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47F5900-A812-4810-B1E1-A97AB4BAF6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2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F5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70" i="1" l="1"/>
  <c r="Z123" i="1"/>
  <c r="H9" i="1"/>
  <c r="A10" i="1"/>
  <c r="B511" i="1"/>
  <c r="X502" i="1"/>
  <c r="X503" i="1"/>
  <c r="X505" i="1"/>
  <c r="Y24" i="1"/>
  <c r="Z27" i="1"/>
  <c r="BN27" i="1"/>
  <c r="BP27" i="1"/>
  <c r="Z29" i="1"/>
  <c r="Z32" i="1" s="1"/>
  <c r="BN29" i="1"/>
  <c r="Z31" i="1"/>
  <c r="BN31" i="1"/>
  <c r="Z35" i="1"/>
  <c r="Z36" i="1" s="1"/>
  <c r="BN35" i="1"/>
  <c r="BP35" i="1"/>
  <c r="Y503" i="1" s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Y78" i="1"/>
  <c r="Z74" i="1"/>
  <c r="Z78" i="1" s="1"/>
  <c r="BN74" i="1"/>
  <c r="Z76" i="1"/>
  <c r="BN76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2" i="1"/>
  <c r="BN122" i="1"/>
  <c r="Z122" i="1"/>
  <c r="Y124" i="1"/>
  <c r="G511" i="1"/>
  <c r="Y130" i="1"/>
  <c r="BP127" i="1"/>
  <c r="BN127" i="1"/>
  <c r="Z127" i="1"/>
  <c r="Z129" i="1" s="1"/>
  <c r="Y134" i="1"/>
  <c r="BP148" i="1"/>
  <c r="BN148" i="1"/>
  <c r="Z148" i="1"/>
  <c r="Z150" i="1" s="1"/>
  <c r="Y169" i="1"/>
  <c r="BP162" i="1"/>
  <c r="BN162" i="1"/>
  <c r="Z162" i="1"/>
  <c r="BP166" i="1"/>
  <c r="BN166" i="1"/>
  <c r="Z166" i="1"/>
  <c r="Z174" i="1"/>
  <c r="F9" i="1"/>
  <c r="J9" i="1"/>
  <c r="Y45" i="1"/>
  <c r="Y58" i="1"/>
  <c r="Y505" i="1" s="1"/>
  <c r="BP88" i="1"/>
  <c r="BN88" i="1"/>
  <c r="Z88" i="1"/>
  <c r="Z90" i="1" s="1"/>
  <c r="BP95" i="1"/>
  <c r="BN95" i="1"/>
  <c r="Y502" i="1" s="1"/>
  <c r="Y504" i="1" s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Y168" i="1"/>
  <c r="BP160" i="1"/>
  <c r="BN160" i="1"/>
  <c r="Z160" i="1"/>
  <c r="Z168" i="1" s="1"/>
  <c r="BP164" i="1"/>
  <c r="BN164" i="1"/>
  <c r="Z164" i="1"/>
  <c r="E511" i="1"/>
  <c r="Y91" i="1"/>
  <c r="Y105" i="1"/>
  <c r="H511" i="1"/>
  <c r="Y145" i="1"/>
  <c r="I511" i="1"/>
  <c r="Y157" i="1"/>
  <c r="Z172" i="1"/>
  <c r="BN172" i="1"/>
  <c r="BP172" i="1"/>
  <c r="J511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Z200" i="1" s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BP242" i="1"/>
  <c r="BN242" i="1"/>
  <c r="Z242" i="1"/>
  <c r="Y246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270" i="1" l="1"/>
  <c r="Z105" i="1"/>
  <c r="Z506" i="1" s="1"/>
  <c r="Y501" i="1"/>
  <c r="Z473" i="1"/>
  <c r="Z398" i="1"/>
  <c r="Z303" i="1"/>
  <c r="Z293" i="1"/>
  <c r="Z317" i="1"/>
  <c r="Z311" i="1"/>
  <c r="Z246" i="1"/>
  <c r="Z118" i="1"/>
  <c r="X504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<sst xmlns="http://schemas.openxmlformats.org/spreadsheetml/2006/main" count="2210" uniqueCount="806">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</sst>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31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32.204017857142858</v>
      </c>
      <c r="BN52" s="64">
        <f t="shared" ref="BN52:BN57" si="8">IFERROR(Y52*I52/H52,"0")</f>
        <v>34.904999999999994</v>
      </c>
      <c r="BO52" s="64">
        <f t="shared" ref="BO52:BO57" si="9">IFERROR(1/J52*(X52/H52),"0")</f>
        <v>4.3247767857142863E-2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243</v>
      </c>
      <c r="Y53" s="550">
        <f t="shared" si="6"/>
        <v>248.4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252.78749999999999</v>
      </c>
      <c r="BN53" s="64">
        <f t="shared" si="8"/>
        <v>258.40499999999997</v>
      </c>
      <c r="BO53" s="64">
        <f t="shared" si="9"/>
        <v>0.3515625</v>
      </c>
      <c r="BP53" s="64">
        <f t="shared" si="10"/>
        <v>0.359375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25.267857142857142</v>
      </c>
      <c r="Y58" s="551">
        <f>IFERROR(Y52/H52,"0")+IFERROR(Y53/H53,"0")+IFERROR(Y54/H54,"0")+IFERROR(Y55/H55,"0")+IFERROR(Y56/H56,"0")+IFERROR(Y57/H57,"0")</f>
        <v>26</v>
      </c>
      <c r="Z58" s="551">
        <f>IFERROR(IF(Z52="",0,Z52),"0")+IFERROR(IF(Z53="",0,Z53),"0")+IFERROR(IF(Z54="",0,Z54),"0")+IFERROR(IF(Z55="",0,Z55),"0")+IFERROR(IF(Z56="",0,Z56),"0")+IFERROR(IF(Z57="",0,Z57),"0")</f>
        <v>0.49347999999999997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274</v>
      </c>
      <c r="Y59" s="551">
        <f>IFERROR(SUM(Y52:Y57),"0")</f>
        <v>282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23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23.926388888888884</v>
      </c>
      <c r="BN61" s="64">
        <f>IFERROR(Y61*I61/H61,"0")</f>
        <v>33.705000000000005</v>
      </c>
      <c r="BO61" s="64">
        <f>IFERROR(1/J61*(X61/H61),"0")</f>
        <v>3.3275462962962958E-2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2.1296296296296293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23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1</v>
      </c>
      <c r="Y68" s="550">
        <f>IFERROR(IF(X68="",0,CEILING((X68/$H68),1)*$H68),"")</f>
        <v>1.8</v>
      </c>
      <c r="Z68" s="36">
        <f>IFERROR(IF(Y68=0,"",ROUNDUP(Y68/H68,0)*0.00502),"")</f>
        <v>5.0200000000000002E-3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1.0555555555555556</v>
      </c>
      <c r="BN68" s="64">
        <f>IFERROR(Y68*I68/H68,"0")</f>
        <v>1.9</v>
      </c>
      <c r="BO68" s="64">
        <f>IFERROR(1/J68*(X68/H68),"0")</f>
        <v>2.3741690408357078E-3</v>
      </c>
      <c r="BP68" s="64">
        <f>IFERROR(1/J68*(Y68/H68),"0")</f>
        <v>4.2735042735042739E-3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0.55555555555555558</v>
      </c>
      <c r="Y70" s="551">
        <f>IFERROR(Y67/H67,"0")+IFERROR(Y68/H68,"0")+IFERROR(Y69/H69,"0")</f>
        <v>1</v>
      </c>
      <c r="Z70" s="551">
        <f>IFERROR(IF(Z67="",0,Z67),"0")+IFERROR(IF(Z68="",0,Z68),"0")+IFERROR(IF(Z69="",0,Z69),"0")</f>
        <v>5.0200000000000002E-3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1</v>
      </c>
      <c r="Y71" s="551">
        <f>IFERROR(SUM(Y67:Y69),"0")</f>
        <v>1.8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640</v>
      </c>
      <c r="Y87" s="550">
        <f>IFERROR(IF(X87="",0,CEILING((X87/$H87),1)*$H87),"")</f>
        <v>648</v>
      </c>
      <c r="Z87" s="36">
        <f>IFERROR(IF(Y87=0,"",ROUNDUP(Y87/H87,0)*0.01898),"")</f>
        <v>1.1388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665.77777777777771</v>
      </c>
      <c r="BN87" s="64">
        <f>IFERROR(Y87*I87/H87,"0")</f>
        <v>674.09999999999991</v>
      </c>
      <c r="BO87" s="64">
        <f>IFERROR(1/J87*(X87/H87),"0")</f>
        <v>0.92592592592592582</v>
      </c>
      <c r="BP87" s="64">
        <f>IFERROR(1/J87*(Y87/H87),"0")</f>
        <v>0.93749999999999989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59.259259259259252</v>
      </c>
      <c r="Y90" s="551">
        <f>IFERROR(Y87/H87,"0")+IFERROR(Y88/H88,"0")+IFERROR(Y89/H89,"0")</f>
        <v>59.999999999999993</v>
      </c>
      <c r="Z90" s="551">
        <f>IFERROR(IF(Z87="",0,Z87),"0")+IFERROR(IF(Z88="",0,Z88),"0")+IFERROR(IF(Z89="",0,Z89),"0")</f>
        <v>1.1388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640</v>
      </c>
      <c r="Y91" s="551">
        <f>IFERROR(SUM(Y87:Y89),"0")</f>
        <v>648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43</v>
      </c>
      <c r="Y93" s="550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45.755185185185184</v>
      </c>
      <c r="BN93" s="64">
        <f>IFERROR(Y93*I93/H93,"0")</f>
        <v>51.713999999999992</v>
      </c>
      <c r="BO93" s="64">
        <f>IFERROR(1/J93*(X93/H93),"0")</f>
        <v>8.2947530864197538E-2</v>
      </c>
      <c r="BP93" s="64">
        <f>IFERROR(1/J93*(Y93/H93),"0")</f>
        <v>9.375E-2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371</v>
      </c>
      <c r="Y95" s="550">
        <f>IFERROR(IF(X95="",0,CEILING((X95/$H95),1)*$H95),"")</f>
        <v>372.6</v>
      </c>
      <c r="Z95" s="36">
        <f>IFERROR(IF(Y95=0,"",ROUNDUP(Y95/H95,0)*0.00651),"")</f>
        <v>0.89838000000000007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405.62666666666667</v>
      </c>
      <c r="BN95" s="64">
        <f>IFERROR(Y95*I95/H95,"0")</f>
        <v>407.37600000000003</v>
      </c>
      <c r="BO95" s="64">
        <f>IFERROR(1/J95*(X95/H95),"0")</f>
        <v>0.75498575498575493</v>
      </c>
      <c r="BP95" s="64">
        <f>IFERROR(1/J95*(Y95/H95),"0")</f>
        <v>0.75824175824175832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142.71604938271602</v>
      </c>
      <c r="Y97" s="551">
        <f>IFERROR(Y93/H93,"0")+IFERROR(Y94/H94,"0")+IFERROR(Y95/H95,"0")+IFERROR(Y96/H96,"0")</f>
        <v>144</v>
      </c>
      <c r="Z97" s="551">
        <f>IFERROR(IF(Z93="",0,Z93),"0")+IFERROR(IF(Z94="",0,Z94),"0")+IFERROR(IF(Z95="",0,Z95),"0")+IFERROR(IF(Z96="",0,Z96),"0")</f>
        <v>1.0122600000000002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414</v>
      </c>
      <c r="Y98" s="551">
        <f>IFERROR(SUM(Y93:Y96),"0")</f>
        <v>421.20000000000005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313</v>
      </c>
      <c r="Y101" s="550">
        <f>IFERROR(IF(X101="",0,CEILING((X101/$H101),1)*$H101),"")</f>
        <v>313.20000000000005</v>
      </c>
      <c r="Z101" s="36">
        <f>IFERROR(IF(Y101=0,"",ROUNDUP(Y101/H101,0)*0.01898),"")</f>
        <v>0.55042000000000002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325.60694444444442</v>
      </c>
      <c r="BN101" s="64">
        <f>IFERROR(Y101*I101/H101,"0")</f>
        <v>325.815</v>
      </c>
      <c r="BO101" s="64">
        <f>IFERROR(1/J101*(X101/H101),"0")</f>
        <v>0.45283564814814814</v>
      </c>
      <c r="BP101" s="64">
        <f>IFERROR(1/J101*(Y101/H101),"0")</f>
        <v>0.45312500000000006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28.981481481481481</v>
      </c>
      <c r="Y105" s="551">
        <f>IFERROR(Y101/H101,"0")+IFERROR(Y102/H102,"0")+IFERROR(Y103/H103,"0")+IFERROR(Y104/H104,"0")</f>
        <v>29.000000000000004</v>
      </c>
      <c r="Z105" s="551">
        <f>IFERROR(IF(Z101="",0,Z101),"0")+IFERROR(IF(Z102="",0,Z102),"0")+IFERROR(IF(Z103="",0,Z103),"0")+IFERROR(IF(Z104="",0,Z104),"0")</f>
        <v>0.55042000000000002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313</v>
      </c>
      <c r="Y106" s="551">
        <f>IFERROR(SUM(Y101:Y104),"0")</f>
        <v>313.20000000000005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16</v>
      </c>
      <c r="Y110" s="550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6.666666666666667</v>
      </c>
      <c r="Y111" s="551">
        <f>IFERROR(Y108/H108,"0")+IFERROR(Y109/H109,"0")+IFERROR(Y110/H110,"0")</f>
        <v>7.0000000000000009</v>
      </c>
      <c r="Z111" s="551">
        <f>IFERROR(IF(Z108="",0,Z108),"0")+IFERROR(IF(Z109="",0,Z109),"0")+IFERROR(IF(Z110="",0,Z110),"0")</f>
        <v>4.5569999999999999E-2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16</v>
      </c>
      <c r="Y112" s="551">
        <f>IFERROR(SUM(Y108:Y110),"0")</f>
        <v>16.8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104</v>
      </c>
      <c r="Y114" s="550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110.58666666666666</v>
      </c>
      <c r="BN114" s="64">
        <f>IFERROR(Y114*I114/H114,"0")</f>
        <v>111.96900000000001</v>
      </c>
      <c r="BO114" s="64">
        <f>IFERROR(1/J114*(X114/H114),"0")</f>
        <v>0.20061728395061729</v>
      </c>
      <c r="BP114" s="64">
        <f>IFERROR(1/J114*(Y114/H114),"0")</f>
        <v>0.203125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12.839506172839506</v>
      </c>
      <c r="Y118" s="551">
        <f>IFERROR(Y114/H114,"0")+IFERROR(Y115/H115,"0")+IFERROR(Y116/H116,"0")+IFERROR(Y117/H117,"0")</f>
        <v>13</v>
      </c>
      <c r="Z118" s="551">
        <f>IFERROR(IF(Z114="",0,Z114),"0")+IFERROR(IF(Z115="",0,Z115),"0")+IFERROR(IF(Z116="",0,Z116),"0")+IFERROR(IF(Z117="",0,Z117),"0")</f>
        <v>0.24674000000000001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104</v>
      </c>
      <c r="Y119" s="551">
        <f>IFERROR(SUM(Y114:Y117),"0")</f>
        <v>105.3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3</v>
      </c>
      <c r="Y155" s="550">
        <f>IFERROR(IF(X155="",0,CEILING((X155/$H155),1)*$H155),"")</f>
        <v>3.96</v>
      </c>
      <c r="Z155" s="36">
        <f>IFERROR(IF(Y155=0,"",ROUNDUP(Y155/H155,0)*0.00502),"")</f>
        <v>1.004E-2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3.1515151515151518</v>
      </c>
      <c r="BN155" s="64">
        <f>IFERROR(Y155*I155/H155,"0")</f>
        <v>4.16</v>
      </c>
      <c r="BO155" s="64">
        <f>IFERROR(1/J155*(X155/H155),"0")</f>
        <v>6.4750064750064753E-3</v>
      </c>
      <c r="BP155" s="64">
        <f>IFERROR(1/J155*(Y155/H155),"0")</f>
        <v>8.5470085470085479E-3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1.5151515151515151</v>
      </c>
      <c r="Y156" s="551">
        <f>IFERROR(Y155/H155,"0")</f>
        <v>2</v>
      </c>
      <c r="Z156" s="551">
        <f>IFERROR(IF(Z155="",0,Z155),"0")</f>
        <v>1.004E-2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3</v>
      </c>
      <c r="Y157" s="551">
        <f>IFERROR(SUM(Y155:Y155),"0")</f>
        <v>3.96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60</v>
      </c>
      <c r="Y161" s="550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63</v>
      </c>
      <c r="BN161" s="64">
        <f t="shared" si="13"/>
        <v>66.149999999999991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39</v>
      </c>
      <c r="Y162" s="550">
        <f t="shared" si="11"/>
        <v>39.9</v>
      </c>
      <c r="Z162" s="36">
        <f>IFERROR(IF(Y162=0,"",ROUNDUP(Y162/H162,0)*0.00502),"")</f>
        <v>9.5380000000000006E-2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41.414285714285711</v>
      </c>
      <c r="BN162" s="64">
        <f t="shared" si="13"/>
        <v>42.36999999999999</v>
      </c>
      <c r="BO162" s="64">
        <f t="shared" si="14"/>
        <v>7.9365079365079361E-2</v>
      </c>
      <c r="BP162" s="64">
        <f t="shared" si="15"/>
        <v>8.11965811965812E-2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42</v>
      </c>
      <c r="Y165" s="550">
        <f t="shared" si="11"/>
        <v>42</v>
      </c>
      <c r="Z165" s="36">
        <f>IFERROR(IF(Y165=0,"",ROUNDUP(Y165/H165,0)*0.00502),"")</f>
        <v>0.1004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44</v>
      </c>
      <c r="BN165" s="64">
        <f t="shared" si="13"/>
        <v>44</v>
      </c>
      <c r="BO165" s="64">
        <f t="shared" si="14"/>
        <v>8.5470085470085472E-2</v>
      </c>
      <c r="BP165" s="64">
        <f t="shared" si="15"/>
        <v>8.5470085470085472E-2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52.857142857142854</v>
      </c>
      <c r="Y168" s="551">
        <f>IFERROR(Y159/H159,"0")+IFERROR(Y160/H160,"0")+IFERROR(Y161/H161,"0")+IFERROR(Y162/H162,"0")+IFERROR(Y163/H163,"0")+IFERROR(Y164/H164,"0")+IFERROR(Y165/H165,"0")+IFERROR(Y166/H166,"0")+IFERROR(Y167/H167,"0")</f>
        <v>54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0.33107999999999999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141</v>
      </c>
      <c r="Y169" s="551">
        <f>IFERROR(SUM(Y159:Y167),"0")</f>
        <v>144.9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106</v>
      </c>
      <c r="Y192" s="550">
        <f t="shared" ref="Y192:Y199" si="16">IFERROR(IF(X192="",0,CEILING((X192/$H192),1)*$H192),"")</f>
        <v>108</v>
      </c>
      <c r="Z192" s="36">
        <f>IFERROR(IF(Y192=0,"",ROUNDUP(Y192/H192,0)*0.00902),"")</f>
        <v>0.1804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110.12222222222223</v>
      </c>
      <c r="BN192" s="64">
        <f t="shared" ref="BN192:BN199" si="18">IFERROR(Y192*I192/H192,"0")</f>
        <v>112.19999999999999</v>
      </c>
      <c r="BO192" s="64">
        <f t="shared" ref="BO192:BO199" si="19">IFERROR(1/J192*(X192/H192),"0")</f>
        <v>0.14870931537598206</v>
      </c>
      <c r="BP192" s="64">
        <f t="shared" ref="BP192:BP199" si="20">IFERROR(1/J192*(Y192/H192),"0")</f>
        <v>0.15151515151515152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476</v>
      </c>
      <c r="Y193" s="550">
        <f t="shared" si="16"/>
        <v>480.6</v>
      </c>
      <c r="Z193" s="36">
        <f>IFERROR(IF(Y193=0,"",ROUNDUP(Y193/H193,0)*0.00902),"")</f>
        <v>0.80278000000000005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494.51111111111112</v>
      </c>
      <c r="BN193" s="64">
        <f t="shared" si="18"/>
        <v>499.29</v>
      </c>
      <c r="BO193" s="64">
        <f t="shared" si="19"/>
        <v>0.66778900112233441</v>
      </c>
      <c r="BP193" s="64">
        <f t="shared" si="20"/>
        <v>0.67424242424242431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370</v>
      </c>
      <c r="Y195" s="550">
        <f t="shared" si="16"/>
        <v>372.6</v>
      </c>
      <c r="Z195" s="36">
        <f>IFERROR(IF(Y195=0,"",ROUNDUP(Y195/H195,0)*0.00902),"")</f>
        <v>0.62238000000000004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384.38888888888891</v>
      </c>
      <c r="BN195" s="64">
        <f t="shared" si="18"/>
        <v>387.09</v>
      </c>
      <c r="BO195" s="64">
        <f t="shared" si="19"/>
        <v>0.51907968574635244</v>
      </c>
      <c r="BP195" s="64">
        <f t="shared" si="20"/>
        <v>0.52272727272727271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176.2962962962963</v>
      </c>
      <c r="Y200" s="551">
        <f>IFERROR(Y192/H192,"0")+IFERROR(Y193/H193,"0")+IFERROR(Y194/H194,"0")+IFERROR(Y195/H195,"0")+IFERROR(Y196/H196,"0")+IFERROR(Y197/H197,"0")+IFERROR(Y198/H198,"0")+IFERROR(Y199/H199,"0")</f>
        <v>178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1.6055600000000001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952</v>
      </c>
      <c r="Y201" s="551">
        <f>IFERROR(SUM(Y192:Y199),"0")</f>
        <v>961.2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281</v>
      </c>
      <c r="Y205" s="550">
        <f t="shared" si="21"/>
        <v>287.09999999999997</v>
      </c>
      <c r="Z205" s="36">
        <f>IFERROR(IF(Y205=0,"",ROUNDUP(Y205/H205,0)*0.01898),"")</f>
        <v>0.62634000000000001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297.76310344827584</v>
      </c>
      <c r="BN205" s="64">
        <f t="shared" si="23"/>
        <v>304.22699999999998</v>
      </c>
      <c r="BO205" s="64">
        <f t="shared" si="24"/>
        <v>0.50466954022988508</v>
      </c>
      <c r="BP205" s="64">
        <f t="shared" si="25"/>
        <v>0.515625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225</v>
      </c>
      <c r="Y206" s="550">
        <f t="shared" si="21"/>
        <v>225.6</v>
      </c>
      <c r="Z206" s="36">
        <f t="shared" ref="Z206:Z211" si="26">IFERROR(IF(Y206=0,"",ROUNDUP(Y206/H206,0)*0.00651),"")</f>
        <v>0.61194000000000004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250.3125</v>
      </c>
      <c r="BN206" s="64">
        <f t="shared" si="23"/>
        <v>250.98</v>
      </c>
      <c r="BO206" s="64">
        <f t="shared" si="24"/>
        <v>0.51510989010989017</v>
      </c>
      <c r="BP206" s="64">
        <f t="shared" si="25"/>
        <v>0.51648351648351654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327</v>
      </c>
      <c r="Y208" s="550">
        <f t="shared" si="21"/>
        <v>328.8</v>
      </c>
      <c r="Z208" s="36">
        <f t="shared" si="26"/>
        <v>0.89187000000000005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361.33500000000004</v>
      </c>
      <c r="BN208" s="64">
        <f t="shared" si="23"/>
        <v>363.32400000000001</v>
      </c>
      <c r="BO208" s="64">
        <f t="shared" si="24"/>
        <v>0.74862637362637363</v>
      </c>
      <c r="BP208" s="64">
        <f t="shared" si="25"/>
        <v>0.75274725274725285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170</v>
      </c>
      <c r="Y209" s="550">
        <f t="shared" si="21"/>
        <v>170.4</v>
      </c>
      <c r="Z209" s="36">
        <f t="shared" si="26"/>
        <v>0.46221000000000001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187.85000000000002</v>
      </c>
      <c r="BN209" s="64">
        <f t="shared" si="23"/>
        <v>188.29200000000003</v>
      </c>
      <c r="BO209" s="64">
        <f t="shared" si="24"/>
        <v>0.38919413919413925</v>
      </c>
      <c r="BP209" s="64">
        <f t="shared" si="25"/>
        <v>0.39010989010989017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68</v>
      </c>
      <c r="Y210" s="550">
        <f t="shared" si="21"/>
        <v>69.599999999999994</v>
      </c>
      <c r="Z210" s="36">
        <f t="shared" si="26"/>
        <v>0.18879000000000001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75.140000000000015</v>
      </c>
      <c r="BN210" s="64">
        <f t="shared" si="23"/>
        <v>76.908000000000001</v>
      </c>
      <c r="BO210" s="64">
        <f t="shared" si="24"/>
        <v>0.15567765567765571</v>
      </c>
      <c r="BP210" s="64">
        <f t="shared" si="25"/>
        <v>0.15934065934065936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217</v>
      </c>
      <c r="Y211" s="550">
        <f t="shared" si="21"/>
        <v>218.4</v>
      </c>
      <c r="Z211" s="36">
        <f t="shared" si="26"/>
        <v>0.59240999999999999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240.32749999999999</v>
      </c>
      <c r="BN211" s="64">
        <f t="shared" si="23"/>
        <v>241.87800000000001</v>
      </c>
      <c r="BO211" s="64">
        <f t="shared" si="24"/>
        <v>0.49679487179487186</v>
      </c>
      <c r="BP211" s="64">
        <f t="shared" si="25"/>
        <v>0.5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451.88218390804604</v>
      </c>
      <c r="Y212" s="551">
        <f>IFERROR(Y203/H203,"0")+IFERROR(Y204/H204,"0")+IFERROR(Y205/H205,"0")+IFERROR(Y206/H206,"0")+IFERROR(Y207/H207,"0")+IFERROR(Y208/H208,"0")+IFERROR(Y209/H209,"0")+IFERROR(Y210/H210,"0")+IFERROR(Y211/H211,"0")</f>
        <v>455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3.3735600000000003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1288</v>
      </c>
      <c r="Y213" s="551">
        <f>IFERROR(SUM(Y203:Y211),"0")</f>
        <v>1299.9000000000001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6</v>
      </c>
      <c r="Y215" s="550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6.6300000000000008</v>
      </c>
      <c r="BN215" s="64">
        <f>IFERROR(Y215*I215/H215,"0")</f>
        <v>7.9560000000000004</v>
      </c>
      <c r="BO215" s="64">
        <f>IFERROR(1/J215*(X215/H215),"0")</f>
        <v>1.3736263736263738E-2</v>
      </c>
      <c r="BP215" s="64">
        <f>IFERROR(1/J215*(Y215/H215),"0")</f>
        <v>1.6483516483516484E-2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9</v>
      </c>
      <c r="Y216" s="550">
        <f>IFERROR(IF(X216="",0,CEILING((X216/$H216),1)*$H216),"")</f>
        <v>9.6</v>
      </c>
      <c r="Z216" s="36">
        <f>IFERROR(IF(Y216=0,"",ROUNDUP(Y216/H216,0)*0.00651),"")</f>
        <v>2.6040000000000001E-2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9.9450000000000021</v>
      </c>
      <c r="BN216" s="64">
        <f>IFERROR(Y216*I216/H216,"0")</f>
        <v>10.608000000000001</v>
      </c>
      <c r="BO216" s="64">
        <f>IFERROR(1/J216*(X216/H216),"0")</f>
        <v>2.0604395604395608E-2</v>
      </c>
      <c r="BP216" s="64">
        <f>IFERROR(1/J216*(Y216/H216),"0")</f>
        <v>2.197802197802198E-2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6.25</v>
      </c>
      <c r="Y217" s="551">
        <f>IFERROR(Y215/H215,"0")+IFERROR(Y216/H216,"0")</f>
        <v>7</v>
      </c>
      <c r="Z217" s="551">
        <f>IFERROR(IF(Z215="",0,Z215),"0")+IFERROR(IF(Z216="",0,Z216),"0")</f>
        <v>4.5569999999999999E-2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15</v>
      </c>
      <c r="Y218" s="551">
        <f>IFERROR(SUM(Y215:Y216),"0")</f>
        <v>16.799999999999997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5</v>
      </c>
      <c r="Y302" s="550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5.6333333333333337</v>
      </c>
      <c r="BN302" s="64">
        <f t="shared" si="35"/>
        <v>6.0839999999999996</v>
      </c>
      <c r="BO302" s="64">
        <f t="shared" si="36"/>
        <v>1.5262515262515264E-2</v>
      </c>
      <c r="BP302" s="64">
        <f t="shared" si="37"/>
        <v>1.6483516483516484E-2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2.7777777777777777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5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104</v>
      </c>
      <c r="Y315" s="550">
        <f>IFERROR(IF(X315="",0,CEILING((X315/$H315),1)*$H315),"")</f>
        <v>109.2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110.92</v>
      </c>
      <c r="BN315" s="64">
        <f>IFERROR(Y315*I315/H315,"0")</f>
        <v>116.46600000000002</v>
      </c>
      <c r="BO315" s="64">
        <f>IFERROR(1/J315*(X315/H315),"0")</f>
        <v>0.20833333333333334</v>
      </c>
      <c r="BP315" s="64">
        <f>IFERROR(1/J315*(Y315/H315),"0")</f>
        <v>0.21875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13.333333333333334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104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0.39215686274509809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469</v>
      </c>
      <c r="Y343" s="550">
        <f t="shared" si="38"/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484.00799999999998</v>
      </c>
      <c r="BN343" s="64">
        <f t="shared" si="40"/>
        <v>495.36</v>
      </c>
      <c r="BO343" s="64">
        <f t="shared" si="41"/>
        <v>0.6513888888888888</v>
      </c>
      <c r="BP343" s="64">
        <f t="shared" si="42"/>
        <v>0.66666666666666663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1281</v>
      </c>
      <c r="Y345" s="550">
        <f t="shared" si="38"/>
        <v>1290</v>
      </c>
      <c r="Z345" s="36">
        <f>IFERROR(IF(Y345=0,"",ROUNDUP(Y345/H345,0)*0.02175),"")</f>
        <v>1.8704999999999998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1321.992</v>
      </c>
      <c r="BN345" s="64">
        <f t="shared" si="40"/>
        <v>1331.28</v>
      </c>
      <c r="BO345" s="64">
        <f t="shared" si="41"/>
        <v>1.7791666666666668</v>
      </c>
      <c r="BP345" s="64">
        <f t="shared" si="42"/>
        <v>1.7916666666666665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116.66666666666667</v>
      </c>
      <c r="Y349" s="551">
        <f>IFERROR(Y342/H342,"0")+IFERROR(Y343/H343,"0")+IFERROR(Y344/H344,"0")+IFERROR(Y345/H345,"0")+IFERROR(Y346/H346,"0")+IFERROR(Y347/H347,"0")+IFERROR(Y348/H348,"0")</f>
        <v>118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2.5664999999999996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1750</v>
      </c>
      <c r="Y350" s="551">
        <f>IFERROR(SUM(Y342:Y348),"0")</f>
        <v>1770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25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26.006944444444443</v>
      </c>
      <c r="BN367" s="64">
        <f>IFERROR(Y367*I367/H367,"0")</f>
        <v>33.705000000000005</v>
      </c>
      <c r="BO367" s="64">
        <f>IFERROR(1/J367*(X367/H367),"0")</f>
        <v>3.6168981481481483E-2</v>
      </c>
      <c r="BP367" s="64">
        <f>IFERROR(1/J367*(Y367/H367),"0")</f>
        <v>4.6875000000000007E-2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2.3148148148148149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25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1057</v>
      </c>
      <c r="Y432" s="550">
        <f t="shared" si="49"/>
        <v>1061.28</v>
      </c>
      <c r="Z432" s="36">
        <f t="shared" si="50"/>
        <v>2.4039600000000001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1129.0681818181818</v>
      </c>
      <c r="BN432" s="64">
        <f t="shared" si="52"/>
        <v>1133.6399999999999</v>
      </c>
      <c r="BO432" s="64">
        <f t="shared" si="53"/>
        <v>1.9248980186480187</v>
      </c>
      <c r="BP432" s="64">
        <f t="shared" si="54"/>
        <v>1.9326923076923075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794</v>
      </c>
      <c r="Y435" s="550">
        <f t="shared" si="49"/>
        <v>797.28000000000009</v>
      </c>
      <c r="Z435" s="36">
        <f t="shared" si="50"/>
        <v>1.80596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848.13636363636351</v>
      </c>
      <c r="BN435" s="64">
        <f t="shared" si="52"/>
        <v>851.64</v>
      </c>
      <c r="BO435" s="64">
        <f t="shared" si="53"/>
        <v>1.4459498834498834</v>
      </c>
      <c r="BP435" s="64">
        <f t="shared" si="54"/>
        <v>1.4519230769230771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350.56818181818181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4.2099200000000003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1851</v>
      </c>
      <c r="Y444" s="551">
        <f>IFERROR(SUM(Y430:Y442),"0")</f>
        <v>1858.56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432</v>
      </c>
      <c r="Y446" s="550">
        <f>IFERROR(IF(X446="",0,CEILING((X446/$H446),1)*$H446),"")</f>
        <v>432.96000000000004</v>
      </c>
      <c r="Z446" s="36">
        <f>IFERROR(IF(Y446=0,"",ROUNDUP(Y446/H446,0)*0.01196),"")</f>
        <v>0.98072000000000004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461.45454545454544</v>
      </c>
      <c r="BN446" s="64">
        <f>IFERROR(Y446*I446/H446,"0")</f>
        <v>462.48</v>
      </c>
      <c r="BO446" s="64">
        <f>IFERROR(1/J446*(X446/H446),"0")</f>
        <v>0.78671328671328666</v>
      </c>
      <c r="BP446" s="64">
        <f>IFERROR(1/J446*(Y446/H446),"0")</f>
        <v>0.78846153846153855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29</v>
      </c>
      <c r="Y448" s="550">
        <f>IFERROR(IF(X448="",0,CEILING((X448/$H448),1)*$H448),"")</f>
        <v>33.6</v>
      </c>
      <c r="Z448" s="36">
        <f>IFERROR(IF(Y448=0,"",ROUNDUP(Y448/H448,0)*0.00902),"")</f>
        <v>6.3140000000000002E-2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41.868749999999999</v>
      </c>
      <c r="BN448" s="64">
        <f>IFERROR(Y448*I448/H448,"0")</f>
        <v>48.510000000000005</v>
      </c>
      <c r="BO448" s="64">
        <f>IFERROR(1/J448*(X448/H448),"0")</f>
        <v>4.5770202020202023E-2</v>
      </c>
      <c r="BP448" s="64">
        <f>IFERROR(1/J448*(Y448/H448),"0")</f>
        <v>5.3030303030303039E-2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87.859848484848484</v>
      </c>
      <c r="Y449" s="551">
        <f>IFERROR(Y446/H446,"0")+IFERROR(Y447/H447,"0")+IFERROR(Y448/H448,"0")</f>
        <v>89</v>
      </c>
      <c r="Z449" s="551">
        <f>IFERROR(IF(Z446="",0,Z446),"0")+IFERROR(IF(Z447="",0,Z447),"0")+IFERROR(IF(Z448="",0,Z448),"0")</f>
        <v>1.04386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461</v>
      </c>
      <c r="Y450" s="551">
        <f>IFERROR(SUM(Y446:Y448),"0")</f>
        <v>466.56000000000006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282</v>
      </c>
      <c r="Y453" s="550">
        <f t="shared" si="55"/>
        <v>285.12</v>
      </c>
      <c r="Z453" s="36">
        <f>IFERROR(IF(Y453=0,"",ROUNDUP(Y453/H453,0)*0.01196),"")</f>
        <v>0.64583999999999997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301.22727272727269</v>
      </c>
      <c r="BN453" s="64">
        <f t="shared" si="57"/>
        <v>304.55999999999995</v>
      </c>
      <c r="BO453" s="64">
        <f t="shared" si="58"/>
        <v>0.51354895104895104</v>
      </c>
      <c r="BP453" s="64">
        <f t="shared" si="59"/>
        <v>0.51923076923076927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385</v>
      </c>
      <c r="Y454" s="550">
        <f t="shared" si="55"/>
        <v>385.44</v>
      </c>
      <c r="Z454" s="36">
        <f>IFERROR(IF(Y454=0,"",ROUNDUP(Y454/H454,0)*0.01196),"")</f>
        <v>0.87307999999999997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411.25</v>
      </c>
      <c r="BN454" s="64">
        <f t="shared" si="57"/>
        <v>411.71999999999991</v>
      </c>
      <c r="BO454" s="64">
        <f t="shared" si="58"/>
        <v>0.70112179487179482</v>
      </c>
      <c r="BP454" s="64">
        <f t="shared" si="59"/>
        <v>0.70192307692307698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126.32575757575756</v>
      </c>
      <c r="Y458" s="551">
        <f>IFERROR(Y452/H452,"0")+IFERROR(Y453/H453,"0")+IFERROR(Y454/H454,"0")+IFERROR(Y455/H455,"0")+IFERROR(Y456/H456,"0")+IFERROR(Y457/H457,"0")</f>
        <v>127</v>
      </c>
      <c r="Z458" s="551">
        <f>IFERROR(IF(Z452="",0,Z452),"0")+IFERROR(IF(Z453="",0,Z453),"0")+IFERROR(IF(Z454="",0,Z454),"0")+IFERROR(IF(Z455="",0,Z455),"0")+IFERROR(IF(Z456="",0,Z456),"0")+IFERROR(IF(Z457="",0,Z457),"0")</f>
        <v>1.51892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667</v>
      </c>
      <c r="Y459" s="551">
        <f>IFERROR(SUM(Y452:Y457),"0")</f>
        <v>670.56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9052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9171.0899999999983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9597.3491873793228</v>
      </c>
      <c r="Y502" s="551">
        <f>IFERROR(SUM(BN22:BN498),"0")</f>
        <v>9724.6169999999984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16</v>
      </c>
      <c r="Y503" s="38">
        <f>ROUNDUP(SUM(BP22:BP498),0)</f>
        <v>16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9997.3491873793228</v>
      </c>
      <c r="Y504" s="551">
        <f>GrossWeightTotalR+PalletQtyTotalR*25</f>
        <v>10124.616999999998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1667.9315076779581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1687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18.621919999999999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324.59999999999997</v>
      </c>
      <c r="E511" s="46">
        <f>IFERROR(Y87*1,"0")+IFERROR(Y88*1,"0")+IFERROR(Y89*1,"0")+IFERROR(Y93*1,"0")+IFERROR(Y94*1,"0")+IFERROR(Y95*1,"0")+IFERROR(Y96*1,"0")</f>
        <v>1069.2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435.30000000000007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148.85999999999999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2277.8999999999996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117.15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1770</v>
      </c>
      <c r="U511" s="46">
        <f>IFERROR(Y367*1,"0")+IFERROR(Y368*1,"0")+IFERROR(Y369*1,"0")+IFERROR(Y373*1,"0")+IFERROR(Y377*1,"0")+IFERROR(Y378*1,"0")+IFERROR(Y382*1,"0")</f>
        <v>32.400000000000006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2995.68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