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07AB9BB-D94E-4C3E-B693-9A1CE11049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M511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0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2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BP148" i="1" s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Z144" i="1" s="1"/>
  <c r="Y143" i="1"/>
  <c r="H511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1" i="1" s="1"/>
  <c r="P127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H9" i="1" s="1"/>
  <c r="D7" i="1"/>
  <c r="Q6" i="1"/>
  <c r="P2" i="1"/>
  <c r="B511" i="1" l="1"/>
  <c r="Y23" i="1"/>
  <c r="BP22" i="1"/>
  <c r="BN22" i="1"/>
  <c r="Z22" i="1"/>
  <c r="Z23" i="1" s="1"/>
  <c r="X503" i="1"/>
  <c r="X504" i="1" s="1"/>
  <c r="Y24" i="1"/>
  <c r="Y33" i="1"/>
  <c r="BP26" i="1"/>
  <c r="BN26" i="1"/>
  <c r="Z26" i="1"/>
  <c r="BP30" i="1"/>
  <c r="BN30" i="1"/>
  <c r="Z30" i="1"/>
  <c r="F10" i="1"/>
  <c r="J9" i="1"/>
  <c r="F9" i="1"/>
  <c r="A10" i="1"/>
  <c r="BP28" i="1"/>
  <c r="BN28" i="1"/>
  <c r="Z28" i="1"/>
  <c r="Y32" i="1"/>
  <c r="Z44" i="1"/>
  <c r="BP42" i="1"/>
  <c r="BN42" i="1"/>
  <c r="Z42" i="1"/>
  <c r="Y44" i="1"/>
  <c r="Y59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0" i="1"/>
  <c r="Y168" i="1"/>
  <c r="Y174" i="1"/>
  <c r="Y185" i="1"/>
  <c r="Y189" i="1"/>
  <c r="Y201" i="1"/>
  <c r="Y213" i="1"/>
  <c r="Y217" i="1"/>
  <c r="Y239" i="1"/>
  <c r="Y246" i="1"/>
  <c r="Y255" i="1"/>
  <c r="Y264" i="1"/>
  <c r="Z268" i="1"/>
  <c r="BN268" i="1"/>
  <c r="Y271" i="1"/>
  <c r="Y276" i="1"/>
  <c r="Y280" i="1"/>
  <c r="Y285" i="1"/>
  <c r="R511" i="1"/>
  <c r="Y293" i="1"/>
  <c r="Z289" i="1"/>
  <c r="BN289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Y363" i="1"/>
  <c r="BP362" i="1"/>
  <c r="BN362" i="1"/>
  <c r="Z362" i="1"/>
  <c r="Z363" i="1" s="1"/>
  <c r="Y364" i="1"/>
  <c r="Y370" i="1"/>
  <c r="BP367" i="1"/>
  <c r="BN367" i="1"/>
  <c r="Z367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D511" i="1"/>
  <c r="L511" i="1"/>
  <c r="U511" i="1"/>
  <c r="X501" i="1"/>
  <c r="C511" i="1"/>
  <c r="Y45" i="1"/>
  <c r="Z53" i="1"/>
  <c r="Z58" i="1" s="1"/>
  <c r="BN53" i="1"/>
  <c r="Z55" i="1"/>
  <c r="BN55" i="1"/>
  <c r="Z57" i="1"/>
  <c r="BN57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1" i="1"/>
  <c r="Z88" i="1"/>
  <c r="Z90" i="1" s="1"/>
  <c r="BN88" i="1"/>
  <c r="Y91" i="1"/>
  <c r="Z93" i="1"/>
  <c r="BN93" i="1"/>
  <c r="BP93" i="1"/>
  <c r="Z95" i="1"/>
  <c r="BN95" i="1"/>
  <c r="F511" i="1"/>
  <c r="Z102" i="1"/>
  <c r="Z105" i="1" s="1"/>
  <c r="BN102" i="1"/>
  <c r="Z104" i="1"/>
  <c r="BN104" i="1"/>
  <c r="Y105" i="1"/>
  <c r="Z108" i="1"/>
  <c r="Z111" i="1" s="1"/>
  <c r="BN108" i="1"/>
  <c r="BP108" i="1"/>
  <c r="Z110" i="1"/>
  <c r="BN110" i="1"/>
  <c r="Z114" i="1"/>
  <c r="BN114" i="1"/>
  <c r="BP114" i="1"/>
  <c r="Z116" i="1"/>
  <c r="BN116" i="1"/>
  <c r="Z122" i="1"/>
  <c r="Z123" i="1" s="1"/>
  <c r="BN122" i="1"/>
  <c r="Z127" i="1"/>
  <c r="Z129" i="1" s="1"/>
  <c r="BN127" i="1"/>
  <c r="BP127" i="1"/>
  <c r="Y130" i="1"/>
  <c r="Z133" i="1"/>
  <c r="Z134" i="1" s="1"/>
  <c r="BN133" i="1"/>
  <c r="Z137" i="1"/>
  <c r="Z139" i="1" s="1"/>
  <c r="BN137" i="1"/>
  <c r="BP137" i="1"/>
  <c r="Y145" i="1"/>
  <c r="Z148" i="1"/>
  <c r="Z150" i="1" s="1"/>
  <c r="BN148" i="1"/>
  <c r="I511" i="1"/>
  <c r="Y157" i="1"/>
  <c r="Z160" i="1"/>
  <c r="Z168" i="1" s="1"/>
  <c r="BN160" i="1"/>
  <c r="Z162" i="1"/>
  <c r="BN162" i="1"/>
  <c r="Z164" i="1"/>
  <c r="BN164" i="1"/>
  <c r="Z166" i="1"/>
  <c r="BN166" i="1"/>
  <c r="Z172" i="1"/>
  <c r="Z174" i="1" s="1"/>
  <c r="BN172" i="1"/>
  <c r="J511" i="1"/>
  <c r="Z183" i="1"/>
  <c r="Z184" i="1" s="1"/>
  <c r="BN183" i="1"/>
  <c r="Y184" i="1"/>
  <c r="Z187" i="1"/>
  <c r="Z189" i="1" s="1"/>
  <c r="BN187" i="1"/>
  <c r="BP187" i="1"/>
  <c r="Z193" i="1"/>
  <c r="Z200" i="1" s="1"/>
  <c r="BN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Z215" i="1"/>
  <c r="Z217" i="1" s="1"/>
  <c r="BN215" i="1"/>
  <c r="BP215" i="1"/>
  <c r="K511" i="1"/>
  <c r="Z222" i="1"/>
  <c r="Z230" i="1" s="1"/>
  <c r="BN222" i="1"/>
  <c r="Z224" i="1"/>
  <c r="BN224" i="1"/>
  <c r="Z225" i="1"/>
  <c r="BN225" i="1"/>
  <c r="Z227" i="1"/>
  <c r="BN227" i="1"/>
  <c r="Y231" i="1"/>
  <c r="Z237" i="1"/>
  <c r="Z238" i="1" s="1"/>
  <c r="BN237" i="1"/>
  <c r="BP237" i="1"/>
  <c r="Z241" i="1"/>
  <c r="Z246" i="1" s="1"/>
  <c r="BN241" i="1"/>
  <c r="BP241" i="1"/>
  <c r="Z242" i="1"/>
  <c r="BN242" i="1"/>
  <c r="Z244" i="1"/>
  <c r="BN244" i="1"/>
  <c r="Z251" i="1"/>
  <c r="Z255" i="1" s="1"/>
  <c r="BN251" i="1"/>
  <c r="Z253" i="1"/>
  <c r="BN253" i="1"/>
  <c r="Z261" i="1"/>
  <c r="Z263" i="1" s="1"/>
  <c r="BN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31" i="1"/>
  <c r="Y330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5" i="1"/>
  <c r="BN435" i="1"/>
  <c r="Z435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Z449" i="1"/>
  <c r="BP447" i="1"/>
  <c r="BN447" i="1"/>
  <c r="Z447" i="1"/>
  <c r="Y458" i="1"/>
  <c r="BP455" i="1"/>
  <c r="BN455" i="1"/>
  <c r="Z455" i="1"/>
  <c r="BP463" i="1"/>
  <c r="BN463" i="1"/>
  <c r="Z463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43" i="1" l="1"/>
  <c r="Y502" i="1"/>
  <c r="Y505" i="1"/>
  <c r="Z464" i="1"/>
  <c r="Z303" i="1"/>
  <c r="Z293" i="1"/>
  <c r="Z212" i="1"/>
  <c r="Z118" i="1"/>
  <c r="Z97" i="1"/>
  <c r="Z78" i="1"/>
  <c r="Z64" i="1"/>
  <c r="Z370" i="1"/>
  <c r="Z317" i="1"/>
  <c r="Z311" i="1"/>
  <c r="Z32" i="1"/>
  <c r="Y501" i="1"/>
  <c r="Z506" i="1"/>
  <c r="Y503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<sst xmlns="http://schemas.openxmlformats.org/spreadsheetml/2006/main" count="2210" uniqueCount="806">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</sst>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64</v>
      </c>
      <c r="Y41" s="55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66.577777777777769</v>
      </c>
      <c r="BN41" s="64">
        <f>IFERROR(Y41*I41/H41,"0")</f>
        <v>67.410000000000011</v>
      </c>
      <c r="BO41" s="64">
        <f>IFERROR(1/J41*(X41/H41),"0")</f>
        <v>9.2592592592592587E-2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35</v>
      </c>
      <c r="Y42" s="550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36.986486486486484</v>
      </c>
      <c r="BN42" s="64">
        <f>IFERROR(Y42*I42/H42,"0")</f>
        <v>39.1</v>
      </c>
      <c r="BO42" s="64">
        <f>IFERROR(1/J42*(X42/H42),"0")</f>
        <v>7.1662571662571672E-2</v>
      </c>
      <c r="BP42" s="64">
        <f>IFERROR(1/J42*(Y42/H42),"0")</f>
        <v>7.575757575757576E-2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15.385385385385385</v>
      </c>
      <c r="Y44" s="551">
        <f>IFERROR(Y41/H41,"0")+IFERROR(Y42/H42,"0")+IFERROR(Y43/H43,"0")</f>
        <v>16</v>
      </c>
      <c r="Z44" s="551">
        <f>IFERROR(IF(Z41="",0,Z41),"0")+IFERROR(IF(Z42="",0,Z42),"0")+IFERROR(IF(Z43="",0,Z43),"0")</f>
        <v>0.20408000000000001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99</v>
      </c>
      <c r="Y45" s="551">
        <f>IFERROR(SUM(Y41:Y43),"0")</f>
        <v>101.80000000000001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33</v>
      </c>
      <c r="Y52" s="550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34.281696428571429</v>
      </c>
      <c r="BN52" s="64">
        <f t="shared" ref="BN52:BN57" si="8">IFERROR(Y52*I52/H52,"0")</f>
        <v>34.904999999999994</v>
      </c>
      <c r="BO52" s="64">
        <f t="shared" ref="BO52:BO57" si="9">IFERROR(1/J52*(X52/H52),"0")</f>
        <v>4.6037946428571432E-2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2.9464285714285716</v>
      </c>
      <c r="Y58" s="551">
        <f>IFERROR(Y52/H52,"0")+IFERROR(Y53/H53,"0")+IFERROR(Y54/H54,"0")+IFERROR(Y55/H55,"0")+IFERROR(Y56/H56,"0")+IFERROR(Y57/H57,"0")</f>
        <v>2.9999999999999996</v>
      </c>
      <c r="Z58" s="551">
        <f>IFERROR(IF(Z52="",0,Z52),"0")+IFERROR(IF(Z53="",0,Z53),"0")+IFERROR(IF(Z54="",0,Z54),"0")+IFERROR(IF(Z55="",0,Z55),"0")+IFERROR(IF(Z56="",0,Z56),"0")+IFERROR(IF(Z57="",0,Z57),"0")</f>
        <v>5.6940000000000004E-2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33</v>
      </c>
      <c r="Y59" s="551">
        <f>IFERROR(SUM(Y52:Y57),"0")</f>
        <v>33.599999999999994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10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10.402777777777777</v>
      </c>
      <c r="BN61" s="64">
        <f>IFERROR(Y61*I61/H61,"0")</f>
        <v>11.234999999999999</v>
      </c>
      <c r="BO61" s="64">
        <f>IFERROR(1/J61*(X61/H61),"0")</f>
        <v>1.4467592592592591E-2</v>
      </c>
      <c r="BP61" s="64">
        <f>IFERROR(1/J61*(Y61/H61),"0")</f>
        <v>1.5625E-2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0.92592592592592582</v>
      </c>
      <c r="Y64" s="551">
        <f>IFERROR(Y61/H61,"0")+IFERROR(Y62/H62,"0")+IFERROR(Y63/H63,"0")</f>
        <v>1</v>
      </c>
      <c r="Z64" s="551">
        <f>IFERROR(IF(Z61="",0,Z61),"0")+IFERROR(IF(Z62="",0,Z62),"0")+IFERROR(IF(Z63="",0,Z63),"0")</f>
        <v>1.898E-2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10</v>
      </c>
      <c r="Y65" s="551">
        <f>IFERROR(SUM(Y61:Y63),"0")</f>
        <v>10.8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8</v>
      </c>
      <c r="Y69" s="550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4.4444444444444446</v>
      </c>
      <c r="Y70" s="551">
        <f>IFERROR(Y67/H67,"0")+IFERROR(Y68/H68,"0")+IFERROR(Y69/H69,"0")</f>
        <v>5</v>
      </c>
      <c r="Z70" s="551">
        <f>IFERROR(IF(Z67="",0,Z67),"0")+IFERROR(IF(Z68="",0,Z68),"0")+IFERROR(IF(Z69="",0,Z69),"0")</f>
        <v>2.5100000000000001E-2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8</v>
      </c>
      <c r="Y71" s="551">
        <f>IFERROR(SUM(Y67:Y69),"0")</f>
        <v>9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9</v>
      </c>
      <c r="Y74" s="550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9.4660714285714302</v>
      </c>
      <c r="BN74" s="64">
        <f>IFERROR(Y74*I74/H74,"0")</f>
        <v>17.670000000000002</v>
      </c>
      <c r="BO74" s="64">
        <f>IFERROR(1/J74*(X74/H74),"0")</f>
        <v>1.6741071428571428E-2</v>
      </c>
      <c r="BP74" s="64">
        <f>IFERROR(1/J74*(Y74/H74),"0")</f>
        <v>3.125E-2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1.0714285714285714</v>
      </c>
      <c r="Y78" s="551">
        <f>IFERROR(Y73/H73,"0")+IFERROR(Y74/H74,"0")+IFERROR(Y75/H75,"0")+IFERROR(Y76/H76,"0")+IFERROR(Y77/H77,"0")</f>
        <v>2</v>
      </c>
      <c r="Z78" s="551">
        <f>IFERROR(IF(Z73="",0,Z73),"0")+IFERROR(IF(Z74="",0,Z74),"0")+IFERROR(IF(Z75="",0,Z75),"0")+IFERROR(IF(Z76="",0,Z76),"0")+IFERROR(IF(Z77="",0,Z77),"0")</f>
        <v>3.7960000000000001E-2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9</v>
      </c>
      <c r="Y79" s="551">
        <f>IFERROR(SUM(Y73:Y77),"0")</f>
        <v>16.8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31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32.728846153846149</v>
      </c>
      <c r="BN81" s="64">
        <f>IFERROR(Y81*I81/H81,"0")</f>
        <v>32.94</v>
      </c>
      <c r="BO81" s="64">
        <f>IFERROR(1/J81*(X81/H81),"0")</f>
        <v>6.2099358974358976E-2</v>
      </c>
      <c r="BP81" s="64">
        <f>IFERROR(1/J81*(Y81/H81),"0")</f>
        <v>6.25E-2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3.9743589743589745</v>
      </c>
      <c r="Y83" s="551">
        <f>IFERROR(Y81/H81,"0")+IFERROR(Y82/H82,"0")</f>
        <v>4</v>
      </c>
      <c r="Z83" s="551">
        <f>IFERROR(IF(Z81="",0,Z81),"0")+IFERROR(IF(Z82="",0,Z82),"0")</f>
        <v>7.5920000000000001E-2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31</v>
      </c>
      <c r="Y84" s="551">
        <f>IFERROR(SUM(Y81:Y82),"0")</f>
        <v>31.2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106</v>
      </c>
      <c r="Y87" s="55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110.26944444444442</v>
      </c>
      <c r="BN87" s="64">
        <f>IFERROR(Y87*I87/H87,"0")</f>
        <v>112.34999999999998</v>
      </c>
      <c r="BO87" s="64">
        <f>IFERROR(1/J87*(X87/H87),"0")</f>
        <v>0.15335648148148148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134</v>
      </c>
      <c r="Y89" s="550">
        <f>IFERROR(IF(X89="",0,CEILING((X89/$H89),1)*$H89),"")</f>
        <v>135</v>
      </c>
      <c r="Z89" s="36">
        <f>IFERROR(IF(Y89=0,"",ROUNDUP(Y89/H89,0)*0.00902),"")</f>
        <v>0.27060000000000001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140.25333333333333</v>
      </c>
      <c r="BN89" s="64">
        <f>IFERROR(Y89*I89/H89,"0")</f>
        <v>141.30000000000001</v>
      </c>
      <c r="BO89" s="64">
        <f>IFERROR(1/J89*(X89/H89),"0")</f>
        <v>0.22558922558922559</v>
      </c>
      <c r="BP89" s="64">
        <f>IFERROR(1/J89*(Y89/H89),"0")</f>
        <v>0.22727272727272729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39.592592592592595</v>
      </c>
      <c r="Y90" s="551">
        <f>IFERROR(Y87/H87,"0")+IFERROR(Y88/H88,"0")+IFERROR(Y89/H89,"0")</f>
        <v>40</v>
      </c>
      <c r="Z90" s="551">
        <f>IFERROR(IF(Z87="",0,Z87),"0")+IFERROR(IF(Z88="",0,Z88),"0")+IFERROR(IF(Z89="",0,Z89),"0")</f>
        <v>0.46040000000000003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240</v>
      </c>
      <c r="Y91" s="551">
        <f>IFERROR(SUM(Y87:Y89),"0")</f>
        <v>243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183</v>
      </c>
      <c r="Y93" s="550">
        <f>IFERROR(IF(X93="",0,CEILING((X93/$H93),1)*$H93),"")</f>
        <v>186.29999999999998</v>
      </c>
      <c r="Z93" s="36">
        <f>IFERROR(IF(Y93=0,"",ROUNDUP(Y93/H93,0)*0.01898),"")</f>
        <v>0.43653999999999998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194.72555555555556</v>
      </c>
      <c r="BN93" s="64">
        <f>IFERROR(Y93*I93/H93,"0")</f>
        <v>198.23699999999999</v>
      </c>
      <c r="BO93" s="64">
        <f>IFERROR(1/J93*(X93/H93),"0")</f>
        <v>0.3530092592592593</v>
      </c>
      <c r="BP93" s="64">
        <f>IFERROR(1/J93*(Y93/H93),"0")</f>
        <v>0.359375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22.592592592592595</v>
      </c>
      <c r="Y97" s="551">
        <f>IFERROR(Y93/H93,"0")+IFERROR(Y94/H94,"0")+IFERROR(Y95/H95,"0")+IFERROR(Y96/H96,"0")</f>
        <v>23</v>
      </c>
      <c r="Z97" s="551">
        <f>IFERROR(IF(Z93="",0,Z93),"0")+IFERROR(IF(Z94="",0,Z94),"0")+IFERROR(IF(Z95="",0,Z95),"0")+IFERROR(IF(Z96="",0,Z96),"0")</f>
        <v>0.43653999999999998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183</v>
      </c>
      <c r="Y98" s="551">
        <f>IFERROR(SUM(Y93:Y96),"0")</f>
        <v>186.29999999999998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146</v>
      </c>
      <c r="Y101" s="550">
        <f>IFERROR(IF(X101="",0,CEILING((X101/$H101),1)*$H101),"")</f>
        <v>151.20000000000002</v>
      </c>
      <c r="Z101" s="36">
        <f>IFERROR(IF(Y101=0,"",ROUNDUP(Y101/H101,0)*0.01898),"")</f>
        <v>0.26572000000000001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151.88055555555553</v>
      </c>
      <c r="BN101" s="64">
        <f>IFERROR(Y101*I101/H101,"0")</f>
        <v>157.29000000000002</v>
      </c>
      <c r="BO101" s="64">
        <f>IFERROR(1/J101*(X101/H101),"0")</f>
        <v>0.21122685185185183</v>
      </c>
      <c r="BP101" s="64">
        <f>IFERROR(1/J101*(Y101/H101),"0")</f>
        <v>0.21875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9</v>
      </c>
      <c r="Y103" s="550">
        <f>IFERROR(IF(X103="",0,CEILING((X103/$H103),1)*$H103),"")</f>
        <v>9</v>
      </c>
      <c r="Z103" s="36">
        <f>IFERROR(IF(Y103=0,"",ROUNDUP(Y103/H103,0)*0.00902),"")</f>
        <v>1.804E-2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9.42</v>
      </c>
      <c r="BN103" s="64">
        <f>IFERROR(Y103*I103/H103,"0")</f>
        <v>9.42</v>
      </c>
      <c r="BO103" s="64">
        <f>IFERROR(1/J103*(X103/H103),"0")</f>
        <v>1.5151515151515152E-2</v>
      </c>
      <c r="BP103" s="64">
        <f>IFERROR(1/J103*(Y103/H103),"0")</f>
        <v>1.5151515151515152E-2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15.518518518518517</v>
      </c>
      <c r="Y105" s="551">
        <f>IFERROR(Y101/H101,"0")+IFERROR(Y102/H102,"0")+IFERROR(Y103/H103,"0")+IFERROR(Y104/H104,"0")</f>
        <v>16</v>
      </c>
      <c r="Z105" s="551">
        <f>IFERROR(IF(Z101="",0,Z101),"0")+IFERROR(IF(Z102="",0,Z102),"0")+IFERROR(IF(Z103="",0,Z103),"0")+IFERROR(IF(Z104="",0,Z104),"0")</f>
        <v>0.28376000000000001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155</v>
      </c>
      <c r="Y106" s="551">
        <f>IFERROR(SUM(Y101:Y104),"0")</f>
        <v>160.20000000000002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4</v>
      </c>
      <c r="Y108" s="550">
        <f>IFERROR(IF(X108="",0,CEILING((X108/$H108),1)*$H108),"")</f>
        <v>10.8</v>
      </c>
      <c r="Z108" s="36">
        <f>IFERROR(IF(Y108=0,"",ROUNDUP(Y108/H108,0)*0.01898),"")</f>
        <v>1.898E-2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4.1611111111111105</v>
      </c>
      <c r="BN108" s="64">
        <f>IFERROR(Y108*I108/H108,"0")</f>
        <v>11.234999999999999</v>
      </c>
      <c r="BO108" s="64">
        <f>IFERROR(1/J108*(X108/H108),"0")</f>
        <v>5.7870370370370367E-3</v>
      </c>
      <c r="BP108" s="64">
        <f>IFERROR(1/J108*(Y108/H108),"0")</f>
        <v>1.5625E-2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0.37037037037037035</v>
      </c>
      <c r="Y111" s="551">
        <f>IFERROR(Y108/H108,"0")+IFERROR(Y109/H109,"0")+IFERROR(Y110/H110,"0")</f>
        <v>1</v>
      </c>
      <c r="Z111" s="551">
        <f>IFERROR(IF(Z108="",0,Z108),"0")+IFERROR(IF(Z109="",0,Z109),"0")+IFERROR(IF(Z110="",0,Z110),"0")</f>
        <v>1.898E-2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4</v>
      </c>
      <c r="Y112" s="551">
        <f>IFERROR(SUM(Y108:Y110),"0")</f>
        <v>10.8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35</v>
      </c>
      <c r="Y114" s="550">
        <f>IFERROR(IF(X114="",0,CEILING((X114/$H114),1)*$H114),"")</f>
        <v>40.5</v>
      </c>
      <c r="Z114" s="36">
        <f>IFERROR(IF(Y114=0,"",ROUNDUP(Y114/H114,0)*0.01898),"")</f>
        <v>9.4899999999999998E-2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37.216666666666669</v>
      </c>
      <c r="BN114" s="64">
        <f>IFERROR(Y114*I114/H114,"0")</f>
        <v>43.065000000000005</v>
      </c>
      <c r="BO114" s="64">
        <f>IFERROR(1/J114*(X114/H114),"0")</f>
        <v>6.751543209876544E-2</v>
      </c>
      <c r="BP114" s="64">
        <f>IFERROR(1/J114*(Y114/H114),"0")</f>
        <v>7.8125E-2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36</v>
      </c>
      <c r="Y116" s="550">
        <f>IFERROR(IF(X116="",0,CEILING((X116/$H116),1)*$H116),"")</f>
        <v>37.800000000000004</v>
      </c>
      <c r="Z116" s="36">
        <f>IFERROR(IF(Y116=0,"",ROUNDUP(Y116/H116,0)*0.00651),"")</f>
        <v>9.1139999999999999E-2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39.359999999999992</v>
      </c>
      <c r="BN116" s="64">
        <f>IFERROR(Y116*I116/H116,"0")</f>
        <v>41.328000000000003</v>
      </c>
      <c r="BO116" s="64">
        <f>IFERROR(1/J116*(X116/H116),"0")</f>
        <v>7.3260073260073263E-2</v>
      </c>
      <c r="BP116" s="64">
        <f>IFERROR(1/J116*(Y116/H116),"0")</f>
        <v>7.6923076923076927E-2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17.654320987654319</v>
      </c>
      <c r="Y118" s="551">
        <f>IFERROR(Y114/H114,"0")+IFERROR(Y115/H115,"0")+IFERROR(Y116/H116,"0")+IFERROR(Y117/H117,"0")</f>
        <v>19</v>
      </c>
      <c r="Z118" s="551">
        <f>IFERROR(IF(Z114="",0,Z114),"0")+IFERROR(IF(Z115="",0,Z115),"0")+IFERROR(IF(Z116="",0,Z116),"0")+IFERROR(IF(Z117="",0,Z117),"0")</f>
        <v>0.18603999999999998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71</v>
      </c>
      <c r="Y119" s="551">
        <f>IFERROR(SUM(Y114:Y117),"0")</f>
        <v>78.300000000000011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4</v>
      </c>
      <c r="Y155" s="550">
        <f>IFERROR(IF(X155="",0,CEILING((X155/$H155),1)*$H155),"")</f>
        <v>5.9399999999999995</v>
      </c>
      <c r="Z155" s="36">
        <f>IFERROR(IF(Y155=0,"",ROUNDUP(Y155/H155,0)*0.00502),"")</f>
        <v>1.506E-2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4.2020202020202024</v>
      </c>
      <c r="BN155" s="64">
        <f>IFERROR(Y155*I155/H155,"0")</f>
        <v>6.24</v>
      </c>
      <c r="BO155" s="64">
        <f>IFERROR(1/J155*(X155/H155),"0")</f>
        <v>8.6333419666753015E-3</v>
      </c>
      <c r="BP155" s="64">
        <f>IFERROR(1/J155*(Y155/H155),"0")</f>
        <v>1.282051282051282E-2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2.0202020202020203</v>
      </c>
      <c r="Y156" s="551">
        <f>IFERROR(Y155/H155,"0")</f>
        <v>2.9999999999999996</v>
      </c>
      <c r="Z156" s="551">
        <f>IFERROR(IF(Z155="",0,Z155),"0")</f>
        <v>1.506E-2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4</v>
      </c>
      <c r="Y157" s="551">
        <f>IFERROR(SUM(Y155:Y155),"0")</f>
        <v>5.9399999999999995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30</v>
      </c>
      <c r="Y159" s="550">
        <f t="shared" ref="Y159:Y167" si="11">IFERROR(IF(X159="",0,CEILING((X159/$H159),1)*$H159),"")</f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31.928571428571427</v>
      </c>
      <c r="BN159" s="64">
        <f t="shared" ref="BN159:BN167" si="13">IFERROR(Y159*I159/H159,"0")</f>
        <v>35.76</v>
      </c>
      <c r="BO159" s="64">
        <f t="shared" ref="BO159:BO167" si="14">IFERROR(1/J159*(X159/H159),"0")</f>
        <v>5.4112554112554112E-2</v>
      </c>
      <c r="BP159" s="64">
        <f t="shared" ref="BP159:BP167" si="15">IFERROR(1/J159*(Y159/H159),"0")</f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54</v>
      </c>
      <c r="Y161" s="550">
        <f t="shared" si="11"/>
        <v>54.6</v>
      </c>
      <c r="Z161" s="36">
        <f>IFERROR(IF(Y161=0,"",ROUNDUP(Y161/H161,0)*0.00902),"")</f>
        <v>0.11726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56.7</v>
      </c>
      <c r="BN161" s="64">
        <f t="shared" si="13"/>
        <v>57.33</v>
      </c>
      <c r="BO161" s="64">
        <f t="shared" si="14"/>
        <v>9.7402597402597393E-2</v>
      </c>
      <c r="BP161" s="64">
        <f t="shared" si="15"/>
        <v>9.8484848484848481E-2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21</v>
      </c>
      <c r="Y162" s="550">
        <f t="shared" si="11"/>
        <v>21</v>
      </c>
      <c r="Z162" s="36">
        <f>IFERROR(IF(Y162=0,"",ROUNDUP(Y162/H162,0)*0.00502),"")</f>
        <v>5.0200000000000002E-2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22.299999999999997</v>
      </c>
      <c r="BN162" s="64">
        <f t="shared" si="13"/>
        <v>22.299999999999997</v>
      </c>
      <c r="BO162" s="64">
        <f t="shared" si="14"/>
        <v>4.2735042735042736E-2</v>
      </c>
      <c r="BP162" s="64">
        <f t="shared" si="15"/>
        <v>4.2735042735042736E-2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30</v>
      </c>
      <c r="Y168" s="551">
        <f>IFERROR(Y159/H159,"0")+IFERROR(Y160/H160,"0")+IFERROR(Y161/H161,"0")+IFERROR(Y162/H162,"0")+IFERROR(Y163/H163,"0")+IFERROR(Y164/H164,"0")+IFERROR(Y165/H165,"0")+IFERROR(Y166/H166,"0")+IFERROR(Y167/H167,"0")</f>
        <v>31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0.23962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105</v>
      </c>
      <c r="Y169" s="551">
        <f>IFERROR(SUM(Y159:Y167),"0")</f>
        <v>109.2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154</v>
      </c>
      <c r="Y192" s="550">
        <f t="shared" ref="Y192:Y199" si="16">IFERROR(IF(X192="",0,CEILING((X192/$H192),1)*$H192),"")</f>
        <v>156.60000000000002</v>
      </c>
      <c r="Z192" s="36">
        <f>IFERROR(IF(Y192=0,"",ROUNDUP(Y192/H192,0)*0.00902),"")</f>
        <v>0.26158000000000003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159.98888888888888</v>
      </c>
      <c r="BN192" s="64">
        <f t="shared" ref="BN192:BN199" si="18">IFERROR(Y192*I192/H192,"0")</f>
        <v>162.69000000000003</v>
      </c>
      <c r="BO192" s="64">
        <f t="shared" ref="BO192:BO199" si="19">IFERROR(1/J192*(X192/H192),"0")</f>
        <v>0.21604938271604937</v>
      </c>
      <c r="BP192" s="64">
        <f t="shared" ref="BP192:BP199" si="20">IFERROR(1/J192*(Y192/H192),"0")</f>
        <v>0.21969696969696972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166</v>
      </c>
      <c r="Y193" s="550">
        <f t="shared" si="16"/>
        <v>167.4</v>
      </c>
      <c r="Z193" s="36">
        <f>IFERROR(IF(Y193=0,"",ROUNDUP(Y193/H193,0)*0.00902),"")</f>
        <v>0.27961999999999998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172.45555555555558</v>
      </c>
      <c r="BN193" s="64">
        <f t="shared" si="18"/>
        <v>173.91</v>
      </c>
      <c r="BO193" s="64">
        <f t="shared" si="19"/>
        <v>0.23288439955106621</v>
      </c>
      <c r="BP193" s="64">
        <f t="shared" si="20"/>
        <v>0.23484848484848486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19</v>
      </c>
      <c r="Y196" s="550">
        <f t="shared" si="16"/>
        <v>19.8</v>
      </c>
      <c r="Z196" s="36">
        <f>IFERROR(IF(Y196=0,"",ROUNDUP(Y196/H196,0)*0.00502),"")</f>
        <v>5.5220000000000005E-2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20.372222222222224</v>
      </c>
      <c r="BN196" s="64">
        <f t="shared" si="18"/>
        <v>21.23</v>
      </c>
      <c r="BO196" s="64">
        <f t="shared" si="19"/>
        <v>4.5109211775878448E-2</v>
      </c>
      <c r="BP196" s="64">
        <f t="shared" si="20"/>
        <v>4.7008547008547015E-2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8</v>
      </c>
      <c r="Y197" s="550">
        <f t="shared" si="16"/>
        <v>9</v>
      </c>
      <c r="Z197" s="36">
        <f>IFERROR(IF(Y197=0,"",ROUNDUP(Y197/H197,0)*0.00502),"")</f>
        <v>2.5100000000000001E-2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8.4444444444444446</v>
      </c>
      <c r="BN197" s="64">
        <f t="shared" si="18"/>
        <v>9.4999999999999982</v>
      </c>
      <c r="BO197" s="64">
        <f t="shared" si="19"/>
        <v>1.8993352326685663E-2</v>
      </c>
      <c r="BP197" s="64">
        <f t="shared" si="20"/>
        <v>2.1367521367521368E-2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12</v>
      </c>
      <c r="Y199" s="550">
        <f t="shared" si="16"/>
        <v>12.6</v>
      </c>
      <c r="Z199" s="36">
        <f>IFERROR(IF(Y199=0,"",ROUNDUP(Y199/H199,0)*0.00502),"")</f>
        <v>3.5140000000000005E-2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12.666666666666664</v>
      </c>
      <c r="BN199" s="64">
        <f t="shared" si="18"/>
        <v>13.299999999999999</v>
      </c>
      <c r="BO199" s="64">
        <f t="shared" si="19"/>
        <v>2.8490028490028491E-2</v>
      </c>
      <c r="BP199" s="64">
        <f t="shared" si="20"/>
        <v>2.9914529914529919E-2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80.925925925925924</v>
      </c>
      <c r="Y200" s="551">
        <f>IFERROR(Y192/H192,"0")+IFERROR(Y193/H193,"0")+IFERROR(Y194/H194,"0")+IFERROR(Y195/H195,"0")+IFERROR(Y196/H196,"0")+IFERROR(Y197/H197,"0")+IFERROR(Y198/H198,"0")+IFERROR(Y199/H199,"0")</f>
        <v>83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0.65666000000000002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359</v>
      </c>
      <c r="Y201" s="551">
        <f>IFERROR(SUM(Y192:Y199),"0")</f>
        <v>365.40000000000003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7</v>
      </c>
      <c r="Y208" s="550">
        <f t="shared" si="21"/>
        <v>7.1999999999999993</v>
      </c>
      <c r="Z208" s="36">
        <f t="shared" si="26"/>
        <v>1.9529999999999999E-2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7.7350000000000003</v>
      </c>
      <c r="BN208" s="64">
        <f t="shared" si="23"/>
        <v>7.9560000000000004</v>
      </c>
      <c r="BO208" s="64">
        <f t="shared" si="24"/>
        <v>1.6025641025641028E-2</v>
      </c>
      <c r="BP208" s="64">
        <f t="shared" si="25"/>
        <v>1.6483516483516484E-2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66</v>
      </c>
      <c r="Y210" s="550">
        <f t="shared" si="21"/>
        <v>67.2</v>
      </c>
      <c r="Z210" s="36">
        <f t="shared" si="26"/>
        <v>0.18228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72.930000000000007</v>
      </c>
      <c r="BN210" s="64">
        <f t="shared" si="23"/>
        <v>74.256000000000014</v>
      </c>
      <c r="BO210" s="64">
        <f t="shared" si="24"/>
        <v>0.15109890109890112</v>
      </c>
      <c r="BP210" s="64">
        <f t="shared" si="25"/>
        <v>0.15384615384615388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16</v>
      </c>
      <c r="Y211" s="550">
        <f t="shared" si="21"/>
        <v>16.8</v>
      </c>
      <c r="Z211" s="36">
        <f t="shared" si="26"/>
        <v>4.5569999999999999E-2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17.72</v>
      </c>
      <c r="BN211" s="64">
        <f t="shared" si="23"/>
        <v>18.606000000000002</v>
      </c>
      <c r="BO211" s="64">
        <f t="shared" si="24"/>
        <v>3.6630036630036632E-2</v>
      </c>
      <c r="BP211" s="64">
        <f t="shared" si="25"/>
        <v>3.8461538461538471E-2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37.083333333333336</v>
      </c>
      <c r="Y212" s="551">
        <f>IFERROR(Y203/H203,"0")+IFERROR(Y204/H204,"0")+IFERROR(Y205/H205,"0")+IFERROR(Y206/H206,"0")+IFERROR(Y207/H207,"0")+IFERROR(Y208/H208,"0")+IFERROR(Y209/H209,"0")+IFERROR(Y210/H210,"0")+IFERROR(Y211/H211,"0")</f>
        <v>38.000000000000007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0.24737999999999999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89</v>
      </c>
      <c r="Y213" s="551">
        <f>IFERROR(SUM(Y203:Y211),"0")</f>
        <v>91.2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21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22.297499999999999</v>
      </c>
      <c r="BN314" s="64">
        <f>IFERROR(Y314*I314/H314,"0")</f>
        <v>26.757000000000001</v>
      </c>
      <c r="BO314" s="64">
        <f>IFERROR(1/J314*(X314/H314),"0")</f>
        <v>3.90625E-2</v>
      </c>
      <c r="BP314" s="64">
        <f>IFERROR(1/J314*(Y314/H314),"0")</f>
        <v>4.6875E-2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5</v>
      </c>
      <c r="Y315" s="550">
        <f>IFERROR(IF(X315="",0,CEILING((X315/$H315),1)*$H315),"")</f>
        <v>7.8</v>
      </c>
      <c r="Z315" s="36">
        <f>IFERROR(IF(Y315=0,"",ROUNDUP(Y315/H315,0)*0.01898),"")</f>
        <v>1.898E-2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5.3326923076923087</v>
      </c>
      <c r="BN315" s="64">
        <f>IFERROR(Y315*I315/H315,"0")</f>
        <v>8.3190000000000008</v>
      </c>
      <c r="BO315" s="64">
        <f>IFERROR(1/J315*(X315/H315),"0")</f>
        <v>1.0016025641025642E-2</v>
      </c>
      <c r="BP315" s="64">
        <f>IFERROR(1/J315*(Y315/H315),"0")</f>
        <v>1.5625E-2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3.141025641025641</v>
      </c>
      <c r="Y317" s="551">
        <f>IFERROR(Y314/H314,"0")+IFERROR(Y315/H315,"0")+IFERROR(Y316/H316,"0")</f>
        <v>4</v>
      </c>
      <c r="Z317" s="551">
        <f>IFERROR(IF(Z314="",0,Z314),"0")+IFERROR(IF(Z315="",0,Z315),"0")+IFERROR(IF(Z316="",0,Z316),"0")</f>
        <v>7.5920000000000001E-2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26</v>
      </c>
      <c r="Y318" s="551">
        <f>IFERROR(SUM(Y314:Y316),"0")</f>
        <v>33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415</v>
      </c>
      <c r="Y343" s="550">
        <f t="shared" si="38"/>
        <v>420</v>
      </c>
      <c r="Z343" s="36">
        <f>IFERROR(IF(Y343=0,"",ROUNDUP(Y343/H343,0)*0.02175),"")</f>
        <v>0.60899999999999999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428.28</v>
      </c>
      <c r="BN343" s="64">
        <f t="shared" si="40"/>
        <v>433.44</v>
      </c>
      <c r="BO343" s="64">
        <f t="shared" si="41"/>
        <v>0.57638888888888884</v>
      </c>
      <c r="BP343" s="64">
        <f t="shared" si="42"/>
        <v>0.58333333333333326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275</v>
      </c>
      <c r="Y344" s="550">
        <f t="shared" si="38"/>
        <v>285</v>
      </c>
      <c r="Z344" s="36">
        <f>IFERROR(IF(Y344=0,"",ROUNDUP(Y344/H344,0)*0.02175),"")</f>
        <v>0.41324999999999995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283.8</v>
      </c>
      <c r="BN344" s="64">
        <f t="shared" si="40"/>
        <v>294.12</v>
      </c>
      <c r="BO344" s="64">
        <f t="shared" si="41"/>
        <v>0.38194444444444442</v>
      </c>
      <c r="BP344" s="64">
        <f t="shared" si="42"/>
        <v>0.39583333333333331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46</v>
      </c>
      <c r="Y349" s="551">
        <f>IFERROR(Y342/H342,"0")+IFERROR(Y343/H343,"0")+IFERROR(Y344/H344,"0")+IFERROR(Y345/H345,"0")+IFERROR(Y346/H346,"0")+IFERROR(Y347/H347,"0")+IFERROR(Y348/H348,"0")</f>
        <v>47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1.0222499999999999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690</v>
      </c>
      <c r="Y350" s="551">
        <f>IFERROR(SUM(Y342:Y348),"0")</f>
        <v>705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502</v>
      </c>
      <c r="Y352" s="550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518.06399999999996</v>
      </c>
      <c r="BN352" s="64">
        <f>IFERROR(Y352*I352/H352,"0")</f>
        <v>526.32000000000005</v>
      </c>
      <c r="BO352" s="64">
        <f>IFERROR(1/J352*(X352/H352),"0")</f>
        <v>0.69722222222222219</v>
      </c>
      <c r="BP352" s="64">
        <f>IFERROR(1/J352*(Y352/H352),"0")</f>
        <v>0.70833333333333326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33.466666666666669</v>
      </c>
      <c r="Y354" s="551">
        <f>IFERROR(Y352/H352,"0")+IFERROR(Y353/H353,"0")</f>
        <v>34</v>
      </c>
      <c r="Z354" s="551">
        <f>IFERROR(IF(Z352="",0,Z352),"0")+IFERROR(IF(Z353="",0,Z353),"0")</f>
        <v>0.73949999999999994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502</v>
      </c>
      <c r="Y355" s="551">
        <f>IFERROR(SUM(Y352:Y353),"0")</f>
        <v>510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80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84.61333333333333</v>
      </c>
      <c r="BN362" s="64">
        <f>IFERROR(Y362*I362/H362,"0")</f>
        <v>85.670999999999992</v>
      </c>
      <c r="BO362" s="64">
        <f>IFERROR(1/J362*(X362/H362),"0")</f>
        <v>0.1388888888888889</v>
      </c>
      <c r="BP362" s="64">
        <f>IFERROR(1/J362*(Y362/H362),"0")</f>
        <v>0.140625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8.8888888888888893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80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75</v>
      </c>
      <c r="Y388" s="550">
        <f t="shared" ref="Y388:Y397" si="43">IFERROR(IF(X388="",0,CEILING((X388/$H388),1)*$H388),"")</f>
        <v>75.600000000000009</v>
      </c>
      <c r="Z388" s="36">
        <f>IFERROR(IF(Y388=0,"",ROUNDUP(Y388/H388,0)*0.00902),"")</f>
        <v>0.12628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77.916666666666657</v>
      </c>
      <c r="BN388" s="64">
        <f t="shared" ref="BN388:BN397" si="45">IFERROR(Y388*I388/H388,"0")</f>
        <v>78.540000000000006</v>
      </c>
      <c r="BO388" s="64">
        <f t="shared" ref="BO388:BO397" si="46">IFERROR(1/J388*(X388/H388),"0")</f>
        <v>0.10521885521885521</v>
      </c>
      <c r="BP388" s="64">
        <f t="shared" ref="BP388:BP397" si="47">IFERROR(1/J388*(Y388/H388),"0")</f>
        <v>0.10606060606060606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4</v>
      </c>
      <c r="Y396" s="550">
        <f t="shared" si="43"/>
        <v>4.2</v>
      </c>
      <c r="Z396" s="36">
        <f t="shared" si="48"/>
        <v>1.004E-2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4.2476190476190476</v>
      </c>
      <c r="BN396" s="64">
        <f t="shared" si="45"/>
        <v>4.46</v>
      </c>
      <c r="BO396" s="64">
        <f t="shared" si="46"/>
        <v>8.1400081400081412E-3</v>
      </c>
      <c r="BP396" s="64">
        <f t="shared" si="47"/>
        <v>8.5470085470085479E-3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15.793650793650793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0.13632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79</v>
      </c>
      <c r="Y399" s="551">
        <f>IFERROR(SUM(Y388:Y397),"0")</f>
        <v>79.800000000000011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44</v>
      </c>
      <c r="Y430" s="550">
        <f t="shared" ref="Y430:Y442" si="49">IFERROR(IF(X430="",0,CEILING((X430/$H430),1)*$H430),"")</f>
        <v>47.52</v>
      </c>
      <c r="Z430" s="36">
        <f t="shared" ref="Z430:Z436" si="50">IFERROR(IF(Y430=0,"",ROUNDUP(Y430/H430,0)*0.01196),"")</f>
        <v>0.10764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47</v>
      </c>
      <c r="BN430" s="64">
        <f t="shared" ref="BN430:BN442" si="52">IFERROR(Y430*I430/H430,"0")</f>
        <v>50.760000000000005</v>
      </c>
      <c r="BO430" s="64">
        <f t="shared" ref="BO430:BO442" si="53">IFERROR(1/J430*(X430/H430),"0")</f>
        <v>8.0128205128205121E-2</v>
      </c>
      <c r="BP430" s="64">
        <f t="shared" ref="BP430:BP442" si="54">IFERROR(1/J430*(Y430/H430),"0")</f>
        <v>8.6538461538461536E-2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46</v>
      </c>
      <c r="Y432" s="550">
        <f t="shared" si="49"/>
        <v>47.52</v>
      </c>
      <c r="Z432" s="36">
        <f t="shared" si="50"/>
        <v>0.10764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49.136363636363633</v>
      </c>
      <c r="BN432" s="64">
        <f t="shared" si="52"/>
        <v>50.760000000000005</v>
      </c>
      <c r="BO432" s="64">
        <f t="shared" si="53"/>
        <v>8.3770396270396258E-2</v>
      </c>
      <c r="BP432" s="64">
        <f t="shared" si="54"/>
        <v>8.6538461538461536E-2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17.045454545454543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0.21528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90</v>
      </c>
      <c r="Y444" s="551">
        <f>IFERROR(SUM(Y430:Y442),"0")</f>
        <v>95.04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35</v>
      </c>
      <c r="Y453" s="550">
        <f t="shared" si="55"/>
        <v>36.96</v>
      </c>
      <c r="Z453" s="36">
        <f>IFERROR(IF(Y453=0,"",ROUNDUP(Y453/H453,0)*0.01196),"")</f>
        <v>8.3720000000000003E-2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37.386363636363633</v>
      </c>
      <c r="BN453" s="64">
        <f t="shared" si="57"/>
        <v>39.479999999999997</v>
      </c>
      <c r="BO453" s="64">
        <f t="shared" si="58"/>
        <v>6.3738344988344992E-2</v>
      </c>
      <c r="BP453" s="64">
        <f t="shared" si="59"/>
        <v>6.7307692307692318E-2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108</v>
      </c>
      <c r="Y454" s="550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115.36363636363636</v>
      </c>
      <c r="BN454" s="64">
        <f t="shared" si="57"/>
        <v>118.44</v>
      </c>
      <c r="BO454" s="64">
        <f t="shared" si="58"/>
        <v>0.19667832167832167</v>
      </c>
      <c r="BP454" s="64">
        <f t="shared" si="59"/>
        <v>0.20192307692307693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27.083333333333332</v>
      </c>
      <c r="Y458" s="551">
        <f>IFERROR(Y452/H452,"0")+IFERROR(Y453/H453,"0")+IFERROR(Y454/H454,"0")+IFERROR(Y455/H455,"0")+IFERROR(Y456/H456,"0")+IFERROR(Y457/H457,"0")</f>
        <v>28</v>
      </c>
      <c r="Z458" s="551">
        <f>IFERROR(IF(Z452="",0,Z452),"0")+IFERROR(IF(Z453="",0,Z453),"0")+IFERROR(IF(Z454="",0,Z454),"0")+IFERROR(IF(Z455="",0,Z455),"0")+IFERROR(IF(Z456="",0,Z456),"0")+IFERROR(IF(Z457="",0,Z457),"0")</f>
        <v>0.33488000000000001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143</v>
      </c>
      <c r="Y459" s="551">
        <f>IFERROR(SUM(Y452:Y457),"0")</f>
        <v>147.84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3010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3105.2200000000003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3147.0563115641858</v>
      </c>
      <c r="Y502" s="551">
        <f>IFERROR(SUM(BN22:BN498),"0")</f>
        <v>3247.1300000000006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3272.0563115641858</v>
      </c>
      <c r="Y504" s="551">
        <f>GrossWeightTotalR+PalletQtyTotalR*25</f>
        <v>3372.1300000000006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425.92484808318142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441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5.6583899999999989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101.80000000000001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101.39999999999999</v>
      </c>
      <c r="E511" s="46">
        <f>IFERROR(Y87*1,"0")+IFERROR(Y88*1,"0")+IFERROR(Y89*1,"0")+IFERROR(Y93*1,"0")+IFERROR(Y94*1,"0")+IFERROR(Y95*1,"0")+IFERROR(Y96*1,"0")</f>
        <v>429.29999999999995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249.30000000000004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115.14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456.6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1296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79.800000000000011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242.88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2025-09-12T08:12:48Z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