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1,09,25 Черкизово Ташкент\"/>
    </mc:Choice>
  </mc:AlternateContent>
  <xr:revisionPtr revIDLastSave="0" documentId="13_ncr:1_{7434D4E2-F34E-4B71-B4A4-E68DD6E18FA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externalReferences>
    <externalReference r:id="rId2"/>
  </externalReferences>
  <definedNames>
    <definedName name="_xlnm._FilterDatabase" localSheetId="0" hidden="1">Sheet!$A$3:$AI$35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V35" i="1" l="1"/>
  <c r="P35" i="1"/>
  <c r="U35" i="1" s="1"/>
  <c r="L35" i="1"/>
  <c r="V34" i="1"/>
  <c r="P34" i="1"/>
  <c r="U34" i="1" s="1"/>
  <c r="L34" i="1"/>
  <c r="V33" i="1"/>
  <c r="F33" i="1"/>
  <c r="E33" i="1"/>
  <c r="P33" i="1" s="1"/>
  <c r="V32" i="1"/>
  <c r="P32" i="1"/>
  <c r="U32" i="1" s="1"/>
  <c r="L32" i="1"/>
  <c r="V31" i="1"/>
  <c r="P31" i="1"/>
  <c r="U31" i="1" s="1"/>
  <c r="L31" i="1"/>
  <c r="V30" i="1"/>
  <c r="P30" i="1"/>
  <c r="U30" i="1" s="1"/>
  <c r="L30" i="1"/>
  <c r="V29" i="1"/>
  <c r="P29" i="1"/>
  <c r="U29" i="1" s="1"/>
  <c r="L29" i="1"/>
  <c r="V28" i="1"/>
  <c r="P28" i="1"/>
  <c r="U28" i="1" s="1"/>
  <c r="L28" i="1"/>
  <c r="V27" i="1"/>
  <c r="P27" i="1"/>
  <c r="U27" i="1" s="1"/>
  <c r="L27" i="1"/>
  <c r="V26" i="1"/>
  <c r="P26" i="1"/>
  <c r="U26" i="1" s="1"/>
  <c r="L26" i="1"/>
  <c r="V25" i="1"/>
  <c r="P25" i="1"/>
  <c r="U25" i="1" s="1"/>
  <c r="L25" i="1"/>
  <c r="V24" i="1"/>
  <c r="P24" i="1"/>
  <c r="U24" i="1" s="1"/>
  <c r="L24" i="1"/>
  <c r="V23" i="1"/>
  <c r="F23" i="1"/>
  <c r="E23" i="1"/>
  <c r="P23" i="1" s="1"/>
  <c r="V22" i="1"/>
  <c r="F22" i="1"/>
  <c r="E22" i="1"/>
  <c r="P22" i="1" s="1"/>
  <c r="Q22" i="1" s="1"/>
  <c r="AI22" i="1" s="1"/>
  <c r="V21" i="1"/>
  <c r="P21" i="1"/>
  <c r="T21" i="1" s="1"/>
  <c r="L21" i="1"/>
  <c r="V20" i="1"/>
  <c r="P20" i="1"/>
  <c r="L20" i="1"/>
  <c r="V19" i="1"/>
  <c r="F19" i="1"/>
  <c r="E19" i="1"/>
  <c r="L19" i="1" s="1"/>
  <c r="V18" i="1"/>
  <c r="P18" i="1"/>
  <c r="L18" i="1"/>
  <c r="V17" i="1"/>
  <c r="P17" i="1"/>
  <c r="L17" i="1"/>
  <c r="V16" i="1"/>
  <c r="F16" i="1"/>
  <c r="E16" i="1"/>
  <c r="L16" i="1" s="1"/>
  <c r="V15" i="1"/>
  <c r="P15" i="1"/>
  <c r="L15" i="1"/>
  <c r="V14" i="1"/>
  <c r="F14" i="1"/>
  <c r="E14" i="1"/>
  <c r="L14" i="1" s="1"/>
  <c r="V13" i="1"/>
  <c r="P13" i="1"/>
  <c r="L13" i="1"/>
  <c r="V12" i="1"/>
  <c r="P12" i="1"/>
  <c r="Q12" i="1" s="1"/>
  <c r="L12" i="1"/>
  <c r="V11" i="1"/>
  <c r="P11" i="1"/>
  <c r="U11" i="1" s="1"/>
  <c r="L11" i="1"/>
  <c r="V10" i="1"/>
  <c r="P10" i="1"/>
  <c r="T10" i="1" s="1"/>
  <c r="L10" i="1"/>
  <c r="V9" i="1"/>
  <c r="P9" i="1"/>
  <c r="U9" i="1" s="1"/>
  <c r="L9" i="1"/>
  <c r="V8" i="1"/>
  <c r="P8" i="1"/>
  <c r="T8" i="1" s="1"/>
  <c r="L8" i="1"/>
  <c r="V7" i="1"/>
  <c r="P7" i="1"/>
  <c r="U7" i="1" s="1"/>
  <c r="L7" i="1"/>
  <c r="V6" i="1"/>
  <c r="P6" i="1"/>
  <c r="T6" i="1" s="1"/>
  <c r="L6" i="1"/>
  <c r="AG5" i="1"/>
  <c r="AF5" i="1"/>
  <c r="AE5" i="1"/>
  <c r="AD5" i="1"/>
  <c r="AC5" i="1"/>
  <c r="AB5" i="1"/>
  <c r="AA5" i="1"/>
  <c r="Z5" i="1"/>
  <c r="Y5" i="1"/>
  <c r="X5" i="1"/>
  <c r="W5" i="1"/>
  <c r="R5" i="1"/>
  <c r="O5" i="1"/>
  <c r="N5" i="1"/>
  <c r="M5" i="1"/>
  <c r="K5" i="1"/>
  <c r="Q13" i="1" l="1"/>
  <c r="AI13" i="1" s="1"/>
  <c r="Q26" i="1"/>
  <c r="E5" i="1"/>
  <c r="Q33" i="1"/>
  <c r="AI33" i="1" s="1"/>
  <c r="Q17" i="1"/>
  <c r="AI17" i="1" s="1"/>
  <c r="Q34" i="1"/>
  <c r="T34" i="1" s="1"/>
  <c r="Q32" i="1"/>
  <c r="Q35" i="1"/>
  <c r="T11" i="1"/>
  <c r="T7" i="1"/>
  <c r="T9" i="1"/>
  <c r="P14" i="1"/>
  <c r="AI14" i="1" s="1"/>
  <c r="U33" i="1"/>
  <c r="AI15" i="1"/>
  <c r="V5" i="1"/>
  <c r="P16" i="1"/>
  <c r="Q16" i="1" s="1"/>
  <c r="AI16" i="1" s="1"/>
  <c r="P19" i="1"/>
  <c r="Q19" i="1" s="1"/>
  <c r="AI19" i="1" s="1"/>
  <c r="T22" i="1"/>
  <c r="AI18" i="1"/>
  <c r="AI20" i="1"/>
  <c r="Q23" i="1"/>
  <c r="AI23" i="1" s="1"/>
  <c r="Q27" i="1"/>
  <c r="Q31" i="1"/>
  <c r="T13" i="1"/>
  <c r="U22" i="1"/>
  <c r="U23" i="1"/>
  <c r="U6" i="1"/>
  <c r="U8" i="1"/>
  <c r="U12" i="1"/>
  <c r="U13" i="1"/>
  <c r="U15" i="1"/>
  <c r="U17" i="1"/>
  <c r="U18" i="1"/>
  <c r="U20" i="1"/>
  <c r="U21" i="1"/>
  <c r="L22" i="1"/>
  <c r="L23" i="1"/>
  <c r="L33" i="1"/>
  <c r="U10" i="1"/>
  <c r="F5" i="1"/>
  <c r="T17" i="1" l="1"/>
  <c r="U19" i="1"/>
  <c r="AI34" i="1"/>
  <c r="U16" i="1"/>
  <c r="T14" i="1"/>
  <c r="T19" i="1"/>
  <c r="T16" i="1"/>
  <c r="P5" i="1"/>
  <c r="T23" i="1"/>
  <c r="AI29" i="1"/>
  <c r="T29" i="1"/>
  <c r="AI25" i="1"/>
  <c r="T25" i="1"/>
  <c r="Q5" i="1"/>
  <c r="AI12" i="1"/>
  <c r="AI30" i="1"/>
  <c r="T30" i="1"/>
  <c r="AI26" i="1"/>
  <c r="T26" i="1"/>
  <c r="L5" i="1"/>
  <c r="U14" i="1"/>
  <c r="AI35" i="1"/>
  <c r="T35" i="1"/>
  <c r="AI31" i="1"/>
  <c r="T31" i="1"/>
  <c r="AI27" i="1"/>
  <c r="T27" i="1"/>
  <c r="T33" i="1"/>
  <c r="T20" i="1"/>
  <c r="AI32" i="1"/>
  <c r="T32" i="1"/>
  <c r="AI28" i="1"/>
  <c r="T28" i="1"/>
  <c r="AI24" i="1"/>
  <c r="T24" i="1"/>
  <c r="T18" i="1"/>
  <c r="T15" i="1"/>
  <c r="T12" i="1"/>
  <c r="AI5" i="1" l="1"/>
</calcChain>
</file>

<file path=xl/sharedStrings.xml><?xml version="1.0" encoding="utf-8"?>
<sst xmlns="http://schemas.openxmlformats.org/spreadsheetml/2006/main" count="133" uniqueCount="81">
  <si>
    <t>Номенклатура</t>
  </si>
  <si>
    <t>Ед. изм.</t>
  </si>
  <si>
    <t>Начальный остаток</t>
  </si>
  <si>
    <t>Приход</t>
  </si>
  <si>
    <t>Расход</t>
  </si>
  <si>
    <t>Конечный остаток</t>
  </si>
  <si>
    <t>крат</t>
  </si>
  <si>
    <t>сроки</t>
  </si>
  <si>
    <t>метка</t>
  </si>
  <si>
    <t>метка2</t>
  </si>
  <si>
    <t>заяв</t>
  </si>
  <si>
    <t>разн</t>
  </si>
  <si>
    <t>без опта</t>
  </si>
  <si>
    <t>опт</t>
  </si>
  <si>
    <t>заказ в пути</t>
  </si>
  <si>
    <t>ср нов</t>
  </si>
  <si>
    <t>расчет</t>
  </si>
  <si>
    <t>заказ филиала</t>
  </si>
  <si>
    <t>Комментарии филиала</t>
  </si>
  <si>
    <t>кон ост</t>
  </si>
  <si>
    <t>факт</t>
  </si>
  <si>
    <t>ср</t>
  </si>
  <si>
    <t>комментарии</t>
  </si>
  <si>
    <t>вес</t>
  </si>
  <si>
    <t>08,09,</t>
  </si>
  <si>
    <t>11,09,</t>
  </si>
  <si>
    <t>04,09,</t>
  </si>
  <si>
    <t>28,08,</t>
  </si>
  <si>
    <t>21,08,</t>
  </si>
  <si>
    <t>14,08,</t>
  </si>
  <si>
    <t>07,08,</t>
  </si>
  <si>
    <t>31,07,</t>
  </si>
  <si>
    <t>24,07,</t>
  </si>
  <si>
    <t>16,07,</t>
  </si>
  <si>
    <t>09,07,</t>
  </si>
  <si>
    <t>03,07,</t>
  </si>
  <si>
    <t>26,06,</t>
  </si>
  <si>
    <t>19,06,</t>
  </si>
  <si>
    <t>БОНУС_ВАР МОЛОЧНАЯ ПО-Ч НМО 1 КГ К3  ЧЕРКИЗОВО</t>
  </si>
  <si>
    <t>кг</t>
  </si>
  <si>
    <t>бонус</t>
  </si>
  <si>
    <t>ВАР МОЛОЧНАЯ ПО-Ч НМО 1 КГ К3  ЧЕРКИЗОВО</t>
  </si>
  <si>
    <t>БОНУС_ВЕТЧ МРАМОРНАЯ ПО-ЧЕРКИЗОВСКИ ШТ 0,4 КГ  ЧЕРКИЗОВО</t>
  </si>
  <si>
    <t>шт</t>
  </si>
  <si>
    <t>ВЕТЧ МРАМОРНАЯ ПО-ЧЕРКИЗОВСКИ ШТ 0,4 КГ  ЧЕРКИЗОВО</t>
  </si>
  <si>
    <t>БОНУС_КОПЧ БЕКОН НАР ВУ ШТ 0.18КГ К1.8  ЧЕРКИЗОВО</t>
  </si>
  <si>
    <t>КОПЧ БЕКОН НАР ВУ ШТ 0.18КГ К1.8  ЧЕРКИЗОВО</t>
  </si>
  <si>
    <t>БОНУС_СК БОГОРОДСКАЯ ПРЕСС ФИБ ВУ ШТ0.3КГ К3.6  ЧЕРКИЗОВО</t>
  </si>
  <si>
    <t>СК БОГОРОДСКАЯ ПРЕСС ФИБ ВУ ШТ0.3КГ К3.6  ЧЕРКИЗОВО</t>
  </si>
  <si>
    <t>БОНУС_СК БОРОДИНСКАЯ СРЕЗ ФИБ ВУ 0.3КГ ШТ К3.6  ЧЕРКИЗОВО</t>
  </si>
  <si>
    <t>СК БОРОДИНСКАЯ СРЕЗ ФИБ ВУ 0.3КГ ШТ К3.6  ЧЕРКИЗОВО</t>
  </si>
  <si>
    <t>БОНУС_СОС КОПЧ ПО-Ч ЛОТ ПМО ЗА ШТ 0.4КГ K1.6  ЧЕРКИЗОВО</t>
  </si>
  <si>
    <t>СОС КОПЧ ПО-Ч ЛОТ ПМО ЗА ШТ 0.4КГ K1.6  ЧЕРКИЗОВО</t>
  </si>
  <si>
    <t>ВАР АРОМАТНАЯ ПО-Ч ЦО ЗА 1.6КГ K3.2 ЧЕРКИЗОВО</t>
  </si>
  <si>
    <t>03,06,25 в уценку 119кг</t>
  </si>
  <si>
    <t>ВАР КЛАССИЧЕСКАЯ ПО-Ч ЦО ЗА 1.6КГ K3.2 ЧЕРКИЗОВО</t>
  </si>
  <si>
    <t>03,06,25 в уценку 75кг</t>
  </si>
  <si>
    <t>ВАР МОЛОЧНАЯ ПО-ЧЕ НМО ШТ 0.4КГ К2.4  ЧЕРКИЗОВО</t>
  </si>
  <si>
    <t>ВК БАЛЫКОВАЯ ПО-ЧЕРКИЗ СРЕЗ ШТ0,3 К1,8  ЧЕРКИЗОВО</t>
  </si>
  <si>
    <t>11,08,25 завод не отгрузил / 28,07,25 завод не отгрузил</t>
  </si>
  <si>
    <t>ВК СЕРВ ГОСТ СРЕЗ ФИБ ВУ ШТ 0.5КГ К2  ЧЕРКИЗОВО</t>
  </si>
  <si>
    <t>КОПЧ ГРУДИНКА ПО-ЧЕРК ВУ ШТ 0.3КГ К1.8  ЧЕРКИЗОВО</t>
  </si>
  <si>
    <t>22,05,25 в уценку 234шт.</t>
  </si>
  <si>
    <t>СВ ФУЭТ ЭКСТРА 0.15КГ К0.9  ЧЕРКИЗОВО</t>
  </si>
  <si>
    <t>НЕ ЗПАКАЗЫВАТЬ / 1030633904</t>
  </si>
  <si>
    <t>НЕ ЗАКАЗЫВАТЬ (новая площадка не аттестована)</t>
  </si>
  <si>
    <t>СК БРАУНШВЕЙГСКАЯ ГОСТ БО СРЕЗ ШТ 0,2КГ  ЧЕРКИЗОВО</t>
  </si>
  <si>
    <t>СК ОНЕЖСКАЯ СРЕЗ ФИБ ВУ ШТ 0.3КГ K1.8 ЧЕРКИЗОВО</t>
  </si>
  <si>
    <t>СК САЛЬЧИЧОН НАРЕЗ ФИБ ЗА ШТ 0.1КГ К1.2  ЧЕРКИЗОВО</t>
  </si>
  <si>
    <t>03,06,25 в уценку 98 шт.</t>
  </si>
  <si>
    <t>СК САЛЬЧИЧОН С РОЗОВЫМ ПЕРЦ. СРЕЗ ШТ 0,3  ЧЕРКИЗОВО</t>
  </si>
  <si>
    <t>СК САЛЬЧИЧОН С РОЗОВЫМ ПЕРЦЕМ НАР ШТ 85Г  ЧЕРКИЗОВО</t>
  </si>
  <si>
    <t>03,06,25 в уценку 240 шт.</t>
  </si>
  <si>
    <t>СК САЛЬЧИЧОН СРЕЗ ФИБ ВУ ШТ 0,3 КГ ЧЕРКИЗОВО (ПРЕМИУМ)</t>
  </si>
  <si>
    <t>СК САЛЯМИНИ ВУ ШТ 0.18 КГ  ЧЕРКИЗОВО</t>
  </si>
  <si>
    <t>СК СЕРВЕЛЕТТИ ПРЕСС СРЕЗ БО ВУ ШТ 0.25КГ  ЧЕРКИЗОВО</t>
  </si>
  <si>
    <t>СОС ВЕНСКИЕ БО ЗА ПАК 1.25КГ K5 ЧЕРКИЗОВО</t>
  </si>
  <si>
    <t>СОС МОЛОЧНЫЕ ПО-Ч ПМО ЗА ЛОТ ШТ 0.45КГ K1.8 ЧЕРКИЗОВО</t>
  </si>
  <si>
    <t>СОС СЛИВОЧНЫЕ ГОСТ ЦО ЗА ЛОТ ШТ 0.45КГ K1.8 ЧЕРКИЗОВО</t>
  </si>
  <si>
    <t>нужно увеличить продажи!!!</t>
  </si>
  <si>
    <r>
      <rPr>
        <b/>
        <sz val="10"/>
        <color rgb="FFFF0000"/>
        <rFont val="Arial"/>
        <family val="2"/>
        <charset val="204"/>
      </rPr>
      <t>нужно увеличить продажи!!!</t>
    </r>
    <r>
      <rPr>
        <sz val="10"/>
        <rFont val="Arial"/>
        <family val="2"/>
        <charset val="204"/>
      </rPr>
      <t xml:space="preserve"> / тф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</si>
</sst>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 ;[Red]\-0\ "/>
  </numFmts>
  <fonts count="8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1"/>
      <name val="Calibri"/>
    </font>
    <font>
      <b/>
      <sz val="11"/>
      <color rgb="FFFF0000"/>
      <name val="Calibri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sz val="11"/>
      <color rgb="FFFF0000"/>
      <name val="Calibri"/>
    </font>
    <font>
      <b/>
      <sz val="10"/>
      <color rgb="FFFF0000"/>
      <name val="Arial"/>
      <family val="2"/>
      <charset val="204"/>
    </font>
  </fonts>
  <fills count="9">
    <fill>
      <patternFill patternType="none"/>
    </fill>
    <fill>
      <patternFill patternType="gray125"/>
    </fill>
    <fill>
      <patternFill patternType="solid">
        <fgColor rgb="FFFFF4C5"/>
      </patternFill>
    </fill>
    <fill>
      <patternFill patternType="solid">
        <fgColor rgb="FF758CE0"/>
      </patternFill>
    </fill>
    <fill>
      <patternFill patternType="solid">
        <fgColor rgb="FF13E22E"/>
        <bgColor rgb="FF13E22E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1"/>
    <xf numFmtId="0" fontId="1" fillId="0" borderId="1"/>
  </cellStyleXfs>
  <cellXfs count="21">
    <xf numFmtId="0" fontId="0" fillId="0" borderId="0" xfId="0" applyBorder="1"/>
    <xf numFmtId="164" fontId="2" fillId="2" borderId="1" xfId="1" applyNumberFormat="1" applyFont="1" applyFill="1"/>
    <xf numFmtId="164" fontId="3" fillId="2" borderId="1" xfId="1" applyNumberFormat="1" applyFont="1" applyFill="1"/>
    <xf numFmtId="164" fontId="1" fillId="3" borderId="1" xfId="1" applyNumberFormat="1" applyFill="1"/>
    <xf numFmtId="164" fontId="1" fillId="0" borderId="2" xfId="1" applyNumberFormat="1" applyBorder="1"/>
    <xf numFmtId="2" fontId="0" fillId="0" borderId="0" xfId="0" applyNumberFormat="1" applyBorder="1"/>
    <xf numFmtId="164" fontId="2" fillId="4" borderId="1" xfId="1" applyNumberFormat="1" applyFont="1" applyFill="1"/>
    <xf numFmtId="2" fontId="1" fillId="0" borderId="1" xfId="1" applyNumberFormat="1"/>
    <xf numFmtId="2" fontId="2" fillId="2" borderId="1" xfId="1" applyNumberFormat="1" applyFont="1" applyFill="1"/>
    <xf numFmtId="164" fontId="1" fillId="0" borderId="1" xfId="1" applyNumberFormat="1"/>
    <xf numFmtId="164" fontId="1" fillId="5" borderId="1" xfId="1" applyNumberFormat="1" applyFill="1"/>
    <xf numFmtId="2" fontId="1" fillId="5" borderId="1" xfId="1" applyNumberFormat="1" applyFill="1"/>
    <xf numFmtId="164" fontId="4" fillId="5" borderId="1" xfId="1" applyNumberFormat="1" applyFont="1" applyFill="1"/>
    <xf numFmtId="164" fontId="1" fillId="5" borderId="2" xfId="1" applyNumberFormat="1" applyFill="1" applyBorder="1"/>
    <xf numFmtId="164" fontId="5" fillId="5" borderId="1" xfId="1" applyNumberFormat="1" applyFont="1" applyFill="1"/>
    <xf numFmtId="164" fontId="1" fillId="6" borderId="1" xfId="1" applyNumberFormat="1" applyFill="1"/>
    <xf numFmtId="2" fontId="1" fillId="6" borderId="1" xfId="1" applyNumberFormat="1" applyFill="1"/>
    <xf numFmtId="164" fontId="1" fillId="6" borderId="2" xfId="1" applyNumberFormat="1" applyFill="1" applyBorder="1"/>
    <xf numFmtId="164" fontId="6" fillId="7" borderId="1" xfId="1" applyNumberFormat="1" applyFont="1" applyFill="1"/>
    <xf numFmtId="164" fontId="7" fillId="8" borderId="1" xfId="1" applyNumberFormat="1" applyFont="1" applyFill="1"/>
    <xf numFmtId="164" fontId="4" fillId="8" borderId="1" xfId="1" applyNumberFormat="1" applyFont="1" applyFill="1"/>
  </cellXfs>
  <cellStyles count="2">
    <cellStyle name="Arial10px" xfId="1" xr:uid="{00000000-0005-0000-0000-000001000000}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1087;&#1088;&#1086;&#1076;&#1072;&#1078;&#1080;%20&#1058;&#1072;&#1096;&#1082;&#1077;&#1085;&#1090;%2029,08,25-04,09,2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DSheet"/>
    </sheetNames>
    <sheetDataSet>
      <sheetData sheetId="0">
        <row r="1">
          <cell r="A1" t="str">
            <v>Общество с ограниченной ответственностью "MOS PROD TORG"</v>
          </cell>
        </row>
        <row r="2">
          <cell r="A2" t="str">
            <v>Продажи за 29.08.2025 - 04.09.2025</v>
          </cell>
        </row>
        <row r="4">
          <cell r="A4" t="str">
            <v>Выводимые данные:</v>
          </cell>
          <cell r="B4" t="str">
            <v>Количество</v>
          </cell>
        </row>
        <row r="6">
          <cell r="A6" t="str">
            <v>Номенклатура</v>
          </cell>
          <cell r="C6" t="str">
            <v>Итого</v>
          </cell>
          <cell r="D6" t="str">
            <v>29.08.25</v>
          </cell>
          <cell r="E6" t="str">
            <v>30.08.25</v>
          </cell>
          <cell r="F6" t="str">
            <v>31.08.25</v>
          </cell>
        </row>
        <row r="8">
          <cell r="A8" t="str">
            <v>1721-Сосиски Вязанка Сливочные ТМ Стародворские колбасы</v>
          </cell>
          <cell r="C8">
            <v>586.60799999999995</v>
          </cell>
          <cell r="D8">
            <v>267.108</v>
          </cell>
          <cell r="E8">
            <v>83.506</v>
          </cell>
        </row>
        <row r="9">
          <cell r="A9" t="str">
            <v>2074-Сосиски Молочные для завтрака Особый рецепт</v>
          </cell>
          <cell r="C9">
            <v>752.98400000000004</v>
          </cell>
          <cell r="D9">
            <v>261.32900000000001</v>
          </cell>
          <cell r="E9">
            <v>180.85599999999999</v>
          </cell>
        </row>
        <row r="10">
          <cell r="A10" t="str">
            <v>7187 ГРУДИНКА ПРЕМИУМ к/в мл/к в/у 0.3кг_50с  ОСТАНКИНО</v>
          </cell>
          <cell r="C10">
            <v>1052</v>
          </cell>
          <cell r="D10">
            <v>486</v>
          </cell>
          <cell r="E10">
            <v>318</v>
          </cell>
        </row>
        <row r="11">
          <cell r="A11" t="str">
            <v>7070 СОЧНЫЕ ПМ сос п/о мгс 1.5*4_А_50с  ОСТАНКИНО</v>
          </cell>
          <cell r="C11">
            <v>441.13499999999999</v>
          </cell>
          <cell r="D11">
            <v>162.74799999999999</v>
          </cell>
          <cell r="E11">
            <v>70.552000000000007</v>
          </cell>
        </row>
        <row r="12">
          <cell r="A12" t="str">
            <v>2472 Сардельки Левантские Особая Без свинины Весовые NDX мгс Особый рецепт, вес 1кг</v>
          </cell>
          <cell r="C12">
            <v>333.99299999999999</v>
          </cell>
          <cell r="D12">
            <v>65.578000000000003</v>
          </cell>
          <cell r="E12">
            <v>106.22799999999999</v>
          </cell>
        </row>
        <row r="13">
          <cell r="A13" t="str">
            <v>1875-Колбаса Филейная оригинальная ТМ Особый рецепт в оболочке полиамид.  ПОКОМ</v>
          </cell>
          <cell r="C13">
            <v>363.73399999999998</v>
          </cell>
          <cell r="D13">
            <v>32.277000000000001</v>
          </cell>
          <cell r="E13">
            <v>132.529</v>
          </cell>
        </row>
        <row r="14">
          <cell r="A14" t="str">
            <v>0178 Ветчины Нежная Особая Особая Весовые П/а Особый рецепт большой батон  ПОКОМ</v>
          </cell>
          <cell r="C14">
            <v>255.26900000000001</v>
          </cell>
          <cell r="D14">
            <v>87.35</v>
          </cell>
          <cell r="E14">
            <v>4.99</v>
          </cell>
        </row>
        <row r="15">
          <cell r="A15" t="str">
            <v>4087   СЕРВЕЛАТ КОПЧЕНЫЙ НА БУКЕ в/к в/К 0,35</v>
          </cell>
          <cell r="C15">
            <v>611</v>
          </cell>
          <cell r="D15">
            <v>192</v>
          </cell>
          <cell r="E15">
            <v>81</v>
          </cell>
        </row>
        <row r="16">
          <cell r="A16" t="str">
            <v>7058 ШПИКАЧКИ СОЧНЫЕ С БЕКОНОМ п/о мгс 1*3_60с  ОСТАНКИНО</v>
          </cell>
          <cell r="C16">
            <v>280.45</v>
          </cell>
          <cell r="D16">
            <v>76.572000000000003</v>
          </cell>
          <cell r="E16">
            <v>46.212000000000003</v>
          </cell>
        </row>
        <row r="17">
          <cell r="A17" t="str">
            <v>0222-Ветчины Дугушка Дугушка б/о Стародворье, 1кг</v>
          </cell>
          <cell r="C17">
            <v>203.08600000000001</v>
          </cell>
          <cell r="D17">
            <v>66.588999999999999</v>
          </cell>
          <cell r="E17">
            <v>13.09</v>
          </cell>
        </row>
        <row r="18">
          <cell r="A18" t="str">
            <v>5608 СЕРВЕЛАТ ФИНСКИЙ в/к в/у срез 0.35кг_СНГ</v>
          </cell>
          <cell r="C18">
            <v>504</v>
          </cell>
          <cell r="D18">
            <v>162</v>
          </cell>
          <cell r="E18">
            <v>64</v>
          </cell>
        </row>
        <row r="19">
          <cell r="A19" t="str">
            <v>МХБ Колбаса варено-копченая Сервелат Финский ШТ. Ф/О ОХЛ В/У 375г*6 (2,25кг) МИРАТОРГ</v>
          </cell>
          <cell r="C19">
            <v>326</v>
          </cell>
          <cell r="D19">
            <v>147</v>
          </cell>
          <cell r="E19">
            <v>40</v>
          </cell>
        </row>
        <row r="20">
          <cell r="A20" t="str">
            <v>Вареные колбасы Сливушка Вязанка Фикс.вес 0,45 П/а Вязанка  ПОКОМ</v>
          </cell>
          <cell r="C20">
            <v>383</v>
          </cell>
          <cell r="D20">
            <v>214</v>
          </cell>
          <cell r="E20">
            <v>57</v>
          </cell>
        </row>
        <row r="21">
          <cell r="A21" t="str">
            <v>МХБ Сервелат Мраморный ШТ. в/к ВУ ОХЛ 330г*6 (1,98кг)  МИРАТОРГ</v>
          </cell>
          <cell r="C21">
            <v>298</v>
          </cell>
          <cell r="D21">
            <v>152</v>
          </cell>
          <cell r="E21">
            <v>14</v>
          </cell>
        </row>
        <row r="22">
          <cell r="A22" t="str">
            <v>МХБ Колбаса варено-копченая Сервелат ШТ. Ф/О ОХЛ В/У 375г*6 (2,25кг) МИРАТОРГ</v>
          </cell>
          <cell r="C22">
            <v>254</v>
          </cell>
          <cell r="D22">
            <v>89</v>
          </cell>
          <cell r="E22">
            <v>32</v>
          </cell>
        </row>
        <row r="23">
          <cell r="A23" t="str">
            <v>5096   СЕРВЕЛАТ КРЕМЛЕВСКИЙ в/к в/у_СНГ</v>
          </cell>
          <cell r="C23">
            <v>106.47499999999999</v>
          </cell>
          <cell r="D23">
            <v>53.316000000000003</v>
          </cell>
          <cell r="E23">
            <v>17.763999999999999</v>
          </cell>
        </row>
        <row r="24">
          <cell r="A24" t="str">
            <v>МХБ Колбаса полукопченая Чесночная ШТ. ф/о ОХЛ 375г*6 (2,25кг) МИРАТОРГ</v>
          </cell>
          <cell r="C24">
            <v>288</v>
          </cell>
          <cell r="D24">
            <v>154</v>
          </cell>
          <cell r="E24">
            <v>40</v>
          </cell>
        </row>
        <row r="25">
          <cell r="A25" t="str">
            <v>1202 В/к колбасы Сервелат Мясорубский с мелкорубленным окороком срез Бордо Фикс.вес 0,35 фиброуз Ста</v>
          </cell>
          <cell r="C25">
            <v>427</v>
          </cell>
          <cell r="D25">
            <v>235</v>
          </cell>
          <cell r="E25">
            <v>61</v>
          </cell>
        </row>
        <row r="26">
          <cell r="A26" t="str">
            <v>2205-Сосиски Молочные для завтрака ТМ Особый рецепт 0,4кг</v>
          </cell>
          <cell r="C26">
            <v>417</v>
          </cell>
          <cell r="D26">
            <v>138</v>
          </cell>
          <cell r="E26">
            <v>101</v>
          </cell>
        </row>
        <row r="27">
          <cell r="A27" t="str">
            <v>1870-Колбаса Со шпиком ТМ Особый рецепт в оболочке полиамид большой батон.  ПОКОМ</v>
          </cell>
          <cell r="C27">
            <v>253.172</v>
          </cell>
          <cell r="D27">
            <v>77.346999999999994</v>
          </cell>
          <cell r="E27">
            <v>5.0289999999999999</v>
          </cell>
        </row>
        <row r="28">
          <cell r="A28" t="str">
            <v>1867-Колбаса Филейная ТМ Особый рецепт в оболочке полиамид большой батон.  ПОКОМ</v>
          </cell>
          <cell r="C28">
            <v>252.59299999999999</v>
          </cell>
          <cell r="D28">
            <v>93.218000000000004</v>
          </cell>
          <cell r="E28">
            <v>29.452000000000002</v>
          </cell>
        </row>
        <row r="29">
          <cell r="A29" t="str">
            <v>1370-Сосиски Сочинки Бордо Весовой п/а Стародворье</v>
          </cell>
          <cell r="C29">
            <v>183.994</v>
          </cell>
          <cell r="D29">
            <v>23.638000000000002</v>
          </cell>
          <cell r="E29">
            <v>33.146000000000001</v>
          </cell>
        </row>
        <row r="30">
          <cell r="A30" t="str">
            <v>4079 СЕРВЕЛАТ КОПЧЕНЫЙ НА БУКЕ в/к в/у_СНГ</v>
          </cell>
          <cell r="C30">
            <v>133.17599999999999</v>
          </cell>
          <cell r="D30">
            <v>42.112000000000002</v>
          </cell>
          <cell r="E30">
            <v>9.7780000000000005</v>
          </cell>
        </row>
        <row r="31">
          <cell r="A31" t="str">
            <v>Вареные колбасы Докторская ГОСТ Вязанка Фикс.вес 0,4 Вектор Вязанка  ПОКОМ</v>
          </cell>
          <cell r="C31">
            <v>251</v>
          </cell>
          <cell r="D31">
            <v>155</v>
          </cell>
          <cell r="E31">
            <v>20</v>
          </cell>
        </row>
        <row r="32">
          <cell r="A32" t="str">
            <v>6346 ФИЛЕЙНАЯ Папа может вар п/о 0.5кг_СНГ  ОСТАНКИНО</v>
          </cell>
          <cell r="C32">
            <v>374</v>
          </cell>
          <cell r="D32">
            <v>77</v>
          </cell>
          <cell r="E32">
            <v>60</v>
          </cell>
        </row>
        <row r="33">
          <cell r="A33" t="str">
            <v>1869-Колбаса Молочная ТМ Особый рецепт в оболочке полиамид большой батон.  ПОКОМ</v>
          </cell>
          <cell r="C33">
            <v>221.64400000000001</v>
          </cell>
          <cell r="D33">
            <v>49.771999999999998</v>
          </cell>
          <cell r="E33">
            <v>2.4649999999999999</v>
          </cell>
        </row>
        <row r="34">
          <cell r="A34" t="str">
            <v>2634 Колбаса Дугушка Стародворская ТМ Стародворье ТС Дугушка  ПОКОМ</v>
          </cell>
          <cell r="C34">
            <v>160.52099999999999</v>
          </cell>
          <cell r="D34">
            <v>66.430000000000007</v>
          </cell>
          <cell r="E34">
            <v>10.164</v>
          </cell>
        </row>
        <row r="35">
          <cell r="A35" t="str">
            <v>МХБ Колбаса варено-копченая Сервелат Коньячный Ф/О ОХЛ В/У 300г*6 (1,8кг)  МИРАТОРГ</v>
          </cell>
          <cell r="C35">
            <v>267</v>
          </cell>
          <cell r="D35">
            <v>108</v>
          </cell>
          <cell r="E35">
            <v>40</v>
          </cell>
        </row>
        <row r="36">
          <cell r="A36" t="str">
            <v>1205 Копченые колбасы Салями Мясорубская с рубленым шпиком срез Бордо ф/в 0,35 фиброуз Стародворье  ПОКОМ</v>
          </cell>
          <cell r="C36">
            <v>347</v>
          </cell>
          <cell r="D36">
            <v>147</v>
          </cell>
          <cell r="E36">
            <v>67</v>
          </cell>
        </row>
        <row r="37">
          <cell r="A37" t="str">
            <v>Колбаса п/к Краковская ОХЛ ВУ 330г*5 (1,65 кг)  МИРАТОРГ</v>
          </cell>
          <cell r="C37">
            <v>175</v>
          </cell>
          <cell r="D37">
            <v>106</v>
          </cell>
          <cell r="E37">
            <v>45</v>
          </cell>
        </row>
        <row r="38">
          <cell r="A38" t="str">
            <v>1411 Сосиски «Сочинки Сливочные» Весовые ТМ «Стародворье» 1,35 кг  ПОКОМ</v>
          </cell>
          <cell r="C38">
            <v>159.44</v>
          </cell>
          <cell r="D38">
            <v>55.908999999999999</v>
          </cell>
          <cell r="E38">
            <v>20.643999999999998</v>
          </cell>
        </row>
        <row r="39">
          <cell r="A39" t="str">
            <v>1720-Сосиски Вязанка Сливочные ТМ Стародворские колбасы ТС Вязанка амицел в мод газов.среде 0,45кг</v>
          </cell>
          <cell r="C39">
            <v>209</v>
          </cell>
          <cell r="D39">
            <v>84</v>
          </cell>
          <cell r="E39">
            <v>50</v>
          </cell>
        </row>
        <row r="40">
          <cell r="A40" t="str">
            <v>6095 ЮБИЛЕЙНАЯ с/к в/у 1/250 8шт_UZ</v>
          </cell>
          <cell r="C40">
            <v>235</v>
          </cell>
          <cell r="D40">
            <v>82</v>
          </cell>
          <cell r="E40">
            <v>31</v>
          </cell>
        </row>
        <row r="41">
          <cell r="A41" t="str">
            <v>6094 ЮБИЛЕЙНАЯ с/к в/у_UZ</v>
          </cell>
          <cell r="C41">
            <v>55.744999999999997</v>
          </cell>
          <cell r="D41">
            <v>13.358000000000001</v>
          </cell>
          <cell r="E41">
            <v>6.38</v>
          </cell>
        </row>
        <row r="42">
          <cell r="A42" t="str">
            <v>2150 В/к колбасы Рубленая Запеченная Дугушка Весовые Вектор Стародворье, вес 1кг</v>
          </cell>
          <cell r="C42">
            <v>105.051</v>
          </cell>
          <cell r="D42">
            <v>47.585999999999999</v>
          </cell>
          <cell r="E42">
            <v>12.281000000000001</v>
          </cell>
        </row>
        <row r="43">
          <cell r="A43" t="str">
            <v>6091 АРОМАТНАЯ с/к в/у_UZ</v>
          </cell>
          <cell r="C43">
            <v>52.031999999999996</v>
          </cell>
          <cell r="D43">
            <v>16.603999999999999</v>
          </cell>
          <cell r="E43">
            <v>5.4039999999999999</v>
          </cell>
        </row>
        <row r="44">
          <cell r="A44" t="str">
            <v>1231 Сосиски Сливочные Дугушки Дугушка Весовые П/а Стародворье, вес 1кг</v>
          </cell>
          <cell r="C44">
            <v>107.136</v>
          </cell>
          <cell r="D44">
            <v>55.206000000000003</v>
          </cell>
          <cell r="E44">
            <v>8.01</v>
          </cell>
        </row>
        <row r="45">
          <cell r="A45" t="str">
            <v>6092 АРОМАТНАЯ с/к в/у 1/250 8шт_UZ</v>
          </cell>
          <cell r="C45">
            <v>196</v>
          </cell>
          <cell r="D45">
            <v>63</v>
          </cell>
          <cell r="E45">
            <v>26</v>
          </cell>
        </row>
        <row r="46">
          <cell r="A46" t="str">
            <v>1118 В/к колбасы Салями Запеченая Дугушка  Вектор Стародворье, 1кг</v>
          </cell>
          <cell r="C46">
            <v>92.323999999999998</v>
          </cell>
          <cell r="D46">
            <v>13.19</v>
          </cell>
          <cell r="E46">
            <v>8.798</v>
          </cell>
        </row>
        <row r="47">
          <cell r="A47" t="str">
            <v>СК БОРОДИНСКАЯ СРЕЗ ФИБ ВУ 0.3КГ ШТ К3.6  ЧЕРКИЗОВО</v>
          </cell>
          <cell r="C47">
            <v>143</v>
          </cell>
          <cell r="D47">
            <v>56</v>
          </cell>
          <cell r="E47">
            <v>6</v>
          </cell>
        </row>
        <row r="48">
          <cell r="A48" t="str">
            <v>1523-Сосиски Вязанка Молочные ТМ Стародворские колбасы</v>
          </cell>
          <cell r="C48">
            <v>98.683000000000007</v>
          </cell>
          <cell r="D48">
            <v>90.447000000000003</v>
          </cell>
          <cell r="E48">
            <v>13.494</v>
          </cell>
        </row>
        <row r="49">
          <cell r="A49" t="str">
            <v>МХБ Мясной продукт из свинины сырокопченый Бекон ШТ. ОХЛ ВУ 200г*10 (2 кг) МИРАТОРГ</v>
          </cell>
          <cell r="C49">
            <v>222</v>
          </cell>
          <cell r="D49">
            <v>98</v>
          </cell>
          <cell r="E49">
            <v>35</v>
          </cell>
        </row>
        <row r="50">
          <cell r="A50" t="str">
            <v>6072 ЭКСТРА Папа может вар п/о 0.4кг_UZ</v>
          </cell>
          <cell r="C50">
            <v>313</v>
          </cell>
          <cell r="D50">
            <v>59</v>
          </cell>
          <cell r="E50">
            <v>26</v>
          </cell>
        </row>
        <row r="51">
          <cell r="A51" t="str">
            <v>ВК СЕРВ ГОСТ СРЕЗ ФИБ ВУ ШТ 0.5КГ К2  ЧЕРКИЗОВО</v>
          </cell>
          <cell r="C51">
            <v>88</v>
          </cell>
          <cell r="D51">
            <v>41</v>
          </cell>
          <cell r="E51">
            <v>5</v>
          </cell>
        </row>
        <row r="52">
          <cell r="A52" t="str">
            <v>СК БОГОРОДСКАЯ ПРЕСС ФИБ ВУ ШТ0.3КГ К3.6  ЧЕРКИЗОВО</v>
          </cell>
          <cell r="C52">
            <v>130</v>
          </cell>
          <cell r="D52">
            <v>68</v>
          </cell>
          <cell r="E52">
            <v>33</v>
          </cell>
        </row>
        <row r="53">
          <cell r="A53" t="str">
            <v>6076 МЯСНАЯ Папа может вар п/о 0.4кг_UZ</v>
          </cell>
          <cell r="C53">
            <v>311</v>
          </cell>
          <cell r="D53">
            <v>101</v>
          </cell>
          <cell r="E53">
            <v>52</v>
          </cell>
        </row>
        <row r="54">
          <cell r="A54" t="str">
            <v>МХБ Колбаса сырокопченая Брауншвейгская ШТ. ВУ ОХЛ 300гр*8 (2,4 кг) МИРАТОРГ</v>
          </cell>
          <cell r="C54">
            <v>89</v>
          </cell>
          <cell r="D54">
            <v>48</v>
          </cell>
          <cell r="E54">
            <v>19</v>
          </cell>
        </row>
        <row r="55">
          <cell r="A55" t="str">
            <v>1120 В/к колбасы Сервелат Запеченный Дугушка Вес Вектор Стародворье, вес 1кг</v>
          </cell>
          <cell r="C55">
            <v>82.738</v>
          </cell>
          <cell r="D55">
            <v>20.251000000000001</v>
          </cell>
          <cell r="E55">
            <v>7.9249999999999998</v>
          </cell>
        </row>
        <row r="56">
          <cell r="A56" t="str">
            <v>1371-Сосиски Сочинки с сочной грудинкой Бордо Фикс.вес 0,4 П/а мгс Стародворье</v>
          </cell>
          <cell r="C56">
            <v>249</v>
          </cell>
          <cell r="D56">
            <v>124</v>
          </cell>
          <cell r="E56">
            <v>45</v>
          </cell>
        </row>
        <row r="57">
          <cell r="A57" t="str">
            <v>1372-Сосиски Сочинки с сочным окороком Бордо Фикс.вес 0,4 П/а мгс Стародворье</v>
          </cell>
          <cell r="C57">
            <v>237</v>
          </cell>
          <cell r="D57">
            <v>155</v>
          </cell>
          <cell r="E57">
            <v>27</v>
          </cell>
        </row>
        <row r="58">
          <cell r="A58" t="str">
            <v>ВАР МОЛОЧНАЯ ПО-ЧЕ НМО ШТ 0.4КГ К2.4  ЧЕРКИЗОВО</v>
          </cell>
          <cell r="C58">
            <v>190</v>
          </cell>
          <cell r="D58">
            <v>91</v>
          </cell>
          <cell r="E58">
            <v>20</v>
          </cell>
        </row>
        <row r="59">
          <cell r="A59" t="str">
            <v>7075 МОЛОЧ.ПРЕМИУМ ПМ сос п/о мгс 1.5*4_О_50с  ОСТАНКИНО</v>
          </cell>
          <cell r="C59">
            <v>98.141000000000005</v>
          </cell>
          <cell r="D59">
            <v>21.902000000000001</v>
          </cell>
          <cell r="E59">
            <v>10.911</v>
          </cell>
        </row>
        <row r="60">
          <cell r="A60" t="str">
            <v>1871-Колбаса Филейная оригинальная ТМ Особый рецепт в оболочке полиамид 0,4 кг.  ПОКОМ</v>
          </cell>
          <cell r="C60">
            <v>242</v>
          </cell>
          <cell r="D60">
            <v>84</v>
          </cell>
          <cell r="E60">
            <v>60</v>
          </cell>
        </row>
        <row r="61">
          <cell r="A61" t="str">
            <v>ВАР МОЛОЧНАЯ ПО-Ч НМО 1 КГ К3  ЧЕРКИЗОВО</v>
          </cell>
          <cell r="C61">
            <v>73.477000000000004</v>
          </cell>
          <cell r="D61">
            <v>31.024999999999999</v>
          </cell>
        </row>
        <row r="62">
          <cell r="A62" t="str">
            <v>1201 В/к колбасы Сервелат Мясорубский с мелкорубленным окороком Бордо Весовой фиброуз Стародворье  П</v>
          </cell>
          <cell r="C62">
            <v>77.239000000000004</v>
          </cell>
          <cell r="D62">
            <v>25.463999999999999</v>
          </cell>
          <cell r="E62">
            <v>3.66</v>
          </cell>
        </row>
        <row r="63">
          <cell r="A63" t="str">
            <v>6093 САЛЯМИ ИТАЛЬЯНСКАЯ с/к в/у 1/250 8шт_UZ</v>
          </cell>
          <cell r="C63">
            <v>139</v>
          </cell>
          <cell r="D63">
            <v>122</v>
          </cell>
          <cell r="E63">
            <v>18</v>
          </cell>
        </row>
        <row r="64">
          <cell r="A64" t="str">
            <v>1204 Копченые колбасы Салями Мясорубская с рубленым шпиком Бордо Весовой фиброуз Стародворье  ПОКОМ</v>
          </cell>
          <cell r="C64">
            <v>73.322999999999993</v>
          </cell>
          <cell r="D64">
            <v>23.856000000000002</v>
          </cell>
          <cell r="E64">
            <v>3.6909999999999998</v>
          </cell>
        </row>
        <row r="65">
          <cell r="A65" t="str">
            <v>1851-Колбаса Филедворская по-стародворски ТМ Стародворье в оболочке полиамид 0,4 кг.  ПОКОМ</v>
          </cell>
          <cell r="C65">
            <v>215</v>
          </cell>
          <cell r="D65">
            <v>108</v>
          </cell>
          <cell r="E65">
            <v>36</v>
          </cell>
        </row>
        <row r="66">
          <cell r="A66" t="str">
            <v>Вареные колбасы «Филейская» Фикс.вес 0,45 Вектор ТМ «Вязанка»  ПОКОМ</v>
          </cell>
          <cell r="C66">
            <v>136</v>
          </cell>
          <cell r="D66">
            <v>47</v>
          </cell>
          <cell r="E66">
            <v>13</v>
          </cell>
        </row>
        <row r="67">
          <cell r="A67" t="str">
            <v>Вареные колбасы Молокуша Вязанка Вес п/а Вязанка  ПОКОМ</v>
          </cell>
          <cell r="C67">
            <v>69.903999999999996</v>
          </cell>
          <cell r="D67">
            <v>21.466000000000001</v>
          </cell>
        </row>
        <row r="68">
          <cell r="A68" t="str">
            <v>ВЕТЧ МРАМОРНАЯ ПО-ЧЕРКИЗОВСКИ ШТ 0,4 КГ  ЧЕРКИЗОВО</v>
          </cell>
          <cell r="C68">
            <v>107</v>
          </cell>
          <cell r="D68">
            <v>40</v>
          </cell>
          <cell r="E68">
            <v>6</v>
          </cell>
        </row>
        <row r="69">
          <cell r="A69" t="str">
            <v>Вареные колбасы «Филейская» Весовые Вектор ТМ «Вязанка»  ПОКОМ</v>
          </cell>
          <cell r="C69">
            <v>68.492000000000004</v>
          </cell>
          <cell r="D69">
            <v>29.42</v>
          </cell>
          <cell r="E69">
            <v>4.03</v>
          </cell>
        </row>
        <row r="70">
          <cell r="A70" t="str">
            <v>0262 Ветчина «Сочинка с сочным окороком» Весовой п/а ТМ «Стародворье»  ПОКОМ</v>
          </cell>
          <cell r="C70">
            <v>61.66</v>
          </cell>
          <cell r="D70">
            <v>26.01</v>
          </cell>
          <cell r="E70">
            <v>12.333</v>
          </cell>
        </row>
        <row r="71">
          <cell r="A71" t="str">
            <v>1224 В/к колбасы «Сочинка по-европейски с сочной грудинкой» Весовой фиброуз ТМ «Стародворье»  ПОКОМ</v>
          </cell>
          <cell r="C71">
            <v>60.353000000000002</v>
          </cell>
          <cell r="D71">
            <v>20.315999999999999</v>
          </cell>
          <cell r="E71">
            <v>16.681999999999999</v>
          </cell>
        </row>
        <row r="72">
          <cell r="A72" t="str">
            <v>МХБ Колбаса вареная Докторская ШТ. п/а ОХЛ 470г*6 (2,82 кг) МИРАТОРГ</v>
          </cell>
          <cell r="C72">
            <v>88</v>
          </cell>
          <cell r="D72">
            <v>23</v>
          </cell>
          <cell r="E72">
            <v>21</v>
          </cell>
        </row>
        <row r="73">
          <cell r="A73" t="str">
            <v>Стейк Рибай говяжий зам DF 320г BLACK ANGUS Мираторг (Брянск) Россия  МИРАТОРГ</v>
          </cell>
          <cell r="C73">
            <v>16</v>
          </cell>
        </row>
        <row r="74">
          <cell r="A74" t="str">
            <v>6075 МЯСНАЯ Папа может вар п/о_UZ</v>
          </cell>
          <cell r="C74">
            <v>76.152000000000001</v>
          </cell>
          <cell r="D74">
            <v>8.0920000000000005</v>
          </cell>
          <cell r="E74">
            <v>8.2159999999999993</v>
          </cell>
        </row>
        <row r="75">
          <cell r="A75" t="str">
            <v>1461 Сосиски «Баварские» Фикс.вес 0,35 П/а ТМ «Стародворье»  ПОКОМ</v>
          </cell>
          <cell r="C75">
            <v>145</v>
          </cell>
          <cell r="D75">
            <v>70</v>
          </cell>
          <cell r="E75">
            <v>18</v>
          </cell>
        </row>
        <row r="76">
          <cell r="A76" t="str">
            <v>СК САЛЬЧИЧОН СРЕЗ ФИБ ВУ ШТ 0,3 КГ ЧЕРКИЗОВО (ПРЕМИУМ)</v>
          </cell>
          <cell r="C76">
            <v>56</v>
          </cell>
          <cell r="D76">
            <v>21</v>
          </cell>
          <cell r="E76">
            <v>6</v>
          </cell>
        </row>
        <row r="77">
          <cell r="A77" t="str">
            <v>1728-Сосиски сливочные по-стародворски в оболочке</v>
          </cell>
          <cell r="C77">
            <v>48.747</v>
          </cell>
          <cell r="D77">
            <v>20.292000000000002</v>
          </cell>
          <cell r="E77">
            <v>5.4550000000000001</v>
          </cell>
        </row>
        <row r="78">
          <cell r="A78" t="str">
            <v>МХБ Ветчина для завтрака ШТ. ОХЛ п/а 400г*6 (2,4кг) МИРАТОРГ</v>
          </cell>
          <cell r="C78">
            <v>61</v>
          </cell>
          <cell r="D78">
            <v>35</v>
          </cell>
          <cell r="E78">
            <v>6</v>
          </cell>
        </row>
        <row r="79">
          <cell r="A79" t="str">
            <v>СК ОНЕЖСКАЯ СРЕЗ ФИБ ВУ ШТ 0.3КГ K1.8 ЧЕРКИЗОВО</v>
          </cell>
          <cell r="C79">
            <v>51</v>
          </cell>
          <cell r="D79">
            <v>11</v>
          </cell>
          <cell r="E79">
            <v>6</v>
          </cell>
        </row>
        <row r="80">
          <cell r="A80" t="str">
            <v>1284-Сосиски Баварушки ТМ Баварушка в оболочке амицел в модифицированной газовой среде 0,6 кг.</v>
          </cell>
          <cell r="C80">
            <v>52</v>
          </cell>
          <cell r="D80">
            <v>45</v>
          </cell>
          <cell r="E80">
            <v>2</v>
          </cell>
        </row>
        <row r="81">
          <cell r="A81" t="str">
            <v>Стейк Рибай Choice c/м TF 200г*60 (12 кг) Black Angus  МИРАТОРГ</v>
          </cell>
          <cell r="C81">
            <v>23</v>
          </cell>
          <cell r="E81">
            <v>10</v>
          </cell>
        </row>
        <row r="82">
          <cell r="A82" t="str">
            <v>Стейк из мраморной говядины б/к с/м TF ~1кг BLACK ANGUS Мираторг (Брянск) Россия  МИРАТОРГ</v>
          </cell>
          <cell r="C82">
            <v>15</v>
          </cell>
          <cell r="E82">
            <v>3</v>
          </cell>
        </row>
        <row r="83">
          <cell r="A83" t="str">
            <v>6078 ФИЛЕЙНАЯ Папа может вар п/о_UZ</v>
          </cell>
          <cell r="C83">
            <v>53.442999999999998</v>
          </cell>
          <cell r="D83">
            <v>14.696</v>
          </cell>
          <cell r="E83">
            <v>5.3280000000000003</v>
          </cell>
        </row>
        <row r="84">
          <cell r="A84" t="str">
            <v>СК САЛЯМИНИ ВУ ШТ 0.18 КГ  ЧЕРКИЗОВО</v>
          </cell>
          <cell r="C84">
            <v>93</v>
          </cell>
          <cell r="D84">
            <v>26</v>
          </cell>
          <cell r="E84">
            <v>20</v>
          </cell>
        </row>
        <row r="85">
          <cell r="A85" t="str">
            <v>Колбаса с/к Сальчичон ВУ ОХЛ 280г*6 (1,68 кг)  МИРАТОРГ</v>
          </cell>
          <cell r="C85">
            <v>38</v>
          </cell>
          <cell r="D85">
            <v>12</v>
          </cell>
          <cell r="E85">
            <v>6</v>
          </cell>
        </row>
        <row r="86">
          <cell r="A86" t="str">
            <v>МХБ Колбаса вареная Молочная ШТ. п/а ОХЛ 470*6 (2,82 кг) МИРАТОРГ</v>
          </cell>
          <cell r="C86">
            <v>60</v>
          </cell>
          <cell r="D86">
            <v>26</v>
          </cell>
          <cell r="E86">
            <v>3</v>
          </cell>
        </row>
        <row r="87">
          <cell r="A87" t="str">
            <v>С/к колбасы Швейцарская Бордо Фикс.вес 0,17 Фиброуз терм/п Стародворье</v>
          </cell>
          <cell r="C87">
            <v>63</v>
          </cell>
          <cell r="E87">
            <v>40</v>
          </cell>
        </row>
        <row r="88">
          <cell r="A88" t="str">
            <v>Наггетсы куриные Классические 300г*12 (3,6кг) Мираторг Россия</v>
          </cell>
          <cell r="C88">
            <v>73</v>
          </cell>
          <cell r="D88">
            <v>5</v>
          </cell>
          <cell r="E88">
            <v>12</v>
          </cell>
        </row>
        <row r="89">
          <cell r="A89" t="str">
            <v>СК БРАУНШВЕЙГСКАЯ ГОСТ БО СРЕЗ ШТ 0,2КГ  ЧЕРКИЗОВО</v>
          </cell>
          <cell r="C89">
            <v>43</v>
          </cell>
          <cell r="D89">
            <v>15</v>
          </cell>
          <cell r="E89">
            <v>6</v>
          </cell>
        </row>
        <row r="90">
          <cell r="A90" t="str">
            <v>Наггетсы куриные хрустящие 300г*12 (3,6кг) Мираторг Россия</v>
          </cell>
          <cell r="C90">
            <v>55</v>
          </cell>
          <cell r="D90">
            <v>5</v>
          </cell>
          <cell r="E90">
            <v>6</v>
          </cell>
        </row>
        <row r="91">
          <cell r="A91" t="str">
            <v>У_Фарш куриный "Домашний",зам,в/у0,75кг*8(6кг)  МИРАТОРГ</v>
          </cell>
          <cell r="C91">
            <v>55</v>
          </cell>
          <cell r="D91">
            <v>7</v>
          </cell>
          <cell r="E91">
            <v>16</v>
          </cell>
        </row>
        <row r="92">
          <cell r="A92" t="str">
            <v>2027 Ветчина Нежная п/а ТМ Особый рецепт шт. 0,4кг</v>
          </cell>
          <cell r="C92">
            <v>40</v>
          </cell>
          <cell r="D92">
            <v>45</v>
          </cell>
        </row>
        <row r="93">
          <cell r="A93" t="str">
            <v>СК САЛЬЧИЧОН С РОЗОВЫМ ПЕРЦ. СРЕЗ ШТ 0,3  ЧЕРКИЗОВО</v>
          </cell>
          <cell r="C93">
            <v>23</v>
          </cell>
          <cell r="D93">
            <v>8</v>
          </cell>
          <cell r="E93">
            <v>6</v>
          </cell>
        </row>
        <row r="94">
          <cell r="A94" t="str">
            <v>КОПЧ БЕКОН НАР ВУ ШТ 0.18КГ К1.8  ЧЕРКИЗОВО</v>
          </cell>
          <cell r="C94">
            <v>34</v>
          </cell>
          <cell r="D94">
            <v>25</v>
          </cell>
          <cell r="E94">
            <v>9</v>
          </cell>
        </row>
        <row r="95">
          <cell r="A95" t="str">
            <v>1868-Колбаса Филейная ТМ Особый рецепт в оболочке полиамид 0,5 кг.  ПОКОМ</v>
          </cell>
          <cell r="C95">
            <v>38</v>
          </cell>
          <cell r="D95">
            <v>20</v>
          </cell>
        </row>
        <row r="96">
          <cell r="A96" t="str">
            <v>ВАР АРОМАТНАЯ ПО-Ч ЦО ЗА 1.6КГ K3.2 ЧЕРКИЗОВО</v>
          </cell>
          <cell r="C96">
            <v>10.484999999999999</v>
          </cell>
          <cell r="D96">
            <v>4.9039999999999999</v>
          </cell>
          <cell r="E96">
            <v>6.5659999999999998</v>
          </cell>
        </row>
        <row r="97">
          <cell r="A97" t="str">
            <v>1952-Колбаса Со шпиком ТМ Особый рецепт в оболочке полиамид 0,5 кг.  ПОКОМ</v>
          </cell>
          <cell r="C97">
            <v>34</v>
          </cell>
          <cell r="D97">
            <v>33</v>
          </cell>
          <cell r="E97">
            <v>2</v>
          </cell>
        </row>
        <row r="98">
          <cell r="A98" t="str">
            <v>Пельмени «Сочные» ГВ зам пакет 700г*8  МИРАТОРГ</v>
          </cell>
          <cell r="C98">
            <v>30</v>
          </cell>
          <cell r="E98">
            <v>5</v>
          </cell>
        </row>
        <row r="99">
          <cell r="A99" t="str">
            <v>Палочки рыбные из фарша тресковых пород 270г*12 (3,24кг) ООО "Мираторг Запад" РОССИЯ  МИРАТОРГ</v>
          </cell>
          <cell r="C99">
            <v>32</v>
          </cell>
          <cell r="E99">
            <v>12</v>
          </cell>
        </row>
        <row r="100">
          <cell r="A100" t="str">
            <v>0232 С/к колбасы Княжеская Бордо Весовые б/о терм/п Стародворье</v>
          </cell>
          <cell r="C100">
            <v>3.1480000000000001</v>
          </cell>
        </row>
        <row r="101">
          <cell r="A101" t="str">
            <v>С/к колбасы Баварская Бавария Фикс.вес 0,17 б/о терм/п Стародворье</v>
          </cell>
          <cell r="C101">
            <v>18</v>
          </cell>
          <cell r="E101">
            <v>5</v>
          </cell>
        </row>
        <row r="102">
          <cell r="A102" t="str">
            <v>Пельмени "Из мраморной говядины" с/м пленка  400г*16(6,4кг) BLACK ANGUS Мираторг (Брянск) Россия</v>
          </cell>
          <cell r="C102">
            <v>18</v>
          </cell>
          <cell r="E102">
            <v>8</v>
          </cell>
        </row>
        <row r="103">
          <cell r="A103" t="str">
            <v>Карибская смесь с/м 400г*10 (4кг) Мираторг Россия</v>
          </cell>
          <cell r="C103">
            <v>18</v>
          </cell>
          <cell r="D103">
            <v>3</v>
          </cell>
          <cell r="E103">
            <v>7</v>
          </cell>
        </row>
        <row r="104">
          <cell r="A104" t="str">
            <v>Сырники с клубн.нач. 280гр ЗАМ  МИРАТОРГ</v>
          </cell>
          <cell r="C104">
            <v>16</v>
          </cell>
          <cell r="D104">
            <v>2</v>
          </cell>
          <cell r="E104">
            <v>4</v>
          </cell>
        </row>
        <row r="105">
          <cell r="A105" t="str">
            <v>Итальянская смесь с/м 400г*10 (4кг) Vитамин  МИРАТОРГ</v>
          </cell>
          <cell r="C105">
            <v>18</v>
          </cell>
          <cell r="E105">
            <v>7</v>
          </cell>
        </row>
        <row r="106">
          <cell r="A106" t="str">
            <v>СОС ВЕНСКИЕ БО ЗА ПАК 1.25КГ K5 ЧЕРКИЗОВО</v>
          </cell>
          <cell r="C106">
            <v>4.7809999999999997</v>
          </cell>
          <cell r="D106">
            <v>6.0039999999999996</v>
          </cell>
        </row>
        <row r="107">
          <cell r="A107" t="str">
            <v>МХБ Колбаса вареная Классическая ШТ. ОХЛ п/а 470г*6 (2,82кг) МИРАТОРГ</v>
          </cell>
          <cell r="C107">
            <v>12</v>
          </cell>
          <cell r="D107">
            <v>11</v>
          </cell>
        </row>
        <row r="108">
          <cell r="A108" t="str">
            <v>Картофель фри с/м 500г*10 (5кг) МИРАТОРГ Россия</v>
          </cell>
          <cell r="C108">
            <v>12</v>
          </cell>
          <cell r="D108">
            <v>3</v>
          </cell>
          <cell r="E108">
            <v>9</v>
          </cell>
        </row>
        <row r="109">
          <cell r="A109" t="str">
            <v>Мексиканская смесь с/м 400г*10 (4кг) Мираторг Россия</v>
          </cell>
          <cell r="C109">
            <v>16</v>
          </cell>
          <cell r="E109">
            <v>7</v>
          </cell>
        </row>
        <row r="110">
          <cell r="A110" t="str">
            <v>Гавайская смесь 400г*20 (8кг) Vитамин Мираторг РОССИЯ  МИРАТОРГ</v>
          </cell>
          <cell r="C110">
            <v>14</v>
          </cell>
          <cell r="D110">
            <v>3</v>
          </cell>
          <cell r="E110">
            <v>5</v>
          </cell>
        </row>
        <row r="111">
          <cell r="A111" t="str">
            <v>Чевапчичи из мраморной говядины с/м ГЗМС 300г*8(2,4кг) Мираторг (Брянск) Россия</v>
          </cell>
          <cell r="C111">
            <v>7</v>
          </cell>
          <cell r="E111">
            <v>4</v>
          </cell>
        </row>
        <row r="112">
          <cell r="A112" t="str">
            <v>Сырники с вишневой начинкой ЗАМ 280гр*4 (1,12кг) Мираторг Трио Россия</v>
          </cell>
          <cell r="C112">
            <v>9</v>
          </cell>
          <cell r="D112">
            <v>2</v>
          </cell>
          <cell r="E112">
            <v>4</v>
          </cell>
        </row>
        <row r="113">
          <cell r="A113" t="str">
            <v>Сотэ с прованскими травами 400г зам  МИРАТОРГ</v>
          </cell>
          <cell r="C113">
            <v>7</v>
          </cell>
        </row>
        <row r="114">
          <cell r="A114" t="str">
            <v>СК СЕРВЕЛЕТТИ ПРЕСС СРЕЗ БО ВУ ШТ 0.25КГ  ЧЕРКИЗОВО</v>
          </cell>
          <cell r="C114">
            <v>3</v>
          </cell>
          <cell r="D114">
            <v>3</v>
          </cell>
        </row>
        <row r="115">
          <cell r="A115" t="str">
            <v>Вишня б/косточки с/м 300г*20 (6кг) Мираторг Россия</v>
          </cell>
          <cell r="C115">
            <v>5</v>
          </cell>
          <cell r="E115">
            <v>5</v>
          </cell>
        </row>
        <row r="116">
          <cell r="A116" t="str">
            <v>Лечо по-венгерски 0,4кг ОФ зам кор  МИРАТОРГ</v>
          </cell>
          <cell r="C116">
            <v>7</v>
          </cell>
        </row>
        <row r="117">
          <cell r="A117" t="str">
            <v>Брокколи капуста 400 ЗАМ  МИРАТОРГ</v>
          </cell>
          <cell r="C117">
            <v>5</v>
          </cell>
          <cell r="D117">
            <v>2</v>
          </cell>
          <cell r="E117">
            <v>3</v>
          </cell>
        </row>
        <row r="118">
          <cell r="A118" t="str">
            <v>Микс полезных овощей 400 зам  МИРАТОРГ</v>
          </cell>
          <cell r="C118">
            <v>5</v>
          </cell>
        </row>
        <row r="119">
          <cell r="A119" t="str">
            <v>Сырники классические ЗАМ 280гр*4 (1,12кг) Мираторг Трио Россия</v>
          </cell>
          <cell r="C119">
            <v>6</v>
          </cell>
          <cell r="D119">
            <v>2</v>
          </cell>
          <cell r="E119">
            <v>4</v>
          </cell>
        </row>
        <row r="120">
          <cell r="A120" t="str">
            <v>Ягодный морс 300г*10 зам  МИРАТОРГ</v>
          </cell>
          <cell r="C120">
            <v>4</v>
          </cell>
          <cell r="E120">
            <v>4</v>
          </cell>
        </row>
        <row r="121">
          <cell r="A121" t="str">
            <v>Фасоль стручковая рез. с/м 30-40мм 400г*10 (4кг) Мираторг Россия</v>
          </cell>
          <cell r="C121">
            <v>4</v>
          </cell>
          <cell r="D121">
            <v>2</v>
          </cell>
        </row>
        <row r="122">
          <cell r="A122" t="str">
            <v>Шампиньоны рез. 400*20 зам  МИРАТОРГ</v>
          </cell>
          <cell r="C122">
            <v>3</v>
          </cell>
          <cell r="D122">
            <v>3</v>
          </cell>
        </row>
        <row r="123">
          <cell r="A123" t="str">
            <v>БОНУС_2074-Сосиски Молочные для завтрака Особый рецепт</v>
          </cell>
          <cell r="C123">
            <v>146.72999999999999</v>
          </cell>
          <cell r="D123">
            <v>25.138000000000002</v>
          </cell>
          <cell r="E123">
            <v>55.609000000000002</v>
          </cell>
        </row>
        <row r="124">
          <cell r="A124" t="str">
            <v>БОНУС_1875-Колбаса Филейная оригинальная ТМ Особый рецепт в оболочке полиамид.  ПОКОМ</v>
          </cell>
          <cell r="C124">
            <v>86.7</v>
          </cell>
          <cell r="D124">
            <v>4.0149999999999997</v>
          </cell>
          <cell r="E124">
            <v>31.242000000000001</v>
          </cell>
        </row>
        <row r="125">
          <cell r="A125" t="str">
            <v>БОНУС_2634 Колбаса Дугушка Стародворская ТМ Стародворье ТС Дугушка  ПОКОМ</v>
          </cell>
          <cell r="C125">
            <v>83.259</v>
          </cell>
          <cell r="D125">
            <v>17.795000000000002</v>
          </cell>
          <cell r="E125">
            <v>7.6280000000000001</v>
          </cell>
        </row>
        <row r="126">
          <cell r="A126" t="str">
            <v>БОНУС_1205 Копченые колбасы Салями Мясорубская с рубленым шпиком срез Бордо ф/в 0,35 фиброуз Стародворье</v>
          </cell>
          <cell r="C126">
            <v>77</v>
          </cell>
          <cell r="D126">
            <v>26</v>
          </cell>
          <cell r="E126">
            <v>13</v>
          </cell>
        </row>
        <row r="127">
          <cell r="A127" t="str">
            <v>БОНУС_1411 Сосиски «Сочинки Сливочные» Весовые ТМ «Стародворье» 1,35 кг  ПОКОМ</v>
          </cell>
          <cell r="C127">
            <v>66.088999999999999</v>
          </cell>
          <cell r="D127">
            <v>13.704000000000001</v>
          </cell>
          <cell r="E127">
            <v>2.7549999999999999</v>
          </cell>
        </row>
        <row r="128">
          <cell r="A128" t="str">
            <v>БОНУС_1867-Колбаса Филейная ТМ Особый рецепт в оболочке полиамид большой батон.  ПОКОМ</v>
          </cell>
          <cell r="C128">
            <v>58.680999999999997</v>
          </cell>
          <cell r="D128">
            <v>17.041</v>
          </cell>
          <cell r="E128">
            <v>7.343</v>
          </cell>
        </row>
        <row r="129">
          <cell r="A129" t="str">
            <v>БОНУС_2205-Сосиски Молочные для завтрака ТМ Особый рецепт 0,4кг</v>
          </cell>
          <cell r="C129">
            <v>54</v>
          </cell>
          <cell r="D129">
            <v>13</v>
          </cell>
          <cell r="E129">
            <v>18</v>
          </cell>
        </row>
        <row r="130">
          <cell r="A130" t="str">
            <v>БОНУС_1869-Колбаса Молочная ТМ Особый рецепт в оболочке полиамид большой батон.  ПОКОМ</v>
          </cell>
          <cell r="C130">
            <v>45.238</v>
          </cell>
          <cell r="D130">
            <v>12.525</v>
          </cell>
        </row>
        <row r="131">
          <cell r="A131" t="str">
            <v>БОНУС_1371-Сосиски Сочинки с сочной грудинкой Бордо Фикс.вес 0,4 П/а мгс Стародворье</v>
          </cell>
          <cell r="C131">
            <v>30</v>
          </cell>
          <cell r="D131">
            <v>11</v>
          </cell>
          <cell r="E131">
            <v>4</v>
          </cell>
        </row>
        <row r="132">
          <cell r="A132" t="str">
            <v>БОНУС_1871-Колбаса Филейная оригинальная ТМ Особый рецепт в оболочке полиамид 0,4 кг.  ПОКОМ</v>
          </cell>
          <cell r="C132">
            <v>30</v>
          </cell>
          <cell r="D132">
            <v>4</v>
          </cell>
          <cell r="E132">
            <v>12</v>
          </cell>
        </row>
        <row r="133">
          <cell r="A133" t="str">
            <v>БОНУС_1370-Сосиски Сочинки Бордо Весовой п/а Стародворье</v>
          </cell>
          <cell r="C133">
            <v>27.635000000000002</v>
          </cell>
          <cell r="E133">
            <v>5.7990000000000004</v>
          </cell>
        </row>
        <row r="134">
          <cell r="A134" t="str">
            <v>БОНУС_1204 Копченые колбасы Салями Мясорубская с рубленым шпиком Бордо Весовой фиброуз Стародворье  ПОКОМ</v>
          </cell>
          <cell r="C134">
            <v>21.236000000000001</v>
          </cell>
          <cell r="D134">
            <v>7.3609999999999998</v>
          </cell>
          <cell r="E134">
            <v>1.47</v>
          </cell>
        </row>
        <row r="135">
          <cell r="A135" t="str">
            <v>БОНУС_1870-Колбаса Со шпиком ТМ Особый рецепт в оболочке полиамид большой батон.  ПОКОМ</v>
          </cell>
          <cell r="C135">
            <v>15.141999999999999</v>
          </cell>
          <cell r="D135">
            <v>5.0389999999999997</v>
          </cell>
        </row>
        <row r="136">
          <cell r="A136" t="str">
            <v>БОНУС_СК БОРОДИНСКАЯ СРЕЗ ФИБ ВУ 0.3КГ ШТ К3.6  ЧЕРКИЗОВО</v>
          </cell>
          <cell r="C136">
            <v>8</v>
          </cell>
          <cell r="D136">
            <v>3</v>
          </cell>
        </row>
        <row r="137">
          <cell r="A137" t="str">
            <v>БОНУС_СК БОГОРОДСКАЯ ПРЕСС ФИБ ВУ ШТ0.3КГ К3.6  ЧЕРКИЗОВО</v>
          </cell>
          <cell r="C137">
            <v>7</v>
          </cell>
          <cell r="D137">
            <v>1</v>
          </cell>
          <cell r="E137">
            <v>4</v>
          </cell>
        </row>
        <row r="138">
          <cell r="A138" t="str">
            <v>БОНУС_ВЕТЧ МРАМОРНАЯ ПО-ЧЕРКИЗОВСКИ ШТ 0,4 КГ  ЧЕРКИЗОВО</v>
          </cell>
          <cell r="C138">
            <v>4</v>
          </cell>
          <cell r="D138">
            <v>1</v>
          </cell>
        </row>
        <row r="139">
          <cell r="A139" t="str">
            <v>БОНУС_ВАР МОЛОЧНАЯ ПО-Ч НМО 1 КГ К3  ЧЕРКИЗОВО</v>
          </cell>
          <cell r="C139">
            <v>3.1320000000000001</v>
          </cell>
        </row>
        <row r="140">
          <cell r="A140" t="str">
            <v>БОНУС_КОПЧ БЕКОН НАР ВУ ШТ 0.18КГ К1.8  ЧЕРКИЗОВО</v>
          </cell>
          <cell r="C140">
            <v>2</v>
          </cell>
          <cell r="D140">
            <v>2</v>
          </cell>
        </row>
        <row r="141">
          <cell r="A141" t="str">
            <v>СОС КОПЧ ПО-Ч ЛОТ ПМО ЗА ШТ 0.4КГ K1.6  ЧЕРКИЗОВО</v>
          </cell>
          <cell r="D141">
            <v>5</v>
          </cell>
        </row>
        <row r="142">
          <cell r="A142" t="str">
            <v>1989 Вареные колбасы Докторская Особая п/а ТМ Особый рецепт шт. 0,5 кг</v>
          </cell>
          <cell r="C142">
            <v>-1</v>
          </cell>
        </row>
        <row r="143">
          <cell r="A143" t="str">
            <v>КП Колбаса в/к Балыковая ВУ охл 300г*6  МИРАТОРГ</v>
          </cell>
          <cell r="C143">
            <v>-1</v>
          </cell>
        </row>
        <row r="144">
          <cell r="A144" t="str">
            <v>Сервелат Коньячный в/к ВУ ОХЛ 375гр  МИРАТОРГ</v>
          </cell>
          <cell r="C144">
            <v>-1</v>
          </cell>
        </row>
        <row r="145">
          <cell r="A145" t="str">
            <v>МХБ Колб полусухая «Салями» ШТ. ВУ ОХЛ 300гр*8  МИРАТОРГ</v>
          </cell>
          <cell r="C145">
            <v>-1</v>
          </cell>
          <cell r="D145">
            <v>-1</v>
          </cell>
        </row>
        <row r="146">
          <cell r="A146" t="str">
            <v>КОПЧ ГРУДИНКА ПО-ЧЕРК ВУ ШТ 0.3КГ К1.8  ЧЕРКИЗОВО</v>
          </cell>
          <cell r="C146">
            <v>-1</v>
          </cell>
        </row>
        <row r="147">
          <cell r="A147" t="str">
            <v>МХБ Колбаса варено-копченая Балыковая ШТ. Ф/О ОХЛ В/У 375г*6 (2,25кг) МИРАТОРГ</v>
          </cell>
          <cell r="C147">
            <v>-2</v>
          </cell>
          <cell r="D147">
            <v>-1</v>
          </cell>
        </row>
        <row r="148">
          <cell r="A148" t="str">
            <v>СОС СЛИВОЧНЫЕ ГОСТ ЦО ЗА ЛОТ ШТ 0.45КГ K1.8 ЧЕРКИЗОВО</v>
          </cell>
          <cell r="C148">
            <v>-3</v>
          </cell>
          <cell r="D148">
            <v>-1</v>
          </cell>
        </row>
        <row r="149">
          <cell r="A149" t="str">
            <v>ВАР КЛАССИЧЕСКАЯ ПО-Ч ЦО ЗА 1.6КГ K3.2 ЧЕРКИЗОВО</v>
          </cell>
          <cell r="C149">
            <v>-2.165</v>
          </cell>
        </row>
        <row r="150">
          <cell r="A150" t="str">
            <v>МХБ Колбаса с/к "Куршская" ВУ ОХЛ 280г*8 (2,24 кг)  МИРАТОРГ</v>
          </cell>
          <cell r="C150">
            <v>-7</v>
          </cell>
          <cell r="D150">
            <v>-6</v>
          </cell>
        </row>
        <row r="151">
          <cell r="A151" t="str">
            <v>Сервелат полусухой с/к ВУ ОХЛ 300гр МИРАТОРГ</v>
          </cell>
          <cell r="C151">
            <v>-12</v>
          </cell>
          <cell r="D151">
            <v>-8</v>
          </cell>
        </row>
        <row r="152">
          <cell r="A152" t="str">
            <v>Итого</v>
          </cell>
          <cell r="C152">
            <v>17646.005000000001</v>
          </cell>
          <cell r="D152">
            <v>6644</v>
          </cell>
          <cell r="E152">
            <v>2907.415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500"/>
  <sheetViews>
    <sheetView tabSelected="1" zoomScale="85" workbookViewId="0">
      <pane xSplit="2" ySplit="5" topLeftCell="C6" activePane="bottomRight" state="frozen"/>
      <selection pane="topRight"/>
      <selection pane="bottomLeft"/>
      <selection pane="bottomRight" activeCell="S5" sqref="S5"/>
    </sheetView>
  </sheetViews>
  <sheetFormatPr defaultRowHeight="15" x14ac:dyDescent="0.25"/>
  <cols>
    <col min="1" max="1" width="60" customWidth="1"/>
    <col min="2" max="2" width="3" customWidth="1"/>
    <col min="3" max="4" width="6" customWidth="1"/>
    <col min="5" max="6" width="7" customWidth="1"/>
    <col min="7" max="7" width="5" style="5" customWidth="1"/>
    <col min="8" max="8" width="5" customWidth="1"/>
    <col min="9" max="9" width="12" customWidth="1"/>
    <col min="10" max="10" width="1" customWidth="1"/>
    <col min="11" max="14" width="0.7109375" customWidth="1"/>
    <col min="15" max="18" width="7" customWidth="1"/>
    <col min="19" max="19" width="21" customWidth="1"/>
    <col min="20" max="21" width="5" customWidth="1"/>
    <col min="22" max="33" width="6" customWidth="1"/>
    <col min="34" max="34" width="47" customWidth="1"/>
    <col min="35" max="35" width="7" customWidth="1"/>
    <col min="36" max="52" width="3" customWidth="1"/>
  </cols>
  <sheetData>
    <row r="1" spans="1:52" x14ac:dyDescent="0.25">
      <c r="A1" s="9"/>
      <c r="B1" s="9"/>
      <c r="C1" s="9"/>
      <c r="D1" s="9"/>
      <c r="E1" s="9"/>
      <c r="F1" s="9"/>
      <c r="G1" s="7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</row>
    <row r="2" spans="1:52" x14ac:dyDescent="0.25">
      <c r="A2" s="9"/>
      <c r="B2" s="9"/>
      <c r="C2" s="9"/>
      <c r="D2" s="9"/>
      <c r="E2" s="9"/>
      <c r="F2" s="9"/>
      <c r="G2" s="7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</row>
    <row r="3" spans="1:52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8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2" t="s">
        <v>16</v>
      </c>
      <c r="R3" s="6" t="s">
        <v>17</v>
      </c>
      <c r="S3" s="6" t="s">
        <v>18</v>
      </c>
      <c r="T3" s="1" t="s">
        <v>19</v>
      </c>
      <c r="U3" s="1" t="s">
        <v>20</v>
      </c>
      <c r="V3" s="1" t="s">
        <v>21</v>
      </c>
      <c r="W3" s="1" t="s">
        <v>21</v>
      </c>
      <c r="X3" s="1" t="s">
        <v>21</v>
      </c>
      <c r="Y3" s="1" t="s">
        <v>21</v>
      </c>
      <c r="Z3" s="1" t="s">
        <v>21</v>
      </c>
      <c r="AA3" s="1" t="s">
        <v>21</v>
      </c>
      <c r="AB3" s="1" t="s">
        <v>21</v>
      </c>
      <c r="AC3" s="1" t="s">
        <v>21</v>
      </c>
      <c r="AD3" s="1" t="s">
        <v>21</v>
      </c>
      <c r="AE3" s="1" t="s">
        <v>21</v>
      </c>
      <c r="AF3" s="1" t="s">
        <v>21</v>
      </c>
      <c r="AG3" s="1" t="s">
        <v>21</v>
      </c>
      <c r="AH3" s="1" t="s">
        <v>22</v>
      </c>
      <c r="AI3" s="1" t="s">
        <v>23</v>
      </c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</row>
    <row r="4" spans="1:52" x14ac:dyDescent="0.25">
      <c r="A4" s="9"/>
      <c r="B4" s="9"/>
      <c r="C4" s="9"/>
      <c r="D4" s="9"/>
      <c r="E4" s="9"/>
      <c r="F4" s="9"/>
      <c r="G4" s="7"/>
      <c r="H4" s="9"/>
      <c r="I4" s="9"/>
      <c r="J4" s="9"/>
      <c r="K4" s="9"/>
      <c r="L4" s="9"/>
      <c r="M4" s="9"/>
      <c r="N4" s="9"/>
      <c r="O4" s="9" t="s">
        <v>24</v>
      </c>
      <c r="P4" s="9" t="s">
        <v>25</v>
      </c>
      <c r="Q4" s="9"/>
      <c r="R4" s="9"/>
      <c r="S4" s="9"/>
      <c r="T4" s="9"/>
      <c r="U4" s="9"/>
      <c r="V4" s="9" t="s">
        <v>26</v>
      </c>
      <c r="W4" s="9" t="s">
        <v>27</v>
      </c>
      <c r="X4" s="9" t="s">
        <v>28</v>
      </c>
      <c r="Y4" s="9" t="s">
        <v>29</v>
      </c>
      <c r="Z4" s="9" t="s">
        <v>30</v>
      </c>
      <c r="AA4" s="9" t="s">
        <v>31</v>
      </c>
      <c r="AB4" s="9" t="s">
        <v>32</v>
      </c>
      <c r="AC4" s="9" t="s">
        <v>33</v>
      </c>
      <c r="AD4" s="9" t="s">
        <v>34</v>
      </c>
      <c r="AE4" s="9" t="s">
        <v>35</v>
      </c>
      <c r="AF4" s="9" t="s">
        <v>36</v>
      </c>
      <c r="AG4" s="9" t="s">
        <v>37</v>
      </c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</row>
    <row r="5" spans="1:52" x14ac:dyDescent="0.25">
      <c r="A5" s="9"/>
      <c r="B5" s="9"/>
      <c r="C5" s="9"/>
      <c r="D5" s="9"/>
      <c r="E5" s="3">
        <f>SUM(E6:E500)</f>
        <v>4718.415</v>
      </c>
      <c r="F5" s="3">
        <f>SUM(F6:F500)</f>
        <v>4142.9380000000001</v>
      </c>
      <c r="G5" s="7"/>
      <c r="H5" s="9"/>
      <c r="I5" s="9"/>
      <c r="J5" s="9"/>
      <c r="K5" s="3">
        <f t="shared" ref="K5:R5" si="0">SUM(K6:K500)</f>
        <v>0</v>
      </c>
      <c r="L5" s="3">
        <f t="shared" si="0"/>
        <v>4718.415</v>
      </c>
      <c r="M5" s="3">
        <f t="shared" si="0"/>
        <v>0</v>
      </c>
      <c r="N5" s="3">
        <f t="shared" si="0"/>
        <v>0</v>
      </c>
      <c r="O5" s="3">
        <f t="shared" si="0"/>
        <v>8890</v>
      </c>
      <c r="P5" s="3">
        <f t="shared" si="0"/>
        <v>943.68299999999999</v>
      </c>
      <c r="Q5" s="3">
        <f t="shared" si="0"/>
        <v>7479.7568000000001</v>
      </c>
      <c r="R5" s="3">
        <f t="shared" si="0"/>
        <v>0</v>
      </c>
      <c r="S5" s="9"/>
      <c r="T5" s="9"/>
      <c r="U5" s="9"/>
      <c r="V5" s="3">
        <f t="shared" ref="V5:AG5" si="1">SUM(V6:V500)</f>
        <v>213.54199999999994</v>
      </c>
      <c r="W5" s="3">
        <f t="shared" si="1"/>
        <v>877.25779999999986</v>
      </c>
      <c r="X5" s="3">
        <f t="shared" si="1"/>
        <v>178.20339999999999</v>
      </c>
      <c r="Y5" s="3">
        <f t="shared" si="1"/>
        <v>318.98480000000001</v>
      </c>
      <c r="Z5" s="3">
        <f t="shared" si="1"/>
        <v>519.44500000000005</v>
      </c>
      <c r="AA5" s="3">
        <f t="shared" si="1"/>
        <v>581.46000000000015</v>
      </c>
      <c r="AB5" s="3">
        <f t="shared" si="1"/>
        <v>519.44500000000005</v>
      </c>
      <c r="AC5" s="3">
        <f t="shared" si="1"/>
        <v>167.815</v>
      </c>
      <c r="AD5" s="3">
        <f t="shared" si="1"/>
        <v>519.44500000000005</v>
      </c>
      <c r="AE5" s="3">
        <f t="shared" si="1"/>
        <v>427.26739999999995</v>
      </c>
      <c r="AF5" s="3">
        <f t="shared" si="1"/>
        <v>349.88920000000002</v>
      </c>
      <c r="AG5" s="3">
        <f t="shared" si="1"/>
        <v>232.16139999999999</v>
      </c>
      <c r="AH5" s="9"/>
      <c r="AI5" s="3">
        <f>SUM(AI6:AI500)</f>
        <v>3257.1608000000006</v>
      </c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</row>
    <row r="6" spans="1:52" x14ac:dyDescent="0.25">
      <c r="A6" s="15" t="s">
        <v>38</v>
      </c>
      <c r="B6" s="15" t="s">
        <v>39</v>
      </c>
      <c r="C6" s="15">
        <v>22.827999999999999</v>
      </c>
      <c r="D6" s="15"/>
      <c r="E6" s="18">
        <v>25.92</v>
      </c>
      <c r="F6" s="18">
        <v>-4.13</v>
      </c>
      <c r="G6" s="16">
        <v>0</v>
      </c>
      <c r="H6" s="15"/>
      <c r="I6" s="15" t="s">
        <v>40</v>
      </c>
      <c r="J6" s="15" t="s">
        <v>41</v>
      </c>
      <c r="K6" s="15"/>
      <c r="L6" s="15">
        <f t="shared" ref="L6:L35" si="2">E6-K6</f>
        <v>25.92</v>
      </c>
      <c r="M6" s="15"/>
      <c r="N6" s="15"/>
      <c r="O6" s="15"/>
      <c r="P6" s="15">
        <f t="shared" ref="P6:P35" si="3">E6/5</f>
        <v>5.1840000000000002</v>
      </c>
      <c r="Q6" s="17"/>
      <c r="R6" s="17"/>
      <c r="S6" s="15"/>
      <c r="T6" s="15">
        <f t="shared" ref="T6:T35" si="4">(F6+O6+Q6)/P6</f>
        <v>-0.79668209876543206</v>
      </c>
      <c r="U6" s="15">
        <f t="shared" ref="U6:U35" si="5">(F6+O6)/P6</f>
        <v>-0.79668209876543206</v>
      </c>
      <c r="V6" s="15">
        <f>IFERROR(VLOOKUP(A6,[1]TDSheet!$A:$G,3,0),0)/5</f>
        <v>0.62640000000000007</v>
      </c>
      <c r="W6" s="15">
        <v>4.1246</v>
      </c>
      <c r="X6" s="15">
        <v>0.82599999999999996</v>
      </c>
      <c r="Y6" s="15">
        <v>1.4263999999999999</v>
      </c>
      <c r="Z6" s="15">
        <v>1.8371999999999999</v>
      </c>
      <c r="AA6" s="15">
        <v>1.8492</v>
      </c>
      <c r="AB6" s="15">
        <v>1.8371999999999999</v>
      </c>
      <c r="AC6" s="15">
        <v>2.6482000000000001</v>
      </c>
      <c r="AD6" s="15">
        <v>1.8371999999999999</v>
      </c>
      <c r="AE6" s="15">
        <v>1.6302000000000001</v>
      </c>
      <c r="AF6" s="15">
        <v>1.0464</v>
      </c>
      <c r="AG6" s="15">
        <v>0</v>
      </c>
      <c r="AH6" s="15"/>
      <c r="AI6" s="15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</row>
    <row r="7" spans="1:52" x14ac:dyDescent="0.25">
      <c r="A7" s="15" t="s">
        <v>42</v>
      </c>
      <c r="B7" s="15" t="s">
        <v>43</v>
      </c>
      <c r="C7" s="15">
        <v>-3</v>
      </c>
      <c r="D7" s="15">
        <v>10</v>
      </c>
      <c r="E7" s="18">
        <v>22</v>
      </c>
      <c r="F7" s="18">
        <v>-15</v>
      </c>
      <c r="G7" s="16">
        <v>0</v>
      </c>
      <c r="H7" s="15"/>
      <c r="I7" s="15" t="s">
        <v>40</v>
      </c>
      <c r="J7" s="15" t="s">
        <v>44</v>
      </c>
      <c r="K7" s="15"/>
      <c r="L7" s="15">
        <f t="shared" si="2"/>
        <v>22</v>
      </c>
      <c r="M7" s="15"/>
      <c r="N7" s="15"/>
      <c r="O7" s="15"/>
      <c r="P7" s="15">
        <f t="shared" si="3"/>
        <v>4.4000000000000004</v>
      </c>
      <c r="Q7" s="17"/>
      <c r="R7" s="17"/>
      <c r="S7" s="15"/>
      <c r="T7" s="15">
        <f t="shared" si="4"/>
        <v>-3.4090909090909087</v>
      </c>
      <c r="U7" s="15">
        <f t="shared" si="5"/>
        <v>-3.4090909090909087</v>
      </c>
      <c r="V7" s="15">
        <f>IFERROR(VLOOKUP(A7,[1]TDSheet!$A:$G,3,0),0)/5</f>
        <v>0.8</v>
      </c>
      <c r="W7" s="15">
        <v>2.4</v>
      </c>
      <c r="X7" s="15">
        <v>0</v>
      </c>
      <c r="Y7" s="15">
        <v>1.2</v>
      </c>
      <c r="Z7" s="15">
        <v>0.8</v>
      </c>
      <c r="AA7" s="15">
        <v>0.8</v>
      </c>
      <c r="AB7" s="15">
        <v>0.8</v>
      </c>
      <c r="AC7" s="15">
        <v>2.4</v>
      </c>
      <c r="AD7" s="15">
        <v>0.8</v>
      </c>
      <c r="AE7" s="15">
        <v>1.8</v>
      </c>
      <c r="AF7" s="15">
        <v>0.6</v>
      </c>
      <c r="AG7" s="15">
        <v>0</v>
      </c>
      <c r="AH7" s="15"/>
      <c r="AI7" s="15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</row>
    <row r="8" spans="1:52" x14ac:dyDescent="0.25">
      <c r="A8" s="15" t="s">
        <v>45</v>
      </c>
      <c r="B8" s="15" t="s">
        <v>43</v>
      </c>
      <c r="C8" s="15">
        <v>53</v>
      </c>
      <c r="D8" s="15"/>
      <c r="E8" s="18">
        <v>76</v>
      </c>
      <c r="F8" s="18">
        <v>-23</v>
      </c>
      <c r="G8" s="16">
        <v>0</v>
      </c>
      <c r="H8" s="15"/>
      <c r="I8" s="15" t="s">
        <v>40</v>
      </c>
      <c r="J8" s="15" t="s">
        <v>46</v>
      </c>
      <c r="K8" s="15"/>
      <c r="L8" s="15">
        <f t="shared" si="2"/>
        <v>76</v>
      </c>
      <c r="M8" s="15"/>
      <c r="N8" s="15"/>
      <c r="O8" s="15"/>
      <c r="P8" s="15">
        <f t="shared" si="3"/>
        <v>15.2</v>
      </c>
      <c r="Q8" s="17"/>
      <c r="R8" s="17"/>
      <c r="S8" s="15"/>
      <c r="T8" s="15">
        <f t="shared" si="4"/>
        <v>-1.5131578947368423</v>
      </c>
      <c r="U8" s="15">
        <f t="shared" si="5"/>
        <v>-1.5131578947368423</v>
      </c>
      <c r="V8" s="15">
        <f>IFERROR(VLOOKUP(A8,[1]TDSheet!$A:$G,3,0),0)/5</f>
        <v>0.4</v>
      </c>
      <c r="W8" s="15">
        <v>13.6</v>
      </c>
      <c r="X8" s="15">
        <v>2</v>
      </c>
      <c r="Y8" s="15">
        <v>0</v>
      </c>
      <c r="Z8" s="15">
        <v>1.4</v>
      </c>
      <c r="AA8" s="15">
        <v>1.4</v>
      </c>
      <c r="AB8" s="15">
        <v>1.4</v>
      </c>
      <c r="AC8" s="15">
        <v>0.8</v>
      </c>
      <c r="AD8" s="15">
        <v>1.4</v>
      </c>
      <c r="AE8" s="15">
        <v>1.6</v>
      </c>
      <c r="AF8" s="15">
        <v>1.6</v>
      </c>
      <c r="AG8" s="15">
        <v>0</v>
      </c>
      <c r="AH8" s="15"/>
      <c r="AI8" s="15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</row>
    <row r="9" spans="1:52" x14ac:dyDescent="0.25">
      <c r="A9" s="15" t="s">
        <v>47</v>
      </c>
      <c r="B9" s="15" t="s">
        <v>43</v>
      </c>
      <c r="C9" s="15">
        <v>24</v>
      </c>
      <c r="D9" s="15"/>
      <c r="E9" s="18">
        <v>38</v>
      </c>
      <c r="F9" s="18">
        <v>-14</v>
      </c>
      <c r="G9" s="16">
        <v>0</v>
      </c>
      <c r="H9" s="15"/>
      <c r="I9" s="15" t="s">
        <v>40</v>
      </c>
      <c r="J9" s="15" t="s">
        <v>48</v>
      </c>
      <c r="K9" s="15"/>
      <c r="L9" s="15">
        <f t="shared" si="2"/>
        <v>38</v>
      </c>
      <c r="M9" s="15"/>
      <c r="N9" s="15"/>
      <c r="O9" s="15"/>
      <c r="P9" s="15">
        <f t="shared" si="3"/>
        <v>7.6</v>
      </c>
      <c r="Q9" s="17"/>
      <c r="R9" s="17"/>
      <c r="S9" s="15"/>
      <c r="T9" s="15">
        <f t="shared" si="4"/>
        <v>-1.8421052631578949</v>
      </c>
      <c r="U9" s="15">
        <f t="shared" si="5"/>
        <v>-1.8421052631578949</v>
      </c>
      <c r="V9" s="15">
        <f>IFERROR(VLOOKUP(A9,[1]TDSheet!$A:$G,3,0),0)/5</f>
        <v>1.4</v>
      </c>
      <c r="W9" s="15">
        <v>7.6</v>
      </c>
      <c r="X9" s="15">
        <v>2.6</v>
      </c>
      <c r="Y9" s="15">
        <v>4.8</v>
      </c>
      <c r="Z9" s="15">
        <v>4.4000000000000004</v>
      </c>
      <c r="AA9" s="15">
        <v>3.6</v>
      </c>
      <c r="AB9" s="15">
        <v>4.4000000000000004</v>
      </c>
      <c r="AC9" s="15">
        <v>5.8</v>
      </c>
      <c r="AD9" s="15">
        <v>4.4000000000000004</v>
      </c>
      <c r="AE9" s="15">
        <v>2.6</v>
      </c>
      <c r="AF9" s="15">
        <v>2.8</v>
      </c>
      <c r="AG9" s="15">
        <v>0</v>
      </c>
      <c r="AH9" s="15"/>
      <c r="AI9" s="15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</row>
    <row r="10" spans="1:52" x14ac:dyDescent="0.25">
      <c r="A10" s="15" t="s">
        <v>49</v>
      </c>
      <c r="B10" s="15"/>
      <c r="C10" s="15">
        <v>15</v>
      </c>
      <c r="D10" s="15"/>
      <c r="E10" s="18">
        <v>29</v>
      </c>
      <c r="F10" s="18">
        <v>-16</v>
      </c>
      <c r="G10" s="16">
        <v>0</v>
      </c>
      <c r="H10" s="15"/>
      <c r="I10" s="15" t="s">
        <v>40</v>
      </c>
      <c r="J10" s="15" t="s">
        <v>50</v>
      </c>
      <c r="K10" s="15"/>
      <c r="L10" s="15">
        <f t="shared" si="2"/>
        <v>29</v>
      </c>
      <c r="M10" s="15"/>
      <c r="N10" s="15"/>
      <c r="O10" s="15"/>
      <c r="P10" s="15">
        <f t="shared" si="3"/>
        <v>5.8</v>
      </c>
      <c r="Q10" s="17"/>
      <c r="R10" s="17"/>
      <c r="S10" s="15"/>
      <c r="T10" s="15">
        <f t="shared" si="4"/>
        <v>-2.7586206896551726</v>
      </c>
      <c r="U10" s="15">
        <f t="shared" si="5"/>
        <v>-2.7586206896551726</v>
      </c>
      <c r="V10" s="15">
        <f>IFERROR(VLOOKUP(A10,[1]TDSheet!$A:$G,3,0),0)/5</f>
        <v>1.6</v>
      </c>
      <c r="W10" s="15">
        <v>5.2</v>
      </c>
      <c r="X10" s="15">
        <v>0</v>
      </c>
      <c r="Y10" s="15">
        <v>0</v>
      </c>
      <c r="Z10" s="15">
        <v>0</v>
      </c>
      <c r="AA10" s="15">
        <v>0</v>
      </c>
      <c r="AB10" s="15">
        <v>0</v>
      </c>
      <c r="AC10" s="15">
        <v>0</v>
      </c>
      <c r="AD10" s="15">
        <v>0</v>
      </c>
      <c r="AE10" s="15">
        <v>0</v>
      </c>
      <c r="AF10" s="15">
        <v>0</v>
      </c>
      <c r="AG10" s="15">
        <v>0</v>
      </c>
      <c r="AH10" s="15"/>
      <c r="AI10" s="15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</row>
    <row r="11" spans="1:52" x14ac:dyDescent="0.25">
      <c r="A11" s="15" t="s">
        <v>51</v>
      </c>
      <c r="B11" s="15"/>
      <c r="C11" s="15">
        <v>109</v>
      </c>
      <c r="D11" s="15"/>
      <c r="E11" s="18">
        <v>147</v>
      </c>
      <c r="F11" s="18">
        <v>-38</v>
      </c>
      <c r="G11" s="16">
        <v>0</v>
      </c>
      <c r="H11" s="15"/>
      <c r="I11" s="15" t="s">
        <v>40</v>
      </c>
      <c r="J11" s="15" t="s">
        <v>52</v>
      </c>
      <c r="K11" s="15"/>
      <c r="L11" s="15">
        <f t="shared" si="2"/>
        <v>147</v>
      </c>
      <c r="M11" s="15"/>
      <c r="N11" s="15"/>
      <c r="O11" s="15"/>
      <c r="P11" s="15">
        <f t="shared" si="3"/>
        <v>29.4</v>
      </c>
      <c r="Q11" s="17"/>
      <c r="R11" s="17"/>
      <c r="S11" s="15"/>
      <c r="T11" s="15">
        <f t="shared" si="4"/>
        <v>-1.2925170068027212</v>
      </c>
      <c r="U11" s="15">
        <f t="shared" si="5"/>
        <v>-1.2925170068027212</v>
      </c>
      <c r="V11" s="15">
        <f>IFERROR(VLOOKUP(A11,[1]TDSheet!$A:$G,3,0),0)/5</f>
        <v>0</v>
      </c>
      <c r="W11" s="15">
        <v>18.8</v>
      </c>
      <c r="X11" s="15">
        <v>0</v>
      </c>
      <c r="Y11" s="15">
        <v>0</v>
      </c>
      <c r="Z11" s="15">
        <v>0</v>
      </c>
      <c r="AA11" s="15">
        <v>0</v>
      </c>
      <c r="AB11" s="15">
        <v>0</v>
      </c>
      <c r="AC11" s="15">
        <v>0</v>
      </c>
      <c r="AD11" s="15">
        <v>0</v>
      </c>
      <c r="AE11" s="15">
        <v>0</v>
      </c>
      <c r="AF11" s="15">
        <v>0</v>
      </c>
      <c r="AG11" s="15">
        <v>0</v>
      </c>
      <c r="AH11" s="15"/>
      <c r="AI11" s="15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</row>
    <row r="12" spans="1:52" x14ac:dyDescent="0.25">
      <c r="A12" s="9" t="s">
        <v>53</v>
      </c>
      <c r="B12" s="9" t="s">
        <v>39</v>
      </c>
      <c r="C12" s="9">
        <v>170.107</v>
      </c>
      <c r="D12" s="9"/>
      <c r="E12" s="9">
        <v>133.26599999999999</v>
      </c>
      <c r="F12" s="9">
        <v>31.954999999999998</v>
      </c>
      <c r="G12" s="7">
        <v>1</v>
      </c>
      <c r="H12" s="9">
        <v>30</v>
      </c>
      <c r="I12" s="9">
        <v>1030112235</v>
      </c>
      <c r="J12" s="9"/>
      <c r="K12" s="9"/>
      <c r="L12" s="9">
        <f t="shared" si="2"/>
        <v>133.26599999999999</v>
      </c>
      <c r="M12" s="9"/>
      <c r="N12" s="9"/>
      <c r="O12" s="9">
        <v>180</v>
      </c>
      <c r="P12" s="9">
        <f t="shared" si="3"/>
        <v>26.653199999999998</v>
      </c>
      <c r="Q12" s="4">
        <f>21*P12-O12-F12</f>
        <v>347.76219999999995</v>
      </c>
      <c r="R12" s="4"/>
      <c r="S12" s="9"/>
      <c r="T12" s="9">
        <f t="shared" si="4"/>
        <v>21</v>
      </c>
      <c r="U12" s="9">
        <f t="shared" si="5"/>
        <v>7.9523284258550566</v>
      </c>
      <c r="V12" s="9">
        <f>IFERROR(VLOOKUP(A12,[1]TDSheet!$A:$G,3,0),0)/5</f>
        <v>2.097</v>
      </c>
      <c r="W12" s="9">
        <v>22.7834</v>
      </c>
      <c r="X12" s="9">
        <v>-1.1961999999999999</v>
      </c>
      <c r="Y12" s="9">
        <v>2.7307999999999999</v>
      </c>
      <c r="Z12" s="9">
        <v>23.62</v>
      </c>
      <c r="AA12" s="9">
        <v>15.651</v>
      </c>
      <c r="AB12" s="9">
        <v>23.62</v>
      </c>
      <c r="AC12" s="9">
        <v>-6.3200000000000006E-2</v>
      </c>
      <c r="AD12" s="9">
        <v>23.62</v>
      </c>
      <c r="AE12" s="9">
        <v>2.4569999999999999</v>
      </c>
      <c r="AF12" s="9">
        <v>-9.2103999999999999</v>
      </c>
      <c r="AG12" s="9">
        <v>-2.9460000000000002</v>
      </c>
      <c r="AH12" s="9" t="s">
        <v>54</v>
      </c>
      <c r="AI12" s="9">
        <f t="shared" ref="AI12:AI20" si="6">G12*Q12</f>
        <v>347.76219999999995</v>
      </c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</row>
    <row r="13" spans="1:52" x14ac:dyDescent="0.25">
      <c r="A13" s="9" t="s">
        <v>55</v>
      </c>
      <c r="B13" s="9" t="s">
        <v>39</v>
      </c>
      <c r="C13" s="9">
        <v>203.38300000000001</v>
      </c>
      <c r="D13" s="9"/>
      <c r="E13" s="9">
        <v>144.983</v>
      </c>
      <c r="F13" s="9">
        <v>47.057000000000002</v>
      </c>
      <c r="G13" s="7">
        <v>1</v>
      </c>
      <c r="H13" s="9">
        <v>30</v>
      </c>
      <c r="I13" s="9">
        <v>1030112635</v>
      </c>
      <c r="J13" s="9"/>
      <c r="K13" s="9"/>
      <c r="L13" s="9">
        <f t="shared" si="2"/>
        <v>144.983</v>
      </c>
      <c r="M13" s="9"/>
      <c r="N13" s="9"/>
      <c r="O13" s="9">
        <v>200</v>
      </c>
      <c r="P13" s="9">
        <f t="shared" si="3"/>
        <v>28.996600000000001</v>
      </c>
      <c r="Q13" s="4">
        <f>22*P13-O13-F13</f>
        <v>390.8682</v>
      </c>
      <c r="R13" s="4"/>
      <c r="S13" s="9"/>
      <c r="T13" s="9">
        <f t="shared" si="4"/>
        <v>22</v>
      </c>
      <c r="U13" s="9">
        <f t="shared" si="5"/>
        <v>8.5202058172337445</v>
      </c>
      <c r="V13" s="9">
        <f>IFERROR(VLOOKUP(A13,[1]TDSheet!$A:$G,3,0),0)/5</f>
        <v>-0.433</v>
      </c>
      <c r="W13" s="9">
        <v>29.310600000000001</v>
      </c>
      <c r="X13" s="9">
        <v>-1.9334</v>
      </c>
      <c r="Y13" s="9">
        <v>8.1058000000000003</v>
      </c>
      <c r="Z13" s="9">
        <v>25.2514</v>
      </c>
      <c r="AA13" s="9">
        <v>17.149999999999999</v>
      </c>
      <c r="AB13" s="9">
        <v>25.2514</v>
      </c>
      <c r="AC13" s="9">
        <v>-6.6000000000000003E-2</v>
      </c>
      <c r="AD13" s="9">
        <v>25.2514</v>
      </c>
      <c r="AE13" s="9">
        <v>6.5025999999999993</v>
      </c>
      <c r="AF13" s="9">
        <v>-3.9506000000000001</v>
      </c>
      <c r="AG13" s="9">
        <v>-1.9432</v>
      </c>
      <c r="AH13" s="9" t="s">
        <v>56</v>
      </c>
      <c r="AI13" s="9">
        <f t="shared" si="6"/>
        <v>390.8682</v>
      </c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</row>
    <row r="14" spans="1:52" x14ac:dyDescent="0.25">
      <c r="A14" s="9" t="s">
        <v>41</v>
      </c>
      <c r="B14" s="9" t="s">
        <v>39</v>
      </c>
      <c r="C14" s="9">
        <v>683.79300000000001</v>
      </c>
      <c r="D14" s="9"/>
      <c r="E14" s="18">
        <f>81.068+E6</f>
        <v>106.988</v>
      </c>
      <c r="F14" s="18">
        <f>593.932+F6</f>
        <v>589.80200000000002</v>
      </c>
      <c r="G14" s="7">
        <v>1</v>
      </c>
      <c r="H14" s="9">
        <v>75</v>
      </c>
      <c r="I14" s="9">
        <v>1030115552</v>
      </c>
      <c r="J14" s="9"/>
      <c r="K14" s="9"/>
      <c r="L14" s="9">
        <f t="shared" si="2"/>
        <v>106.988</v>
      </c>
      <c r="M14" s="9"/>
      <c r="N14" s="9"/>
      <c r="O14" s="9">
        <v>250</v>
      </c>
      <c r="P14" s="9">
        <f t="shared" si="3"/>
        <v>21.397600000000001</v>
      </c>
      <c r="Q14" s="4"/>
      <c r="R14" s="4"/>
      <c r="S14" s="9"/>
      <c r="T14" s="9">
        <f t="shared" si="4"/>
        <v>39.247485699330767</v>
      </c>
      <c r="U14" s="9">
        <f t="shared" si="5"/>
        <v>39.247485699330767</v>
      </c>
      <c r="V14" s="9">
        <f>IFERROR(VLOOKUP(A14,[1]TDSheet!$A:$G,3,0),0)/5</f>
        <v>14.695400000000001</v>
      </c>
      <c r="W14" s="9">
        <v>17.125</v>
      </c>
      <c r="X14" s="9">
        <v>15.233000000000001</v>
      </c>
      <c r="Y14" s="9">
        <v>24.976800000000001</v>
      </c>
      <c r="Z14" s="9">
        <v>25.123799999999999</v>
      </c>
      <c r="AA14" s="9">
        <v>24.251799999999999</v>
      </c>
      <c r="AB14" s="9">
        <v>25.123799999999999</v>
      </c>
      <c r="AC14" s="9">
        <v>17.417000000000002</v>
      </c>
      <c r="AD14" s="9">
        <v>25.123799999999999</v>
      </c>
      <c r="AE14" s="9">
        <v>29.3902</v>
      </c>
      <c r="AF14" s="9">
        <v>15.627599999999999</v>
      </c>
      <c r="AG14" s="9">
        <v>12.2658</v>
      </c>
      <c r="AH14" s="19" t="s">
        <v>79</v>
      </c>
      <c r="AI14" s="9">
        <f t="shared" si="6"/>
        <v>0</v>
      </c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</row>
    <row r="15" spans="1:52" x14ac:dyDescent="0.25">
      <c r="A15" s="9" t="s">
        <v>57</v>
      </c>
      <c r="B15" s="9" t="s">
        <v>43</v>
      </c>
      <c r="C15" s="9">
        <v>548</v>
      </c>
      <c r="D15" s="9"/>
      <c r="E15" s="9">
        <v>271</v>
      </c>
      <c r="F15" s="9">
        <v>263</v>
      </c>
      <c r="G15" s="7">
        <v>0.4</v>
      </c>
      <c r="H15" s="9">
        <v>75</v>
      </c>
      <c r="I15" s="9">
        <v>1030115404</v>
      </c>
      <c r="J15" s="9"/>
      <c r="K15" s="9"/>
      <c r="L15" s="9">
        <f t="shared" si="2"/>
        <v>271</v>
      </c>
      <c r="M15" s="9"/>
      <c r="N15" s="9"/>
      <c r="O15" s="9">
        <v>1000</v>
      </c>
      <c r="P15" s="9">
        <f t="shared" si="3"/>
        <v>54.2</v>
      </c>
      <c r="Q15" s="4"/>
      <c r="R15" s="4"/>
      <c r="S15" s="9"/>
      <c r="T15" s="9">
        <f t="shared" si="4"/>
        <v>23.302583025830256</v>
      </c>
      <c r="U15" s="9">
        <f t="shared" si="5"/>
        <v>23.302583025830256</v>
      </c>
      <c r="V15" s="9">
        <f>IFERROR(VLOOKUP(A15,[1]TDSheet!$A:$G,3,0),0)/5</f>
        <v>38</v>
      </c>
      <c r="W15" s="9">
        <v>73.2</v>
      </c>
      <c r="X15" s="9">
        <v>46.2</v>
      </c>
      <c r="Y15" s="9">
        <v>44.6</v>
      </c>
      <c r="Z15" s="9">
        <v>58.8</v>
      </c>
      <c r="AA15" s="9">
        <v>77.599999999999994</v>
      </c>
      <c r="AB15" s="9">
        <v>58.8</v>
      </c>
      <c r="AC15" s="9">
        <v>9.8000000000000007</v>
      </c>
      <c r="AD15" s="9">
        <v>58.8</v>
      </c>
      <c r="AE15" s="9">
        <v>72.2</v>
      </c>
      <c r="AF15" s="9">
        <v>45.4</v>
      </c>
      <c r="AG15" s="9">
        <v>30.8</v>
      </c>
      <c r="AH15" s="9"/>
      <c r="AI15" s="9">
        <f t="shared" si="6"/>
        <v>0</v>
      </c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</row>
    <row r="16" spans="1:52" x14ac:dyDescent="0.25">
      <c r="A16" s="9" t="s">
        <v>44</v>
      </c>
      <c r="B16" s="9" t="s">
        <v>43</v>
      </c>
      <c r="C16" s="9">
        <v>205</v>
      </c>
      <c r="D16" s="9"/>
      <c r="E16" s="18">
        <f>154+E7</f>
        <v>176</v>
      </c>
      <c r="F16" s="18">
        <f>30+F7</f>
        <v>15</v>
      </c>
      <c r="G16" s="7">
        <v>0.4</v>
      </c>
      <c r="H16" s="9">
        <v>75</v>
      </c>
      <c r="I16" s="9">
        <v>1030804004</v>
      </c>
      <c r="J16" s="9"/>
      <c r="K16" s="9"/>
      <c r="L16" s="9">
        <f t="shared" si="2"/>
        <v>176</v>
      </c>
      <c r="M16" s="9"/>
      <c r="N16" s="9"/>
      <c r="O16" s="9">
        <v>400</v>
      </c>
      <c r="P16" s="9">
        <f t="shared" si="3"/>
        <v>35.200000000000003</v>
      </c>
      <c r="Q16" s="4">
        <f t="shared" ref="Q13:Q20" si="7">23*P16-O16-F16</f>
        <v>394.6</v>
      </c>
      <c r="R16" s="4"/>
      <c r="S16" s="9"/>
      <c r="T16" s="9">
        <f t="shared" si="4"/>
        <v>23</v>
      </c>
      <c r="U16" s="9">
        <f t="shared" si="5"/>
        <v>11.789772727272727</v>
      </c>
      <c r="V16" s="9">
        <f>IFERROR(VLOOKUP(A16,[1]TDSheet!$A:$G,3,0),0)/5</f>
        <v>21.4</v>
      </c>
      <c r="W16" s="9">
        <v>35.4</v>
      </c>
      <c r="X16" s="9">
        <v>-1.2</v>
      </c>
      <c r="Y16" s="9">
        <v>17</v>
      </c>
      <c r="Z16" s="9">
        <v>16</v>
      </c>
      <c r="AA16" s="9">
        <v>19.8</v>
      </c>
      <c r="AB16" s="9">
        <v>16</v>
      </c>
      <c r="AC16" s="9">
        <v>13.8</v>
      </c>
      <c r="AD16" s="9">
        <v>16</v>
      </c>
      <c r="AE16" s="9">
        <v>24</v>
      </c>
      <c r="AF16" s="9">
        <v>16.600000000000001</v>
      </c>
      <c r="AG16" s="9">
        <v>7.8</v>
      </c>
      <c r="AH16" s="9"/>
      <c r="AI16" s="9">
        <f t="shared" si="6"/>
        <v>157.84000000000003</v>
      </c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</row>
    <row r="17" spans="1:52" x14ac:dyDescent="0.25">
      <c r="A17" s="9" t="s">
        <v>58</v>
      </c>
      <c r="B17" s="9" t="s">
        <v>43</v>
      </c>
      <c r="C17" s="9">
        <v>297</v>
      </c>
      <c r="D17" s="9">
        <v>3</v>
      </c>
      <c r="E17" s="9">
        <v>252</v>
      </c>
      <c r="F17" s="9">
        <v>48</v>
      </c>
      <c r="G17" s="7">
        <v>0.3</v>
      </c>
      <c r="H17" s="9">
        <v>45</v>
      </c>
      <c r="I17" s="9">
        <v>1030419235</v>
      </c>
      <c r="J17" s="9"/>
      <c r="K17" s="9"/>
      <c r="L17" s="9">
        <f t="shared" si="2"/>
        <v>252</v>
      </c>
      <c r="M17" s="9"/>
      <c r="N17" s="9"/>
      <c r="O17" s="9">
        <v>300</v>
      </c>
      <c r="P17" s="9">
        <f t="shared" si="3"/>
        <v>50.4</v>
      </c>
      <c r="Q17" s="4">
        <f>20*P17-O17-F17</f>
        <v>660</v>
      </c>
      <c r="R17" s="4"/>
      <c r="S17" s="9"/>
      <c r="T17" s="9">
        <f t="shared" si="4"/>
        <v>20</v>
      </c>
      <c r="U17" s="9">
        <f t="shared" si="5"/>
        <v>6.9047619047619051</v>
      </c>
      <c r="V17" s="9">
        <f>IFERROR(VLOOKUP(A17,[1]TDSheet!$A:$G,3,0),0)/5</f>
        <v>0</v>
      </c>
      <c r="W17" s="9">
        <v>-0.4</v>
      </c>
      <c r="X17" s="9">
        <v>0</v>
      </c>
      <c r="Y17" s="9">
        <v>-0.4</v>
      </c>
      <c r="Z17" s="9">
        <v>-6.2</v>
      </c>
      <c r="AA17" s="9">
        <v>-2.6</v>
      </c>
      <c r="AB17" s="9">
        <v>-6.2</v>
      </c>
      <c r="AC17" s="9">
        <v>0.8</v>
      </c>
      <c r="AD17" s="9">
        <v>-6.2</v>
      </c>
      <c r="AE17" s="9">
        <v>0.4</v>
      </c>
      <c r="AF17" s="9">
        <v>34.4</v>
      </c>
      <c r="AG17" s="9">
        <v>8.4</v>
      </c>
      <c r="AH17" s="9" t="s">
        <v>59</v>
      </c>
      <c r="AI17" s="9">
        <f t="shared" si="6"/>
        <v>198</v>
      </c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</row>
    <row r="18" spans="1:52" x14ac:dyDescent="0.25">
      <c r="A18" s="9" t="s">
        <v>60</v>
      </c>
      <c r="B18" s="9" t="s">
        <v>43</v>
      </c>
      <c r="C18" s="9">
        <v>255</v>
      </c>
      <c r="D18" s="9"/>
      <c r="E18" s="9">
        <v>5</v>
      </c>
      <c r="F18" s="9">
        <v>244</v>
      </c>
      <c r="G18" s="7">
        <v>0.5</v>
      </c>
      <c r="H18" s="9">
        <v>45</v>
      </c>
      <c r="I18" s="9">
        <v>1030412236</v>
      </c>
      <c r="J18" s="9"/>
      <c r="K18" s="9"/>
      <c r="L18" s="9">
        <f t="shared" si="2"/>
        <v>5</v>
      </c>
      <c r="M18" s="9"/>
      <c r="N18" s="9"/>
      <c r="O18" s="9">
        <v>350</v>
      </c>
      <c r="P18" s="9">
        <f t="shared" si="3"/>
        <v>1</v>
      </c>
      <c r="Q18" s="4"/>
      <c r="R18" s="4"/>
      <c r="S18" s="9"/>
      <c r="T18" s="9">
        <f t="shared" si="4"/>
        <v>594</v>
      </c>
      <c r="U18" s="9">
        <f t="shared" si="5"/>
        <v>594</v>
      </c>
      <c r="V18" s="9">
        <f>IFERROR(VLOOKUP(A18,[1]TDSheet!$A:$G,3,0),0)/5</f>
        <v>17.600000000000001</v>
      </c>
      <c r="W18" s="9">
        <v>40</v>
      </c>
      <c r="X18" s="9">
        <v>-0.4</v>
      </c>
      <c r="Y18" s="9">
        <v>20.6</v>
      </c>
      <c r="Z18" s="9">
        <v>9.1999999999999993</v>
      </c>
      <c r="AA18" s="9">
        <v>26.4</v>
      </c>
      <c r="AB18" s="9">
        <v>9.1999999999999993</v>
      </c>
      <c r="AC18" s="9">
        <v>0.2</v>
      </c>
      <c r="AD18" s="9">
        <v>9.1999999999999993</v>
      </c>
      <c r="AE18" s="9">
        <v>13.6</v>
      </c>
      <c r="AF18" s="9">
        <v>16.600000000000001</v>
      </c>
      <c r="AG18" s="9">
        <v>14.6</v>
      </c>
      <c r="AH18" s="19" t="s">
        <v>79</v>
      </c>
      <c r="AI18" s="9">
        <f t="shared" si="6"/>
        <v>0</v>
      </c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</row>
    <row r="19" spans="1:52" x14ac:dyDescent="0.25">
      <c r="A19" s="9" t="s">
        <v>46</v>
      </c>
      <c r="B19" s="9" t="s">
        <v>43</v>
      </c>
      <c r="C19" s="9">
        <v>636</v>
      </c>
      <c r="D19" s="9">
        <v>11</v>
      </c>
      <c r="E19" s="18">
        <f>447+E8</f>
        <v>523</v>
      </c>
      <c r="F19" s="18">
        <f>200+F8</f>
        <v>177</v>
      </c>
      <c r="G19" s="7">
        <v>0.18</v>
      </c>
      <c r="H19" s="9">
        <v>90</v>
      </c>
      <c r="I19" s="9">
        <v>1030712385</v>
      </c>
      <c r="J19" s="9"/>
      <c r="K19" s="9"/>
      <c r="L19" s="9">
        <f t="shared" si="2"/>
        <v>523</v>
      </c>
      <c r="M19" s="9"/>
      <c r="N19" s="9"/>
      <c r="O19" s="9">
        <v>1200</v>
      </c>
      <c r="P19" s="9">
        <f t="shared" si="3"/>
        <v>104.6</v>
      </c>
      <c r="Q19" s="4">
        <f t="shared" si="7"/>
        <v>1028.7999999999997</v>
      </c>
      <c r="R19" s="4"/>
      <c r="S19" s="9"/>
      <c r="T19" s="9">
        <f t="shared" si="4"/>
        <v>23</v>
      </c>
      <c r="U19" s="9">
        <f t="shared" si="5"/>
        <v>13.164435946462715</v>
      </c>
      <c r="V19" s="9">
        <f>IFERROR(VLOOKUP(A19,[1]TDSheet!$A:$G,3,0),0)/5</f>
        <v>6.8</v>
      </c>
      <c r="W19" s="9">
        <v>91.8</v>
      </c>
      <c r="X19" s="9">
        <v>31.8</v>
      </c>
      <c r="Y19" s="9">
        <v>36.200000000000003</v>
      </c>
      <c r="Z19" s="9">
        <v>20.6</v>
      </c>
      <c r="AA19" s="9">
        <v>53.6</v>
      </c>
      <c r="AB19" s="9">
        <v>20.6</v>
      </c>
      <c r="AC19" s="9">
        <v>18.8</v>
      </c>
      <c r="AD19" s="9">
        <v>20.6</v>
      </c>
      <c r="AE19" s="9">
        <v>64</v>
      </c>
      <c r="AF19" s="9">
        <v>33.4</v>
      </c>
      <c r="AG19" s="9">
        <v>25</v>
      </c>
      <c r="AH19" s="9"/>
      <c r="AI19" s="9">
        <f t="shared" si="6"/>
        <v>185.18399999999994</v>
      </c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</row>
    <row r="20" spans="1:52" x14ac:dyDescent="0.25">
      <c r="A20" s="9" t="s">
        <v>61</v>
      </c>
      <c r="B20" s="9" t="s">
        <v>43</v>
      </c>
      <c r="C20" s="9"/>
      <c r="D20" s="9"/>
      <c r="E20" s="9"/>
      <c r="F20" s="9"/>
      <c r="G20" s="7">
        <v>0.3</v>
      </c>
      <c r="H20" s="9">
        <v>60</v>
      </c>
      <c r="I20" s="9">
        <v>1030709904</v>
      </c>
      <c r="J20" s="9"/>
      <c r="K20" s="9"/>
      <c r="L20" s="9">
        <f t="shared" si="2"/>
        <v>0</v>
      </c>
      <c r="M20" s="9"/>
      <c r="N20" s="9"/>
      <c r="O20" s="9"/>
      <c r="P20" s="9">
        <f t="shared" si="3"/>
        <v>0</v>
      </c>
      <c r="Q20" s="4"/>
      <c r="R20" s="4"/>
      <c r="S20" s="9"/>
      <c r="T20" s="9" t="e">
        <f t="shared" si="4"/>
        <v>#DIV/0!</v>
      </c>
      <c r="U20" s="9" t="e">
        <f t="shared" si="5"/>
        <v>#DIV/0!</v>
      </c>
      <c r="V20" s="9">
        <f>IFERROR(VLOOKUP(A20,[1]TDSheet!$A:$G,3,0),0)/5</f>
        <v>-0.2</v>
      </c>
      <c r="W20" s="9">
        <v>0</v>
      </c>
      <c r="X20" s="9">
        <v>0</v>
      </c>
      <c r="Y20" s="9">
        <v>0</v>
      </c>
      <c r="Z20" s="9">
        <v>0</v>
      </c>
      <c r="AA20" s="9">
        <v>0</v>
      </c>
      <c r="AB20" s="9">
        <v>0</v>
      </c>
      <c r="AC20" s="9">
        <v>0</v>
      </c>
      <c r="AD20" s="9">
        <v>0</v>
      </c>
      <c r="AE20" s="9">
        <v>-0.4</v>
      </c>
      <c r="AF20" s="9">
        <v>-1.4</v>
      </c>
      <c r="AG20" s="9">
        <v>-1.2</v>
      </c>
      <c r="AH20" s="9" t="s">
        <v>62</v>
      </c>
      <c r="AI20" s="9">
        <f t="shared" si="6"/>
        <v>0</v>
      </c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</row>
    <row r="21" spans="1:52" x14ac:dyDescent="0.25">
      <c r="A21" s="10" t="s">
        <v>63</v>
      </c>
      <c r="B21" s="10" t="s">
        <v>43</v>
      </c>
      <c r="C21" s="10">
        <v>150</v>
      </c>
      <c r="D21" s="10">
        <v>3</v>
      </c>
      <c r="E21" s="10">
        <v>82</v>
      </c>
      <c r="F21" s="10">
        <v>71</v>
      </c>
      <c r="G21" s="11">
        <v>0</v>
      </c>
      <c r="H21" s="10">
        <v>90</v>
      </c>
      <c r="I21" s="12" t="s">
        <v>64</v>
      </c>
      <c r="J21" s="10"/>
      <c r="K21" s="10"/>
      <c r="L21" s="10">
        <f t="shared" si="2"/>
        <v>82</v>
      </c>
      <c r="M21" s="10"/>
      <c r="N21" s="10"/>
      <c r="O21" s="10">
        <v>200</v>
      </c>
      <c r="P21" s="10">
        <f t="shared" si="3"/>
        <v>16.399999999999999</v>
      </c>
      <c r="Q21" s="13"/>
      <c r="R21" s="13"/>
      <c r="S21" s="10"/>
      <c r="T21" s="10">
        <f t="shared" si="4"/>
        <v>16.524390243902442</v>
      </c>
      <c r="U21" s="10">
        <f t="shared" si="5"/>
        <v>16.524390243902442</v>
      </c>
      <c r="V21" s="10">
        <f>IFERROR(VLOOKUP(A21,[1]TDSheet!$A:$G,3,0),0)/5</f>
        <v>0</v>
      </c>
      <c r="W21" s="10">
        <v>39.6</v>
      </c>
      <c r="X21" s="10">
        <v>-0.4</v>
      </c>
      <c r="Y21" s="10">
        <v>-0.4</v>
      </c>
      <c r="Z21" s="10">
        <v>0.8</v>
      </c>
      <c r="AA21" s="10">
        <v>19</v>
      </c>
      <c r="AB21" s="10">
        <v>0.8</v>
      </c>
      <c r="AC21" s="10">
        <v>-2.8</v>
      </c>
      <c r="AD21" s="10">
        <v>0.8</v>
      </c>
      <c r="AE21" s="10">
        <v>8</v>
      </c>
      <c r="AF21" s="10">
        <v>5</v>
      </c>
      <c r="AG21" s="10">
        <v>5.8</v>
      </c>
      <c r="AH21" s="14" t="s">
        <v>65</v>
      </c>
      <c r="AI21" s="10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</row>
    <row r="22" spans="1:52" x14ac:dyDescent="0.25">
      <c r="A22" s="9" t="s">
        <v>48</v>
      </c>
      <c r="B22" s="9" t="s">
        <v>43</v>
      </c>
      <c r="C22" s="9">
        <v>360</v>
      </c>
      <c r="D22" s="9">
        <v>12</v>
      </c>
      <c r="E22" s="18">
        <f>369+E9</f>
        <v>407</v>
      </c>
      <c r="F22" s="18">
        <f>-1+F9</f>
        <v>-15</v>
      </c>
      <c r="G22" s="7">
        <v>0.3</v>
      </c>
      <c r="H22" s="9">
        <v>150</v>
      </c>
      <c r="I22" s="9">
        <v>1030686740</v>
      </c>
      <c r="J22" s="9"/>
      <c r="K22" s="9"/>
      <c r="L22" s="9">
        <f t="shared" si="2"/>
        <v>407</v>
      </c>
      <c r="M22" s="9"/>
      <c r="N22" s="9"/>
      <c r="O22" s="9">
        <v>1000</v>
      </c>
      <c r="P22" s="9">
        <f t="shared" si="3"/>
        <v>81.400000000000006</v>
      </c>
      <c r="Q22" s="4">
        <f t="shared" ref="Q22:Q35" si="8">23*P22-O22-F22</f>
        <v>887.2</v>
      </c>
      <c r="R22" s="4"/>
      <c r="S22" s="9"/>
      <c r="T22" s="9">
        <f t="shared" si="4"/>
        <v>23</v>
      </c>
      <c r="U22" s="9">
        <f t="shared" si="5"/>
        <v>12.100737100737099</v>
      </c>
      <c r="V22" s="9">
        <f>IFERROR(VLOOKUP(A22,[1]TDSheet!$A:$G,3,0),0)/5</f>
        <v>26</v>
      </c>
      <c r="W22" s="9">
        <v>76.8</v>
      </c>
      <c r="X22" s="9">
        <v>34.4</v>
      </c>
      <c r="Y22" s="9">
        <v>39.4</v>
      </c>
      <c r="Z22" s="9">
        <v>39.4</v>
      </c>
      <c r="AA22" s="9">
        <v>34.799999999999997</v>
      </c>
      <c r="AB22" s="9">
        <v>39.4</v>
      </c>
      <c r="AC22" s="9">
        <v>34.6</v>
      </c>
      <c r="AD22" s="9">
        <v>39.4</v>
      </c>
      <c r="AE22" s="9">
        <v>46.8</v>
      </c>
      <c r="AF22" s="9">
        <v>31.4</v>
      </c>
      <c r="AG22" s="9">
        <v>25.6</v>
      </c>
      <c r="AH22" s="9"/>
      <c r="AI22" s="9">
        <f t="shared" ref="AI22:AI35" si="9">G22*Q22</f>
        <v>266.16000000000003</v>
      </c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</row>
    <row r="23" spans="1:52" x14ac:dyDescent="0.25">
      <c r="A23" s="9" t="s">
        <v>50</v>
      </c>
      <c r="B23" s="9" t="s">
        <v>43</v>
      </c>
      <c r="C23" s="9">
        <v>1127</v>
      </c>
      <c r="D23" s="9">
        <v>1</v>
      </c>
      <c r="E23" s="18">
        <f>239+E10</f>
        <v>268</v>
      </c>
      <c r="F23" s="18">
        <f>870+F10</f>
        <v>854</v>
      </c>
      <c r="G23" s="7">
        <v>0.3</v>
      </c>
      <c r="H23" s="9">
        <v>135</v>
      </c>
      <c r="I23" s="9">
        <v>1030686857</v>
      </c>
      <c r="J23" s="9"/>
      <c r="K23" s="9"/>
      <c r="L23" s="9">
        <f t="shared" si="2"/>
        <v>268</v>
      </c>
      <c r="M23" s="9"/>
      <c r="N23" s="9"/>
      <c r="O23" s="9">
        <v>300</v>
      </c>
      <c r="P23" s="9">
        <f t="shared" si="3"/>
        <v>53.6</v>
      </c>
      <c r="Q23" s="4">
        <f t="shared" si="8"/>
        <v>78.799999999999955</v>
      </c>
      <c r="R23" s="4"/>
      <c r="S23" s="9"/>
      <c r="T23" s="9">
        <f t="shared" si="4"/>
        <v>23</v>
      </c>
      <c r="U23" s="9">
        <f t="shared" si="5"/>
        <v>21.529850746268657</v>
      </c>
      <c r="V23" s="9">
        <f>IFERROR(VLOOKUP(A23,[1]TDSheet!$A:$G,3,0),0)/5</f>
        <v>28.6</v>
      </c>
      <c r="W23" s="9">
        <v>65</v>
      </c>
      <c r="X23" s="9">
        <v>-0.2</v>
      </c>
      <c r="Y23" s="9">
        <v>13.2</v>
      </c>
      <c r="Z23" s="9">
        <v>37.6</v>
      </c>
      <c r="AA23" s="9">
        <v>36.200000000000003</v>
      </c>
      <c r="AB23" s="9">
        <v>37.6</v>
      </c>
      <c r="AC23" s="9">
        <v>19.2</v>
      </c>
      <c r="AD23" s="9">
        <v>37.6</v>
      </c>
      <c r="AE23" s="9">
        <v>29.2</v>
      </c>
      <c r="AF23" s="9">
        <v>20.8</v>
      </c>
      <c r="AG23" s="9">
        <v>15.8</v>
      </c>
      <c r="AH23" s="9"/>
      <c r="AI23" s="9">
        <f t="shared" si="9"/>
        <v>23.639999999999986</v>
      </c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</row>
    <row r="24" spans="1:52" x14ac:dyDescent="0.25">
      <c r="A24" s="9" t="s">
        <v>66</v>
      </c>
      <c r="B24" s="9" t="s">
        <v>43</v>
      </c>
      <c r="C24" s="9">
        <v>622</v>
      </c>
      <c r="D24" s="9">
        <v>3</v>
      </c>
      <c r="E24" s="9">
        <v>115</v>
      </c>
      <c r="F24" s="9">
        <v>492</v>
      </c>
      <c r="G24" s="7">
        <v>0.2</v>
      </c>
      <c r="H24" s="9">
        <v>90</v>
      </c>
      <c r="I24" s="9">
        <v>1030654104</v>
      </c>
      <c r="J24" s="9"/>
      <c r="K24" s="9"/>
      <c r="L24" s="9">
        <f t="shared" si="2"/>
        <v>115</v>
      </c>
      <c r="M24" s="9"/>
      <c r="N24" s="9"/>
      <c r="O24" s="9">
        <v>250</v>
      </c>
      <c r="P24" s="9">
        <f t="shared" si="3"/>
        <v>23</v>
      </c>
      <c r="Q24" s="4"/>
      <c r="R24" s="4"/>
      <c r="S24" s="9"/>
      <c r="T24" s="9">
        <f t="shared" si="4"/>
        <v>32.260869565217391</v>
      </c>
      <c r="U24" s="9">
        <f t="shared" si="5"/>
        <v>32.260869565217391</v>
      </c>
      <c r="V24" s="9">
        <f>IFERROR(VLOOKUP(A24,[1]TDSheet!$A:$G,3,0),0)/5</f>
        <v>8.6</v>
      </c>
      <c r="W24" s="9">
        <v>27.8</v>
      </c>
      <c r="X24" s="9">
        <v>-0.2</v>
      </c>
      <c r="Y24" s="9">
        <v>7.6</v>
      </c>
      <c r="Z24" s="9">
        <v>15.6</v>
      </c>
      <c r="AA24" s="9">
        <v>30.2</v>
      </c>
      <c r="AB24" s="9">
        <v>15.6</v>
      </c>
      <c r="AC24" s="9">
        <v>1.4</v>
      </c>
      <c r="AD24" s="9">
        <v>15.6</v>
      </c>
      <c r="AE24" s="9">
        <v>18.399999999999999</v>
      </c>
      <c r="AF24" s="9">
        <v>3.6</v>
      </c>
      <c r="AG24" s="9">
        <v>9.4</v>
      </c>
      <c r="AH24" s="19" t="s">
        <v>79</v>
      </c>
      <c r="AI24" s="9">
        <f t="shared" si="9"/>
        <v>0</v>
      </c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</row>
    <row r="25" spans="1:52" x14ac:dyDescent="0.25">
      <c r="A25" s="9" t="s">
        <v>67</v>
      </c>
      <c r="B25" s="9" t="s">
        <v>43</v>
      </c>
      <c r="C25" s="9">
        <v>188</v>
      </c>
      <c r="D25" s="9"/>
      <c r="E25" s="9">
        <v>53</v>
      </c>
      <c r="F25" s="9">
        <v>125</v>
      </c>
      <c r="G25" s="7">
        <v>0.3</v>
      </c>
      <c r="H25" s="9">
        <v>135</v>
      </c>
      <c r="I25" s="9">
        <v>1030686241</v>
      </c>
      <c r="J25" s="9"/>
      <c r="K25" s="9"/>
      <c r="L25" s="9">
        <f t="shared" si="2"/>
        <v>53</v>
      </c>
      <c r="M25" s="9"/>
      <c r="N25" s="9"/>
      <c r="O25" s="9">
        <v>200</v>
      </c>
      <c r="P25" s="9">
        <f t="shared" si="3"/>
        <v>10.6</v>
      </c>
      <c r="Q25" s="4"/>
      <c r="R25" s="4"/>
      <c r="S25" s="9"/>
      <c r="T25" s="9">
        <f t="shared" si="4"/>
        <v>30.660377358490567</v>
      </c>
      <c r="U25" s="9">
        <f t="shared" si="5"/>
        <v>30.660377358490567</v>
      </c>
      <c r="V25" s="9">
        <f>IFERROR(VLOOKUP(A25,[1]TDSheet!$A:$G,3,0),0)/5</f>
        <v>10.199999999999999</v>
      </c>
      <c r="W25" s="9">
        <v>11.8</v>
      </c>
      <c r="X25" s="9">
        <v>6.8</v>
      </c>
      <c r="Y25" s="9">
        <v>7.2</v>
      </c>
      <c r="Z25" s="9">
        <v>7</v>
      </c>
      <c r="AA25" s="9">
        <v>8.8000000000000007</v>
      </c>
      <c r="AB25" s="9">
        <v>7</v>
      </c>
      <c r="AC25" s="9">
        <v>2.8</v>
      </c>
      <c r="AD25" s="9">
        <v>7</v>
      </c>
      <c r="AE25" s="9">
        <v>6.8</v>
      </c>
      <c r="AF25" s="9">
        <v>5.6</v>
      </c>
      <c r="AG25" s="9">
        <v>2.8</v>
      </c>
      <c r="AH25" s="19" t="s">
        <v>79</v>
      </c>
      <c r="AI25" s="9">
        <f t="shared" si="9"/>
        <v>0</v>
      </c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</row>
    <row r="26" spans="1:52" x14ac:dyDescent="0.25">
      <c r="A26" s="9" t="s">
        <v>68</v>
      </c>
      <c r="B26" s="9" t="s">
        <v>43</v>
      </c>
      <c r="C26" s="9">
        <v>48</v>
      </c>
      <c r="D26" s="9"/>
      <c r="E26" s="9">
        <v>52</v>
      </c>
      <c r="F26" s="9">
        <v>-4</v>
      </c>
      <c r="G26" s="7">
        <v>0.1</v>
      </c>
      <c r="H26" s="9">
        <v>90</v>
      </c>
      <c r="I26" s="9">
        <v>1030650028</v>
      </c>
      <c r="J26" s="9"/>
      <c r="K26" s="9"/>
      <c r="L26" s="9">
        <f t="shared" si="2"/>
        <v>52</v>
      </c>
      <c r="M26" s="9"/>
      <c r="N26" s="9"/>
      <c r="O26" s="9">
        <v>100</v>
      </c>
      <c r="P26" s="9">
        <f t="shared" si="3"/>
        <v>10.4</v>
      </c>
      <c r="Q26" s="4">
        <f>22*P26-O26-F26</f>
        <v>132.80000000000001</v>
      </c>
      <c r="R26" s="4"/>
      <c r="S26" s="9"/>
      <c r="T26" s="9">
        <f t="shared" si="4"/>
        <v>22</v>
      </c>
      <c r="U26" s="9">
        <f t="shared" si="5"/>
        <v>9.2307692307692299</v>
      </c>
      <c r="V26" s="9">
        <f>IFERROR(VLOOKUP(A26,[1]TDSheet!$A:$G,3,0),0)/5</f>
        <v>0</v>
      </c>
      <c r="W26" s="9">
        <v>-0.4</v>
      </c>
      <c r="X26" s="9">
        <v>0</v>
      </c>
      <c r="Y26" s="9">
        <v>0</v>
      </c>
      <c r="Z26" s="9">
        <v>-1.8</v>
      </c>
      <c r="AA26" s="9">
        <v>-1</v>
      </c>
      <c r="AB26" s="9">
        <v>-1.8</v>
      </c>
      <c r="AC26" s="9">
        <v>-0.6</v>
      </c>
      <c r="AD26" s="9">
        <v>-1.8</v>
      </c>
      <c r="AE26" s="9">
        <v>-4.5999999999999996</v>
      </c>
      <c r="AF26" s="9">
        <v>0</v>
      </c>
      <c r="AG26" s="9">
        <v>-0.4</v>
      </c>
      <c r="AH26" s="9" t="s">
        <v>69</v>
      </c>
      <c r="AI26" s="9">
        <f t="shared" si="9"/>
        <v>13.280000000000001</v>
      </c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</row>
    <row r="27" spans="1:52" x14ac:dyDescent="0.25">
      <c r="A27" s="9" t="s">
        <v>70</v>
      </c>
      <c r="B27" s="9" t="s">
        <v>43</v>
      </c>
      <c r="C27" s="9">
        <v>369</v>
      </c>
      <c r="D27" s="9"/>
      <c r="E27" s="9">
        <v>70</v>
      </c>
      <c r="F27" s="9">
        <v>284</v>
      </c>
      <c r="G27" s="7">
        <v>0.3</v>
      </c>
      <c r="H27" s="9">
        <v>135</v>
      </c>
      <c r="I27" s="9">
        <v>1030657419</v>
      </c>
      <c r="J27" s="9"/>
      <c r="K27" s="9"/>
      <c r="L27" s="9">
        <f t="shared" si="2"/>
        <v>70</v>
      </c>
      <c r="M27" s="9"/>
      <c r="N27" s="9"/>
      <c r="O27" s="9"/>
      <c r="P27" s="9">
        <f t="shared" si="3"/>
        <v>14</v>
      </c>
      <c r="Q27" s="4">
        <f t="shared" si="8"/>
        <v>38</v>
      </c>
      <c r="R27" s="4"/>
      <c r="S27" s="9"/>
      <c r="T27" s="9">
        <f t="shared" si="4"/>
        <v>23</v>
      </c>
      <c r="U27" s="9">
        <f t="shared" si="5"/>
        <v>20.285714285714285</v>
      </c>
      <c r="V27" s="9">
        <f>IFERROR(VLOOKUP(A27,[1]TDSheet!$A:$G,3,0),0)/5</f>
        <v>4.5999999999999996</v>
      </c>
      <c r="W27" s="9">
        <v>10.4</v>
      </c>
      <c r="X27" s="9">
        <v>-1.6</v>
      </c>
      <c r="Y27" s="9">
        <v>3.8</v>
      </c>
      <c r="Z27" s="9">
        <v>3.8</v>
      </c>
      <c r="AA27" s="9">
        <v>12.6</v>
      </c>
      <c r="AB27" s="9">
        <v>3.8</v>
      </c>
      <c r="AC27" s="9">
        <v>0.4</v>
      </c>
      <c r="AD27" s="9">
        <v>3.8</v>
      </c>
      <c r="AE27" s="9">
        <v>5.8</v>
      </c>
      <c r="AF27" s="9">
        <v>6.8</v>
      </c>
      <c r="AG27" s="9">
        <v>6.2</v>
      </c>
      <c r="AH27" s="9"/>
      <c r="AI27" s="9">
        <f t="shared" si="9"/>
        <v>11.4</v>
      </c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</row>
    <row r="28" spans="1:52" x14ac:dyDescent="0.25">
      <c r="A28" s="9" t="s">
        <v>71</v>
      </c>
      <c r="B28" s="9" t="s">
        <v>43</v>
      </c>
      <c r="C28" s="9"/>
      <c r="D28" s="9"/>
      <c r="E28" s="9">
        <v>-8</v>
      </c>
      <c r="F28" s="9"/>
      <c r="G28" s="7">
        <v>8.5000000000000006E-2</v>
      </c>
      <c r="H28" s="9">
        <v>90</v>
      </c>
      <c r="I28" s="9">
        <v>1030657628</v>
      </c>
      <c r="J28" s="9"/>
      <c r="K28" s="9"/>
      <c r="L28" s="9">
        <f t="shared" si="2"/>
        <v>-8</v>
      </c>
      <c r="M28" s="9"/>
      <c r="N28" s="9"/>
      <c r="O28" s="9">
        <v>60</v>
      </c>
      <c r="P28" s="9">
        <f t="shared" si="3"/>
        <v>-1.6</v>
      </c>
      <c r="Q28" s="4"/>
      <c r="R28" s="4"/>
      <c r="S28" s="9"/>
      <c r="T28" s="9">
        <f t="shared" si="4"/>
        <v>-37.5</v>
      </c>
      <c r="U28" s="9">
        <f t="shared" si="5"/>
        <v>-37.5</v>
      </c>
      <c r="V28" s="9">
        <f>IFERROR(VLOOKUP(A28,[1]TDSheet!$A:$G,3,0),0)/5</f>
        <v>0</v>
      </c>
      <c r="W28" s="9">
        <v>-0.4</v>
      </c>
      <c r="X28" s="9">
        <v>0</v>
      </c>
      <c r="Y28" s="9">
        <v>0</v>
      </c>
      <c r="Z28" s="9">
        <v>-25.2</v>
      </c>
      <c r="AA28" s="9">
        <v>0</v>
      </c>
      <c r="AB28" s="9">
        <v>-25.2</v>
      </c>
      <c r="AC28" s="9">
        <v>-0.2</v>
      </c>
      <c r="AD28" s="9">
        <v>-25.2</v>
      </c>
      <c r="AE28" s="9">
        <v>-29.8</v>
      </c>
      <c r="AF28" s="9">
        <v>-0.2</v>
      </c>
      <c r="AG28" s="9">
        <v>-0.8</v>
      </c>
      <c r="AH28" s="9" t="s">
        <v>72</v>
      </c>
      <c r="AI28" s="9">
        <f t="shared" si="9"/>
        <v>0</v>
      </c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</row>
    <row r="29" spans="1:52" x14ac:dyDescent="0.25">
      <c r="A29" s="9" t="s">
        <v>73</v>
      </c>
      <c r="B29" s="9" t="s">
        <v>43</v>
      </c>
      <c r="C29" s="9">
        <v>263</v>
      </c>
      <c r="D29" s="9"/>
      <c r="E29" s="9">
        <v>76</v>
      </c>
      <c r="F29" s="9">
        <v>181</v>
      </c>
      <c r="G29" s="7">
        <v>0.3</v>
      </c>
      <c r="H29" s="9">
        <v>135</v>
      </c>
      <c r="I29" s="9">
        <v>1030679319</v>
      </c>
      <c r="J29" s="9"/>
      <c r="K29" s="9"/>
      <c r="L29" s="9">
        <f t="shared" si="2"/>
        <v>76</v>
      </c>
      <c r="M29" s="9"/>
      <c r="N29" s="9"/>
      <c r="O29" s="9">
        <v>300</v>
      </c>
      <c r="P29" s="9">
        <f t="shared" si="3"/>
        <v>15.2</v>
      </c>
      <c r="Q29" s="4"/>
      <c r="R29" s="4"/>
      <c r="S29" s="9"/>
      <c r="T29" s="9">
        <f t="shared" si="4"/>
        <v>31.644736842105264</v>
      </c>
      <c r="U29" s="9">
        <f t="shared" si="5"/>
        <v>31.644736842105264</v>
      </c>
      <c r="V29" s="9">
        <f>IFERROR(VLOOKUP(A29,[1]TDSheet!$A:$G,3,0),0)/5</f>
        <v>11.2</v>
      </c>
      <c r="W29" s="9">
        <v>17.8</v>
      </c>
      <c r="X29" s="9">
        <v>13.4</v>
      </c>
      <c r="Y29" s="9">
        <v>16.8</v>
      </c>
      <c r="Z29" s="9">
        <v>14</v>
      </c>
      <c r="AA29" s="9">
        <v>20.399999999999999</v>
      </c>
      <c r="AB29" s="9">
        <v>14</v>
      </c>
      <c r="AC29" s="9">
        <v>8.8000000000000007</v>
      </c>
      <c r="AD29" s="9">
        <v>14</v>
      </c>
      <c r="AE29" s="9">
        <v>14.2</v>
      </c>
      <c r="AF29" s="9">
        <v>8.1999999999999993</v>
      </c>
      <c r="AG29" s="9">
        <v>9</v>
      </c>
      <c r="AH29" s="19" t="s">
        <v>79</v>
      </c>
      <c r="AI29" s="9">
        <f t="shared" si="9"/>
        <v>0</v>
      </c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</row>
    <row r="30" spans="1:52" x14ac:dyDescent="0.25">
      <c r="A30" s="9" t="s">
        <v>74</v>
      </c>
      <c r="B30" s="9" t="s">
        <v>43</v>
      </c>
      <c r="C30" s="9">
        <v>830</v>
      </c>
      <c r="D30" s="9"/>
      <c r="E30" s="9">
        <v>222</v>
      </c>
      <c r="F30" s="9">
        <v>597</v>
      </c>
      <c r="G30" s="7">
        <v>0.18</v>
      </c>
      <c r="H30" s="9">
        <v>150</v>
      </c>
      <c r="I30" s="9">
        <v>1030638204</v>
      </c>
      <c r="J30" s="9"/>
      <c r="K30" s="9"/>
      <c r="L30" s="9">
        <f t="shared" si="2"/>
        <v>222</v>
      </c>
      <c r="M30" s="9"/>
      <c r="N30" s="9"/>
      <c r="O30" s="9">
        <v>800</v>
      </c>
      <c r="P30" s="9">
        <f t="shared" si="3"/>
        <v>44.4</v>
      </c>
      <c r="Q30" s="4"/>
      <c r="R30" s="4"/>
      <c r="S30" s="9"/>
      <c r="T30" s="9">
        <f t="shared" si="4"/>
        <v>31.463963963963966</v>
      </c>
      <c r="U30" s="9">
        <f t="shared" si="5"/>
        <v>31.463963963963966</v>
      </c>
      <c r="V30" s="9">
        <f>IFERROR(VLOOKUP(A30,[1]TDSheet!$A:$G,3,0),0)/5</f>
        <v>18.600000000000001</v>
      </c>
      <c r="W30" s="9">
        <v>40.799999999999997</v>
      </c>
      <c r="X30" s="9">
        <v>28</v>
      </c>
      <c r="Y30" s="9">
        <v>22.8</v>
      </c>
      <c r="Z30" s="9">
        <v>37.799999999999997</v>
      </c>
      <c r="AA30" s="9">
        <v>31.6</v>
      </c>
      <c r="AB30" s="9">
        <v>37.799999999999997</v>
      </c>
      <c r="AC30" s="9">
        <v>17.600000000000001</v>
      </c>
      <c r="AD30" s="9">
        <v>37.799999999999997</v>
      </c>
      <c r="AE30" s="9">
        <v>31.4</v>
      </c>
      <c r="AF30" s="9">
        <v>17.8</v>
      </c>
      <c r="AG30" s="9">
        <v>17.399999999999999</v>
      </c>
      <c r="AH30" s="20" t="s">
        <v>80</v>
      </c>
      <c r="AI30" s="9">
        <f t="shared" si="9"/>
        <v>0</v>
      </c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</row>
    <row r="31" spans="1:52" x14ac:dyDescent="0.25">
      <c r="A31" s="9" t="s">
        <v>75</v>
      </c>
      <c r="B31" s="9" t="s">
        <v>43</v>
      </c>
      <c r="C31" s="9">
        <v>348</v>
      </c>
      <c r="D31" s="9"/>
      <c r="E31" s="9">
        <v>146</v>
      </c>
      <c r="F31" s="9">
        <v>199</v>
      </c>
      <c r="G31" s="7">
        <v>0.25</v>
      </c>
      <c r="H31" s="9">
        <v>120</v>
      </c>
      <c r="I31" s="9">
        <v>1030670844</v>
      </c>
      <c r="J31" s="9"/>
      <c r="K31" s="9"/>
      <c r="L31" s="9">
        <f t="shared" si="2"/>
        <v>146</v>
      </c>
      <c r="M31" s="9"/>
      <c r="N31" s="9"/>
      <c r="O31" s="9">
        <v>350</v>
      </c>
      <c r="P31" s="9">
        <f t="shared" si="3"/>
        <v>29.2</v>
      </c>
      <c r="Q31" s="4">
        <f t="shared" si="8"/>
        <v>122.60000000000002</v>
      </c>
      <c r="R31" s="4"/>
      <c r="S31" s="9"/>
      <c r="T31" s="9">
        <f t="shared" si="4"/>
        <v>23</v>
      </c>
      <c r="U31" s="9">
        <f t="shared" si="5"/>
        <v>18.801369863013701</v>
      </c>
      <c r="V31" s="9">
        <f>IFERROR(VLOOKUP(A31,[1]TDSheet!$A:$G,3,0),0)/5</f>
        <v>0.6</v>
      </c>
      <c r="W31" s="9">
        <v>21.4</v>
      </c>
      <c r="X31" s="9">
        <v>10.199999999999999</v>
      </c>
      <c r="Y31" s="9">
        <v>19</v>
      </c>
      <c r="Z31" s="9">
        <v>20.2</v>
      </c>
      <c r="AA31" s="9">
        <v>13.8</v>
      </c>
      <c r="AB31" s="9">
        <v>20.2</v>
      </c>
      <c r="AC31" s="9">
        <v>9.6</v>
      </c>
      <c r="AD31" s="9">
        <v>20.2</v>
      </c>
      <c r="AE31" s="9">
        <v>15.8</v>
      </c>
      <c r="AF31" s="9">
        <v>10.4</v>
      </c>
      <c r="AG31" s="9">
        <v>11.4</v>
      </c>
      <c r="AH31" s="9"/>
      <c r="AI31" s="9">
        <f t="shared" si="9"/>
        <v>30.650000000000006</v>
      </c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</row>
    <row r="32" spans="1:52" x14ac:dyDescent="0.25">
      <c r="A32" s="9" t="s">
        <v>76</v>
      </c>
      <c r="B32" s="9" t="s">
        <v>39</v>
      </c>
      <c r="C32" s="9">
        <v>99.311999999999998</v>
      </c>
      <c r="D32" s="9"/>
      <c r="E32" s="9">
        <v>117.258</v>
      </c>
      <c r="F32" s="9">
        <v>-18.745999999999999</v>
      </c>
      <c r="G32" s="7">
        <v>1</v>
      </c>
      <c r="H32" s="9">
        <v>35</v>
      </c>
      <c r="I32" s="9">
        <v>1030228316</v>
      </c>
      <c r="J32" s="9"/>
      <c r="K32" s="9"/>
      <c r="L32" s="9">
        <f t="shared" si="2"/>
        <v>117.258</v>
      </c>
      <c r="M32" s="9"/>
      <c r="N32" s="9"/>
      <c r="O32" s="9">
        <v>150</v>
      </c>
      <c r="P32" s="9">
        <f t="shared" si="3"/>
        <v>23.451599999999999</v>
      </c>
      <c r="Q32" s="4">
        <f>19*P32-O32-F32</f>
        <v>314.32639999999998</v>
      </c>
      <c r="R32" s="4"/>
      <c r="S32" s="9"/>
      <c r="T32" s="9">
        <f t="shared" si="4"/>
        <v>18.999999999999996</v>
      </c>
      <c r="U32" s="9">
        <f t="shared" si="5"/>
        <v>5.5968036296030972</v>
      </c>
      <c r="V32" s="9">
        <f>IFERROR(VLOOKUP(A32,[1]TDSheet!$A:$G,3,0),0)/5</f>
        <v>0.95619999999999994</v>
      </c>
      <c r="W32" s="9">
        <v>17.914200000000001</v>
      </c>
      <c r="X32" s="9">
        <v>-0.126</v>
      </c>
      <c r="Y32" s="9">
        <v>7.9450000000000003</v>
      </c>
      <c r="Z32" s="9">
        <v>13.412599999999999</v>
      </c>
      <c r="AA32" s="9">
        <v>6.3579999999999997</v>
      </c>
      <c r="AB32" s="9">
        <v>13.412599999999999</v>
      </c>
      <c r="AC32" s="9">
        <v>-0.121</v>
      </c>
      <c r="AD32" s="9">
        <v>13.412599999999999</v>
      </c>
      <c r="AE32" s="9">
        <v>0.48739999999999989</v>
      </c>
      <c r="AF32" s="9">
        <v>5.1761999999999997</v>
      </c>
      <c r="AG32" s="9">
        <v>2.1848000000000001</v>
      </c>
      <c r="AH32" s="9"/>
      <c r="AI32" s="9">
        <f t="shared" si="9"/>
        <v>314.32639999999998</v>
      </c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</row>
    <row r="33" spans="1:52" x14ac:dyDescent="0.25">
      <c r="A33" s="9" t="s">
        <v>52</v>
      </c>
      <c r="B33" s="9" t="s">
        <v>43</v>
      </c>
      <c r="C33" s="9">
        <v>491</v>
      </c>
      <c r="D33" s="9"/>
      <c r="E33" s="18">
        <f>370+E11</f>
        <v>517</v>
      </c>
      <c r="F33" s="18">
        <f>111+F11</f>
        <v>73</v>
      </c>
      <c r="G33" s="7">
        <v>0.4</v>
      </c>
      <c r="H33" s="9">
        <v>41</v>
      </c>
      <c r="I33" s="9">
        <v>1030234120</v>
      </c>
      <c r="J33" s="9"/>
      <c r="K33" s="9"/>
      <c r="L33" s="9">
        <f t="shared" si="2"/>
        <v>517</v>
      </c>
      <c r="M33" s="9"/>
      <c r="N33" s="9"/>
      <c r="O33" s="9">
        <v>600</v>
      </c>
      <c r="P33" s="9">
        <f t="shared" si="3"/>
        <v>103.4</v>
      </c>
      <c r="Q33" s="4">
        <f t="shared" ref="Q33:Q34" si="10">20*P33-O33-F33</f>
        <v>1395</v>
      </c>
      <c r="R33" s="4"/>
      <c r="S33" s="9"/>
      <c r="T33" s="9">
        <f t="shared" si="4"/>
        <v>20</v>
      </c>
      <c r="U33" s="9">
        <f t="shared" si="5"/>
        <v>6.5087040618955507</v>
      </c>
      <c r="V33" s="9">
        <f>IFERROR(VLOOKUP(A33,[1]TDSheet!$A:$G,3,0),0)/5</f>
        <v>0</v>
      </c>
      <c r="W33" s="9">
        <v>84.2</v>
      </c>
      <c r="X33" s="9">
        <v>-1.6</v>
      </c>
      <c r="Y33" s="9">
        <v>20.8</v>
      </c>
      <c r="Z33" s="9">
        <v>73</v>
      </c>
      <c r="AA33" s="9">
        <v>54.6</v>
      </c>
      <c r="AB33" s="9">
        <v>73</v>
      </c>
      <c r="AC33" s="9">
        <v>5.6</v>
      </c>
      <c r="AD33" s="9">
        <v>73</v>
      </c>
      <c r="AE33" s="9">
        <v>31.6</v>
      </c>
      <c r="AF33" s="9">
        <v>33.799999999999997</v>
      </c>
      <c r="AG33" s="9">
        <v>11</v>
      </c>
      <c r="AH33" s="9"/>
      <c r="AI33" s="9">
        <f t="shared" si="9"/>
        <v>558</v>
      </c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</row>
    <row r="34" spans="1:52" x14ac:dyDescent="0.25">
      <c r="A34" s="9" t="s">
        <v>77</v>
      </c>
      <c r="B34" s="9" t="s">
        <v>43</v>
      </c>
      <c r="C34" s="9">
        <v>300</v>
      </c>
      <c r="D34" s="9"/>
      <c r="E34" s="9">
        <v>291</v>
      </c>
      <c r="F34" s="9">
        <v>-8</v>
      </c>
      <c r="G34" s="7">
        <v>0.45</v>
      </c>
      <c r="H34" s="9">
        <v>31</v>
      </c>
      <c r="I34" s="9">
        <v>1030228620</v>
      </c>
      <c r="J34" s="9"/>
      <c r="K34" s="9"/>
      <c r="L34" s="9">
        <f t="shared" si="2"/>
        <v>291</v>
      </c>
      <c r="M34" s="9"/>
      <c r="N34" s="9"/>
      <c r="O34" s="9">
        <v>400</v>
      </c>
      <c r="P34" s="9">
        <f t="shared" si="3"/>
        <v>58.2</v>
      </c>
      <c r="Q34" s="4">
        <f t="shared" si="10"/>
        <v>772</v>
      </c>
      <c r="R34" s="4"/>
      <c r="S34" s="9"/>
      <c r="T34" s="9">
        <f t="shared" si="4"/>
        <v>20</v>
      </c>
      <c r="U34" s="9">
        <f t="shared" si="5"/>
        <v>6.7353951890034365</v>
      </c>
      <c r="V34" s="9">
        <f>IFERROR(VLOOKUP(A34,[1]TDSheet!$A:$G,3,0),0)/5</f>
        <v>0</v>
      </c>
      <c r="W34" s="9">
        <v>58.8</v>
      </c>
      <c r="X34" s="9">
        <v>-2.6</v>
      </c>
      <c r="Y34" s="9">
        <v>-2.2000000000000002</v>
      </c>
      <c r="Z34" s="9">
        <v>49.8</v>
      </c>
      <c r="AA34" s="9">
        <v>42.4</v>
      </c>
      <c r="AB34" s="9">
        <v>49.8</v>
      </c>
      <c r="AC34" s="9">
        <v>-0.6</v>
      </c>
      <c r="AD34" s="9">
        <v>49.8</v>
      </c>
      <c r="AE34" s="9">
        <v>11.8</v>
      </c>
      <c r="AF34" s="9">
        <v>17</v>
      </c>
      <c r="AG34" s="9">
        <v>11</v>
      </c>
      <c r="AH34" s="9"/>
      <c r="AI34" s="9">
        <f t="shared" si="9"/>
        <v>347.40000000000003</v>
      </c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</row>
    <row r="35" spans="1:52" x14ac:dyDescent="0.25">
      <c r="A35" s="9" t="s">
        <v>78</v>
      </c>
      <c r="B35" s="9" t="s">
        <v>43</v>
      </c>
      <c r="C35" s="9">
        <v>380</v>
      </c>
      <c r="D35" s="9"/>
      <c r="E35" s="9">
        <v>360</v>
      </c>
      <c r="F35" s="9">
        <v>7</v>
      </c>
      <c r="G35" s="7">
        <v>0.45</v>
      </c>
      <c r="H35" s="9">
        <v>30</v>
      </c>
      <c r="I35" s="9">
        <v>1030212603</v>
      </c>
      <c r="J35" s="9"/>
      <c r="K35" s="9"/>
      <c r="L35" s="9">
        <f t="shared" si="2"/>
        <v>360</v>
      </c>
      <c r="M35" s="9"/>
      <c r="N35" s="9"/>
      <c r="O35" s="9">
        <v>300</v>
      </c>
      <c r="P35" s="9">
        <f t="shared" si="3"/>
        <v>72</v>
      </c>
      <c r="Q35" s="4">
        <f>17*P35-O35-F35</f>
        <v>917</v>
      </c>
      <c r="R35" s="4"/>
      <c r="S35" s="9"/>
      <c r="T35" s="9">
        <f t="shared" si="4"/>
        <v>17</v>
      </c>
      <c r="U35" s="9">
        <f t="shared" si="5"/>
        <v>4.2638888888888893</v>
      </c>
      <c r="V35" s="9">
        <f>IFERROR(VLOOKUP(A35,[1]TDSheet!$A:$G,3,0),0)/5</f>
        <v>-0.6</v>
      </c>
      <c r="W35" s="9">
        <v>44.8</v>
      </c>
      <c r="X35" s="9">
        <v>-1.8</v>
      </c>
      <c r="Y35" s="9">
        <v>1.8</v>
      </c>
      <c r="Z35" s="9">
        <v>53.2</v>
      </c>
      <c r="AA35" s="9">
        <v>32.200000000000003</v>
      </c>
      <c r="AB35" s="9">
        <v>53.2</v>
      </c>
      <c r="AC35" s="9">
        <v>-0.2</v>
      </c>
      <c r="AD35" s="9">
        <v>53.2</v>
      </c>
      <c r="AE35" s="9">
        <v>21.6</v>
      </c>
      <c r="AF35" s="9">
        <v>31</v>
      </c>
      <c r="AG35" s="9">
        <v>13</v>
      </c>
      <c r="AH35" s="9"/>
      <c r="AI35" s="9">
        <f t="shared" si="9"/>
        <v>412.65000000000003</v>
      </c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</row>
    <row r="36" spans="1:52" x14ac:dyDescent="0.25">
      <c r="A36" s="9"/>
      <c r="B36" s="9"/>
      <c r="C36" s="9"/>
      <c r="D36" s="9"/>
      <c r="E36" s="9"/>
      <c r="F36" s="9"/>
      <c r="G36" s="7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</row>
    <row r="37" spans="1:52" x14ac:dyDescent="0.25">
      <c r="A37" s="9"/>
      <c r="B37" s="9"/>
      <c r="C37" s="9"/>
      <c r="D37" s="9"/>
      <c r="E37" s="9"/>
      <c r="F37" s="9"/>
      <c r="G37" s="7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</row>
    <row r="38" spans="1:52" x14ac:dyDescent="0.25">
      <c r="A38" s="9"/>
      <c r="B38" s="9"/>
      <c r="C38" s="9"/>
      <c r="D38" s="9"/>
      <c r="E38" s="9"/>
      <c r="F38" s="9"/>
      <c r="G38" s="7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</row>
    <row r="39" spans="1:52" x14ac:dyDescent="0.25">
      <c r="A39" s="9"/>
      <c r="B39" s="9"/>
      <c r="C39" s="9"/>
      <c r="D39" s="9"/>
      <c r="E39" s="9"/>
      <c r="F39" s="9"/>
      <c r="G39" s="7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</row>
    <row r="40" spans="1:52" x14ac:dyDescent="0.25">
      <c r="A40" s="9"/>
      <c r="B40" s="9"/>
      <c r="C40" s="9"/>
      <c r="D40" s="9"/>
      <c r="E40" s="9"/>
      <c r="F40" s="9"/>
      <c r="G40" s="7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</row>
    <row r="41" spans="1:52" x14ac:dyDescent="0.25">
      <c r="A41" s="9"/>
      <c r="B41" s="9"/>
      <c r="C41" s="9"/>
      <c r="D41" s="9"/>
      <c r="E41" s="9"/>
      <c r="F41" s="9"/>
      <c r="G41" s="7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</row>
    <row r="42" spans="1:52" x14ac:dyDescent="0.25">
      <c r="A42" s="9"/>
      <c r="B42" s="9"/>
      <c r="C42" s="9"/>
      <c r="D42" s="9"/>
      <c r="E42" s="9"/>
      <c r="F42" s="9"/>
      <c r="G42" s="7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</row>
    <row r="43" spans="1:52" x14ac:dyDescent="0.25">
      <c r="A43" s="9"/>
      <c r="B43" s="9"/>
      <c r="C43" s="9"/>
      <c r="D43" s="9"/>
      <c r="E43" s="9"/>
      <c r="F43" s="9"/>
      <c r="G43" s="7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9"/>
      <c r="AY43" s="9"/>
      <c r="AZ43" s="9"/>
    </row>
    <row r="44" spans="1:52" x14ac:dyDescent="0.25">
      <c r="A44" s="9"/>
      <c r="B44" s="9"/>
      <c r="C44" s="9"/>
      <c r="D44" s="9"/>
      <c r="E44" s="9"/>
      <c r="F44" s="9"/>
      <c r="G44" s="7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</row>
    <row r="45" spans="1:52" x14ac:dyDescent="0.25">
      <c r="A45" s="9"/>
      <c r="B45" s="9"/>
      <c r="C45" s="9"/>
      <c r="D45" s="9"/>
      <c r="E45" s="9"/>
      <c r="F45" s="9"/>
      <c r="G45" s="7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9"/>
      <c r="AS45" s="9"/>
      <c r="AT45" s="9"/>
      <c r="AU45" s="9"/>
      <c r="AV45" s="9"/>
      <c r="AW45" s="9"/>
      <c r="AX45" s="9"/>
      <c r="AY45" s="9"/>
      <c r="AZ45" s="9"/>
    </row>
    <row r="46" spans="1:52" x14ac:dyDescent="0.25">
      <c r="A46" s="9"/>
      <c r="B46" s="9"/>
      <c r="C46" s="9"/>
      <c r="D46" s="9"/>
      <c r="E46" s="9"/>
      <c r="F46" s="9"/>
      <c r="G46" s="7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</row>
    <row r="47" spans="1:52" x14ac:dyDescent="0.25">
      <c r="A47" s="9"/>
      <c r="B47" s="9"/>
      <c r="C47" s="9"/>
      <c r="D47" s="9"/>
      <c r="E47" s="9"/>
      <c r="F47" s="9"/>
      <c r="G47" s="7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9"/>
    </row>
    <row r="48" spans="1:52" x14ac:dyDescent="0.25">
      <c r="A48" s="9"/>
      <c r="B48" s="9"/>
      <c r="C48" s="9"/>
      <c r="D48" s="9"/>
      <c r="E48" s="9"/>
      <c r="F48" s="9"/>
      <c r="G48" s="7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9"/>
      <c r="AW48" s="9"/>
      <c r="AX48" s="9"/>
      <c r="AY48" s="9"/>
      <c r="AZ48" s="9"/>
    </row>
    <row r="49" spans="1:52" x14ac:dyDescent="0.25">
      <c r="A49" s="9"/>
      <c r="B49" s="9"/>
      <c r="C49" s="9"/>
      <c r="D49" s="9"/>
      <c r="E49" s="9"/>
      <c r="F49" s="9"/>
      <c r="G49" s="7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</row>
    <row r="50" spans="1:52" x14ac:dyDescent="0.25">
      <c r="A50" s="9"/>
      <c r="B50" s="9"/>
      <c r="C50" s="9"/>
      <c r="D50" s="9"/>
      <c r="E50" s="9"/>
      <c r="F50" s="9"/>
      <c r="G50" s="7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</row>
    <row r="51" spans="1:52" x14ac:dyDescent="0.25">
      <c r="A51" s="9"/>
      <c r="B51" s="9"/>
      <c r="C51" s="9"/>
      <c r="D51" s="9"/>
      <c r="E51" s="9"/>
      <c r="F51" s="9"/>
      <c r="G51" s="7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  <c r="AS51" s="9"/>
      <c r="AT51" s="9"/>
      <c r="AU51" s="9"/>
      <c r="AV51" s="9"/>
      <c r="AW51" s="9"/>
      <c r="AX51" s="9"/>
      <c r="AY51" s="9"/>
      <c r="AZ51" s="9"/>
    </row>
    <row r="52" spans="1:52" x14ac:dyDescent="0.25">
      <c r="A52" s="9"/>
      <c r="B52" s="9"/>
      <c r="C52" s="9"/>
      <c r="D52" s="9"/>
      <c r="E52" s="9"/>
      <c r="F52" s="9"/>
      <c r="G52" s="7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</row>
    <row r="53" spans="1:52" x14ac:dyDescent="0.25">
      <c r="A53" s="9"/>
      <c r="B53" s="9"/>
      <c r="C53" s="9"/>
      <c r="D53" s="9"/>
      <c r="E53" s="9"/>
      <c r="F53" s="9"/>
      <c r="G53" s="7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9"/>
    </row>
    <row r="54" spans="1:52" x14ac:dyDescent="0.25">
      <c r="A54" s="9"/>
      <c r="B54" s="9"/>
      <c r="C54" s="9"/>
      <c r="D54" s="9"/>
      <c r="E54" s="9"/>
      <c r="F54" s="9"/>
      <c r="G54" s="7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</row>
    <row r="55" spans="1:52" x14ac:dyDescent="0.25">
      <c r="A55" s="9"/>
      <c r="B55" s="9"/>
      <c r="C55" s="9"/>
      <c r="D55" s="9"/>
      <c r="E55" s="9"/>
      <c r="F55" s="9"/>
      <c r="G55" s="7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9"/>
      <c r="AU55" s="9"/>
      <c r="AV55" s="9"/>
      <c r="AW55" s="9"/>
      <c r="AX55" s="9"/>
      <c r="AY55" s="9"/>
      <c r="AZ55" s="9"/>
    </row>
    <row r="56" spans="1:52" x14ac:dyDescent="0.25">
      <c r="A56" s="9"/>
      <c r="B56" s="9"/>
      <c r="C56" s="9"/>
      <c r="D56" s="9"/>
      <c r="E56" s="9"/>
      <c r="F56" s="9"/>
      <c r="G56" s="7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</row>
    <row r="57" spans="1:52" x14ac:dyDescent="0.25">
      <c r="A57" s="9"/>
      <c r="B57" s="9"/>
      <c r="C57" s="9"/>
      <c r="D57" s="9"/>
      <c r="E57" s="9"/>
      <c r="F57" s="9"/>
      <c r="G57" s="7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9"/>
      <c r="AU57" s="9"/>
      <c r="AV57" s="9"/>
      <c r="AW57" s="9"/>
      <c r="AX57" s="9"/>
      <c r="AY57" s="9"/>
      <c r="AZ57" s="9"/>
    </row>
    <row r="58" spans="1:52" x14ac:dyDescent="0.25">
      <c r="A58" s="9"/>
      <c r="B58" s="9"/>
      <c r="C58" s="9"/>
      <c r="D58" s="9"/>
      <c r="E58" s="9"/>
      <c r="F58" s="9"/>
      <c r="G58" s="7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</row>
    <row r="59" spans="1:52" x14ac:dyDescent="0.25">
      <c r="A59" s="9"/>
      <c r="B59" s="9"/>
      <c r="C59" s="9"/>
      <c r="D59" s="9"/>
      <c r="E59" s="9"/>
      <c r="F59" s="9"/>
      <c r="G59" s="7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9"/>
      <c r="AX59" s="9"/>
      <c r="AY59" s="9"/>
      <c r="AZ59" s="9"/>
    </row>
    <row r="60" spans="1:52" x14ac:dyDescent="0.25">
      <c r="A60" s="9"/>
      <c r="B60" s="9"/>
      <c r="C60" s="9"/>
      <c r="D60" s="9"/>
      <c r="E60" s="9"/>
      <c r="F60" s="9"/>
      <c r="G60" s="7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</row>
    <row r="61" spans="1:52" x14ac:dyDescent="0.25">
      <c r="A61" s="9"/>
      <c r="B61" s="9"/>
      <c r="C61" s="9"/>
      <c r="D61" s="9"/>
      <c r="E61" s="9"/>
      <c r="F61" s="9"/>
      <c r="G61" s="7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  <c r="AR61" s="9"/>
      <c r="AS61" s="9"/>
      <c r="AT61" s="9"/>
      <c r="AU61" s="9"/>
      <c r="AV61" s="9"/>
      <c r="AW61" s="9"/>
      <c r="AX61" s="9"/>
      <c r="AY61" s="9"/>
      <c r="AZ61" s="9"/>
    </row>
    <row r="62" spans="1:52" x14ac:dyDescent="0.25">
      <c r="A62" s="9"/>
      <c r="B62" s="9"/>
      <c r="C62" s="9"/>
      <c r="D62" s="9"/>
      <c r="E62" s="9"/>
      <c r="F62" s="9"/>
      <c r="G62" s="7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</row>
    <row r="63" spans="1:52" x14ac:dyDescent="0.25">
      <c r="A63" s="9"/>
      <c r="B63" s="9"/>
      <c r="C63" s="9"/>
      <c r="D63" s="9"/>
      <c r="E63" s="9"/>
      <c r="F63" s="9"/>
      <c r="G63" s="7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</row>
    <row r="64" spans="1:52" x14ac:dyDescent="0.25">
      <c r="A64" s="9"/>
      <c r="B64" s="9"/>
      <c r="C64" s="9"/>
      <c r="D64" s="9"/>
      <c r="E64" s="9"/>
      <c r="F64" s="9"/>
      <c r="G64" s="7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</row>
    <row r="65" spans="1:52" x14ac:dyDescent="0.25">
      <c r="A65" s="9"/>
      <c r="B65" s="9"/>
      <c r="C65" s="9"/>
      <c r="D65" s="9"/>
      <c r="E65" s="9"/>
      <c r="F65" s="9"/>
      <c r="G65" s="7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9"/>
      <c r="AV65" s="9"/>
      <c r="AW65" s="9"/>
      <c r="AX65" s="9"/>
      <c r="AY65" s="9"/>
      <c r="AZ65" s="9"/>
    </row>
    <row r="66" spans="1:52" x14ac:dyDescent="0.25">
      <c r="A66" s="9"/>
      <c r="B66" s="9"/>
      <c r="C66" s="9"/>
      <c r="D66" s="9"/>
      <c r="E66" s="9"/>
      <c r="F66" s="9"/>
      <c r="G66" s="7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9"/>
      <c r="AR66" s="9"/>
      <c r="AS66" s="9"/>
      <c r="AT66" s="9"/>
      <c r="AU66" s="9"/>
      <c r="AV66" s="9"/>
      <c r="AW66" s="9"/>
      <c r="AX66" s="9"/>
      <c r="AY66" s="9"/>
      <c r="AZ66" s="9"/>
    </row>
    <row r="67" spans="1:52" x14ac:dyDescent="0.25">
      <c r="A67" s="9"/>
      <c r="B67" s="9"/>
      <c r="C67" s="9"/>
      <c r="D67" s="9"/>
      <c r="E67" s="9"/>
      <c r="F67" s="9"/>
      <c r="G67" s="7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  <c r="AR67" s="9"/>
      <c r="AS67" s="9"/>
      <c r="AT67" s="9"/>
      <c r="AU67" s="9"/>
      <c r="AV67" s="9"/>
      <c r="AW67" s="9"/>
      <c r="AX67" s="9"/>
      <c r="AY67" s="9"/>
      <c r="AZ67" s="9"/>
    </row>
    <row r="68" spans="1:52" x14ac:dyDescent="0.25">
      <c r="A68" s="9"/>
      <c r="B68" s="9"/>
      <c r="C68" s="9"/>
      <c r="D68" s="9"/>
      <c r="E68" s="9"/>
      <c r="F68" s="9"/>
      <c r="G68" s="7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9"/>
      <c r="AV68" s="9"/>
      <c r="AW68" s="9"/>
      <c r="AX68" s="9"/>
      <c r="AY68" s="9"/>
      <c r="AZ68" s="9"/>
    </row>
    <row r="69" spans="1:52" x14ac:dyDescent="0.25">
      <c r="A69" s="9"/>
      <c r="B69" s="9"/>
      <c r="C69" s="9"/>
      <c r="D69" s="9"/>
      <c r="E69" s="9"/>
      <c r="F69" s="9"/>
      <c r="G69" s="7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  <c r="AR69" s="9"/>
      <c r="AS69" s="9"/>
      <c r="AT69" s="9"/>
      <c r="AU69" s="9"/>
      <c r="AV69" s="9"/>
      <c r="AW69" s="9"/>
      <c r="AX69" s="9"/>
      <c r="AY69" s="9"/>
      <c r="AZ69" s="9"/>
    </row>
    <row r="70" spans="1:52" x14ac:dyDescent="0.25">
      <c r="A70" s="9"/>
      <c r="B70" s="9"/>
      <c r="C70" s="9"/>
      <c r="D70" s="9"/>
      <c r="E70" s="9"/>
      <c r="F70" s="9"/>
      <c r="G70" s="7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9"/>
      <c r="AR70" s="9"/>
      <c r="AS70" s="9"/>
      <c r="AT70" s="9"/>
      <c r="AU70" s="9"/>
      <c r="AV70" s="9"/>
      <c r="AW70" s="9"/>
      <c r="AX70" s="9"/>
      <c r="AY70" s="9"/>
      <c r="AZ70" s="9"/>
    </row>
    <row r="71" spans="1:52" x14ac:dyDescent="0.25">
      <c r="A71" s="9"/>
      <c r="B71" s="9"/>
      <c r="C71" s="9"/>
      <c r="D71" s="9"/>
      <c r="E71" s="9"/>
      <c r="F71" s="9"/>
      <c r="G71" s="7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  <c r="AR71" s="9"/>
      <c r="AS71" s="9"/>
      <c r="AT71" s="9"/>
      <c r="AU71" s="9"/>
      <c r="AV71" s="9"/>
      <c r="AW71" s="9"/>
      <c r="AX71" s="9"/>
      <c r="AY71" s="9"/>
      <c r="AZ71" s="9"/>
    </row>
    <row r="72" spans="1:52" x14ac:dyDescent="0.25">
      <c r="A72" s="9"/>
      <c r="B72" s="9"/>
      <c r="C72" s="9"/>
      <c r="D72" s="9"/>
      <c r="E72" s="9"/>
      <c r="F72" s="9"/>
      <c r="G72" s="7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9"/>
      <c r="AQ72" s="9"/>
      <c r="AR72" s="9"/>
      <c r="AS72" s="9"/>
      <c r="AT72" s="9"/>
      <c r="AU72" s="9"/>
      <c r="AV72" s="9"/>
      <c r="AW72" s="9"/>
      <c r="AX72" s="9"/>
      <c r="AY72" s="9"/>
      <c r="AZ72" s="9"/>
    </row>
    <row r="73" spans="1:52" x14ac:dyDescent="0.25">
      <c r="A73" s="9"/>
      <c r="B73" s="9"/>
      <c r="C73" s="9"/>
      <c r="D73" s="9"/>
      <c r="E73" s="9"/>
      <c r="F73" s="9"/>
      <c r="G73" s="7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  <c r="AR73" s="9"/>
      <c r="AS73" s="9"/>
      <c r="AT73" s="9"/>
      <c r="AU73" s="9"/>
      <c r="AV73" s="9"/>
      <c r="AW73" s="9"/>
      <c r="AX73" s="9"/>
      <c r="AY73" s="9"/>
      <c r="AZ73" s="9"/>
    </row>
    <row r="74" spans="1:52" x14ac:dyDescent="0.25">
      <c r="A74" s="9"/>
      <c r="B74" s="9"/>
      <c r="C74" s="9"/>
      <c r="D74" s="9"/>
      <c r="E74" s="9"/>
      <c r="F74" s="9"/>
      <c r="G74" s="7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9"/>
      <c r="AQ74" s="9"/>
      <c r="AR74" s="9"/>
      <c r="AS74" s="9"/>
      <c r="AT74" s="9"/>
      <c r="AU74" s="9"/>
      <c r="AV74" s="9"/>
      <c r="AW74" s="9"/>
      <c r="AX74" s="9"/>
      <c r="AY74" s="9"/>
      <c r="AZ74" s="9"/>
    </row>
    <row r="75" spans="1:52" x14ac:dyDescent="0.25">
      <c r="A75" s="9"/>
      <c r="B75" s="9"/>
      <c r="C75" s="9"/>
      <c r="D75" s="9"/>
      <c r="E75" s="9"/>
      <c r="F75" s="9"/>
      <c r="G75" s="7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  <c r="AT75" s="9"/>
      <c r="AU75" s="9"/>
      <c r="AV75" s="9"/>
      <c r="AW75" s="9"/>
      <c r="AX75" s="9"/>
      <c r="AY75" s="9"/>
      <c r="AZ75" s="9"/>
    </row>
    <row r="76" spans="1:52" x14ac:dyDescent="0.25">
      <c r="A76" s="9"/>
      <c r="B76" s="9"/>
      <c r="C76" s="9"/>
      <c r="D76" s="9"/>
      <c r="E76" s="9"/>
      <c r="F76" s="9"/>
      <c r="G76" s="7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9"/>
      <c r="AZ76" s="9"/>
    </row>
    <row r="77" spans="1:52" x14ac:dyDescent="0.25">
      <c r="A77" s="9"/>
      <c r="B77" s="9"/>
      <c r="C77" s="9"/>
      <c r="D77" s="9"/>
      <c r="E77" s="9"/>
      <c r="F77" s="9"/>
      <c r="G77" s="7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  <c r="AR77" s="9"/>
      <c r="AS77" s="9"/>
      <c r="AT77" s="9"/>
      <c r="AU77" s="9"/>
      <c r="AV77" s="9"/>
      <c r="AW77" s="9"/>
      <c r="AX77" s="9"/>
      <c r="AY77" s="9"/>
      <c r="AZ77" s="9"/>
    </row>
    <row r="78" spans="1:52" x14ac:dyDescent="0.25">
      <c r="A78" s="9"/>
      <c r="B78" s="9"/>
      <c r="C78" s="9"/>
      <c r="D78" s="9"/>
      <c r="E78" s="9"/>
      <c r="F78" s="9"/>
      <c r="G78" s="7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9"/>
      <c r="AP78" s="9"/>
      <c r="AQ78" s="9"/>
      <c r="AR78" s="9"/>
      <c r="AS78" s="9"/>
      <c r="AT78" s="9"/>
      <c r="AU78" s="9"/>
      <c r="AV78" s="9"/>
      <c r="AW78" s="9"/>
      <c r="AX78" s="9"/>
      <c r="AY78" s="9"/>
      <c r="AZ78" s="9"/>
    </row>
    <row r="79" spans="1:52" x14ac:dyDescent="0.25">
      <c r="A79" s="9"/>
      <c r="B79" s="9"/>
      <c r="C79" s="9"/>
      <c r="D79" s="9"/>
      <c r="E79" s="9"/>
      <c r="F79" s="9"/>
      <c r="G79" s="7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  <c r="AR79" s="9"/>
      <c r="AS79" s="9"/>
      <c r="AT79" s="9"/>
      <c r="AU79" s="9"/>
      <c r="AV79" s="9"/>
      <c r="AW79" s="9"/>
      <c r="AX79" s="9"/>
      <c r="AY79" s="9"/>
      <c r="AZ79" s="9"/>
    </row>
    <row r="80" spans="1:52" x14ac:dyDescent="0.25">
      <c r="A80" s="9"/>
      <c r="B80" s="9"/>
      <c r="C80" s="9"/>
      <c r="D80" s="9"/>
      <c r="E80" s="9"/>
      <c r="F80" s="9"/>
      <c r="G80" s="7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  <c r="AQ80" s="9"/>
      <c r="AR80" s="9"/>
      <c r="AS80" s="9"/>
      <c r="AT80" s="9"/>
      <c r="AU80" s="9"/>
      <c r="AV80" s="9"/>
      <c r="AW80" s="9"/>
      <c r="AX80" s="9"/>
      <c r="AY80" s="9"/>
      <c r="AZ80" s="9"/>
    </row>
    <row r="81" spans="1:52" x14ac:dyDescent="0.25">
      <c r="A81" s="9"/>
      <c r="B81" s="9"/>
      <c r="C81" s="9"/>
      <c r="D81" s="9"/>
      <c r="E81" s="9"/>
      <c r="F81" s="9"/>
      <c r="G81" s="7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  <c r="AR81" s="9"/>
      <c r="AS81" s="9"/>
      <c r="AT81" s="9"/>
      <c r="AU81" s="9"/>
      <c r="AV81" s="9"/>
      <c r="AW81" s="9"/>
      <c r="AX81" s="9"/>
      <c r="AY81" s="9"/>
      <c r="AZ81" s="9"/>
    </row>
    <row r="82" spans="1:52" x14ac:dyDescent="0.25">
      <c r="A82" s="9"/>
      <c r="B82" s="9"/>
      <c r="C82" s="9"/>
      <c r="D82" s="9"/>
      <c r="E82" s="9"/>
      <c r="F82" s="9"/>
      <c r="G82" s="7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  <c r="AP82" s="9"/>
      <c r="AQ82" s="9"/>
      <c r="AR82" s="9"/>
      <c r="AS82" s="9"/>
      <c r="AT82" s="9"/>
      <c r="AU82" s="9"/>
      <c r="AV82" s="9"/>
      <c r="AW82" s="9"/>
      <c r="AX82" s="9"/>
      <c r="AY82" s="9"/>
      <c r="AZ82" s="9"/>
    </row>
    <row r="83" spans="1:52" x14ac:dyDescent="0.25">
      <c r="A83" s="9"/>
      <c r="B83" s="9"/>
      <c r="C83" s="9"/>
      <c r="D83" s="9"/>
      <c r="E83" s="9"/>
      <c r="F83" s="9"/>
      <c r="G83" s="7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  <c r="AR83" s="9"/>
      <c r="AS83" s="9"/>
      <c r="AT83" s="9"/>
      <c r="AU83" s="9"/>
      <c r="AV83" s="9"/>
      <c r="AW83" s="9"/>
      <c r="AX83" s="9"/>
      <c r="AY83" s="9"/>
      <c r="AZ83" s="9"/>
    </row>
    <row r="84" spans="1:52" x14ac:dyDescent="0.25">
      <c r="A84" s="9"/>
      <c r="B84" s="9"/>
      <c r="C84" s="9"/>
      <c r="D84" s="9"/>
      <c r="E84" s="9"/>
      <c r="F84" s="9"/>
      <c r="G84" s="7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  <c r="AN84" s="9"/>
      <c r="AO84" s="9"/>
      <c r="AP84" s="9"/>
      <c r="AQ84" s="9"/>
      <c r="AR84" s="9"/>
      <c r="AS84" s="9"/>
      <c r="AT84" s="9"/>
      <c r="AU84" s="9"/>
      <c r="AV84" s="9"/>
      <c r="AW84" s="9"/>
      <c r="AX84" s="9"/>
      <c r="AY84" s="9"/>
      <c r="AZ84" s="9"/>
    </row>
    <row r="85" spans="1:52" x14ac:dyDescent="0.25">
      <c r="A85" s="9"/>
      <c r="B85" s="9"/>
      <c r="C85" s="9"/>
      <c r="D85" s="9"/>
      <c r="E85" s="9"/>
      <c r="F85" s="9"/>
      <c r="G85" s="7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/>
      <c r="AN85" s="9"/>
      <c r="AO85" s="9"/>
      <c r="AP85" s="9"/>
      <c r="AQ85" s="9"/>
      <c r="AR85" s="9"/>
      <c r="AS85" s="9"/>
      <c r="AT85" s="9"/>
      <c r="AU85" s="9"/>
      <c r="AV85" s="9"/>
      <c r="AW85" s="9"/>
      <c r="AX85" s="9"/>
      <c r="AY85" s="9"/>
      <c r="AZ85" s="9"/>
    </row>
    <row r="86" spans="1:52" x14ac:dyDescent="0.25">
      <c r="A86" s="9"/>
      <c r="B86" s="9"/>
      <c r="C86" s="9"/>
      <c r="D86" s="9"/>
      <c r="E86" s="9"/>
      <c r="F86" s="9"/>
      <c r="G86" s="7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  <c r="AN86" s="9"/>
      <c r="AO86" s="9"/>
      <c r="AP86" s="9"/>
      <c r="AQ86" s="9"/>
      <c r="AR86" s="9"/>
      <c r="AS86" s="9"/>
      <c r="AT86" s="9"/>
      <c r="AU86" s="9"/>
      <c r="AV86" s="9"/>
      <c r="AW86" s="9"/>
      <c r="AX86" s="9"/>
      <c r="AY86" s="9"/>
      <c r="AZ86" s="9"/>
    </row>
    <row r="87" spans="1:52" x14ac:dyDescent="0.25">
      <c r="A87" s="9"/>
      <c r="B87" s="9"/>
      <c r="C87" s="9"/>
      <c r="D87" s="9"/>
      <c r="E87" s="9"/>
      <c r="F87" s="9"/>
      <c r="G87" s="7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9"/>
      <c r="AP87" s="9"/>
      <c r="AQ87" s="9"/>
      <c r="AR87" s="9"/>
      <c r="AS87" s="9"/>
      <c r="AT87" s="9"/>
      <c r="AU87" s="9"/>
      <c r="AV87" s="9"/>
      <c r="AW87" s="9"/>
      <c r="AX87" s="9"/>
      <c r="AY87" s="9"/>
      <c r="AZ87" s="9"/>
    </row>
    <row r="88" spans="1:52" x14ac:dyDescent="0.25">
      <c r="A88" s="9"/>
      <c r="B88" s="9"/>
      <c r="C88" s="9"/>
      <c r="D88" s="9"/>
      <c r="E88" s="9"/>
      <c r="F88" s="9"/>
      <c r="G88" s="7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  <c r="AN88" s="9"/>
      <c r="AO88" s="9"/>
      <c r="AP88" s="9"/>
      <c r="AQ88" s="9"/>
      <c r="AR88" s="9"/>
      <c r="AS88" s="9"/>
      <c r="AT88" s="9"/>
      <c r="AU88" s="9"/>
      <c r="AV88" s="9"/>
      <c r="AW88" s="9"/>
      <c r="AX88" s="9"/>
      <c r="AY88" s="9"/>
      <c r="AZ88" s="9"/>
    </row>
    <row r="89" spans="1:52" x14ac:dyDescent="0.25">
      <c r="A89" s="9"/>
      <c r="B89" s="9"/>
      <c r="C89" s="9"/>
      <c r="D89" s="9"/>
      <c r="E89" s="9"/>
      <c r="F89" s="9"/>
      <c r="G89" s="7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  <c r="AN89" s="9"/>
      <c r="AO89" s="9"/>
      <c r="AP89" s="9"/>
      <c r="AQ89" s="9"/>
      <c r="AR89" s="9"/>
      <c r="AS89" s="9"/>
      <c r="AT89" s="9"/>
      <c r="AU89" s="9"/>
      <c r="AV89" s="9"/>
      <c r="AW89" s="9"/>
      <c r="AX89" s="9"/>
      <c r="AY89" s="9"/>
      <c r="AZ89" s="9"/>
    </row>
    <row r="90" spans="1:52" x14ac:dyDescent="0.25">
      <c r="A90" s="9"/>
      <c r="B90" s="9"/>
      <c r="C90" s="9"/>
      <c r="D90" s="9"/>
      <c r="E90" s="9"/>
      <c r="F90" s="9"/>
      <c r="G90" s="7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9"/>
      <c r="AN90" s="9"/>
      <c r="AO90" s="9"/>
      <c r="AP90" s="9"/>
      <c r="AQ90" s="9"/>
      <c r="AR90" s="9"/>
      <c r="AS90" s="9"/>
      <c r="AT90" s="9"/>
      <c r="AU90" s="9"/>
      <c r="AV90" s="9"/>
      <c r="AW90" s="9"/>
      <c r="AX90" s="9"/>
      <c r="AY90" s="9"/>
      <c r="AZ90" s="9"/>
    </row>
    <row r="91" spans="1:52" x14ac:dyDescent="0.25">
      <c r="A91" s="9"/>
      <c r="B91" s="9"/>
      <c r="C91" s="9"/>
      <c r="D91" s="9"/>
      <c r="E91" s="9"/>
      <c r="F91" s="9"/>
      <c r="G91" s="7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  <c r="AN91" s="9"/>
      <c r="AO91" s="9"/>
      <c r="AP91" s="9"/>
      <c r="AQ91" s="9"/>
      <c r="AR91" s="9"/>
      <c r="AS91" s="9"/>
      <c r="AT91" s="9"/>
      <c r="AU91" s="9"/>
      <c r="AV91" s="9"/>
      <c r="AW91" s="9"/>
      <c r="AX91" s="9"/>
      <c r="AY91" s="9"/>
      <c r="AZ91" s="9"/>
    </row>
    <row r="92" spans="1:52" x14ac:dyDescent="0.25">
      <c r="A92" s="9"/>
      <c r="B92" s="9"/>
      <c r="C92" s="9"/>
      <c r="D92" s="9"/>
      <c r="E92" s="9"/>
      <c r="F92" s="9"/>
      <c r="G92" s="7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  <c r="AN92" s="9"/>
      <c r="AO92" s="9"/>
      <c r="AP92" s="9"/>
      <c r="AQ92" s="9"/>
      <c r="AR92" s="9"/>
      <c r="AS92" s="9"/>
      <c r="AT92" s="9"/>
      <c r="AU92" s="9"/>
      <c r="AV92" s="9"/>
      <c r="AW92" s="9"/>
      <c r="AX92" s="9"/>
      <c r="AY92" s="9"/>
      <c r="AZ92" s="9"/>
    </row>
    <row r="93" spans="1:52" x14ac:dyDescent="0.25">
      <c r="A93" s="9"/>
      <c r="B93" s="9"/>
      <c r="C93" s="9"/>
      <c r="D93" s="9"/>
      <c r="E93" s="9"/>
      <c r="F93" s="9"/>
      <c r="G93" s="7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9"/>
      <c r="AN93" s="9"/>
      <c r="AO93" s="9"/>
      <c r="AP93" s="9"/>
      <c r="AQ93" s="9"/>
      <c r="AR93" s="9"/>
      <c r="AS93" s="9"/>
      <c r="AT93" s="9"/>
      <c r="AU93" s="9"/>
      <c r="AV93" s="9"/>
      <c r="AW93" s="9"/>
      <c r="AX93" s="9"/>
      <c r="AY93" s="9"/>
      <c r="AZ93" s="9"/>
    </row>
    <row r="94" spans="1:52" x14ac:dyDescent="0.25">
      <c r="A94" s="9"/>
      <c r="B94" s="9"/>
      <c r="C94" s="9"/>
      <c r="D94" s="9"/>
      <c r="E94" s="9"/>
      <c r="F94" s="9"/>
      <c r="G94" s="7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  <c r="AN94" s="9"/>
      <c r="AO94" s="9"/>
      <c r="AP94" s="9"/>
      <c r="AQ94" s="9"/>
      <c r="AR94" s="9"/>
      <c r="AS94" s="9"/>
      <c r="AT94" s="9"/>
      <c r="AU94" s="9"/>
      <c r="AV94" s="9"/>
      <c r="AW94" s="9"/>
      <c r="AX94" s="9"/>
      <c r="AY94" s="9"/>
      <c r="AZ94" s="9"/>
    </row>
    <row r="95" spans="1:52" x14ac:dyDescent="0.25">
      <c r="A95" s="9"/>
      <c r="B95" s="9"/>
      <c r="C95" s="9"/>
      <c r="D95" s="9"/>
      <c r="E95" s="9"/>
      <c r="F95" s="9"/>
      <c r="G95" s="7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  <c r="AN95" s="9"/>
      <c r="AO95" s="9"/>
      <c r="AP95" s="9"/>
      <c r="AQ95" s="9"/>
      <c r="AR95" s="9"/>
      <c r="AS95" s="9"/>
      <c r="AT95" s="9"/>
      <c r="AU95" s="9"/>
      <c r="AV95" s="9"/>
      <c r="AW95" s="9"/>
      <c r="AX95" s="9"/>
      <c r="AY95" s="9"/>
      <c r="AZ95" s="9"/>
    </row>
    <row r="96" spans="1:52" x14ac:dyDescent="0.25">
      <c r="A96" s="9"/>
      <c r="B96" s="9"/>
      <c r="C96" s="9"/>
      <c r="D96" s="9"/>
      <c r="E96" s="9"/>
      <c r="F96" s="9"/>
      <c r="G96" s="7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  <c r="AN96" s="9"/>
      <c r="AO96" s="9"/>
      <c r="AP96" s="9"/>
      <c r="AQ96" s="9"/>
      <c r="AR96" s="9"/>
      <c r="AS96" s="9"/>
      <c r="AT96" s="9"/>
      <c r="AU96" s="9"/>
      <c r="AV96" s="9"/>
      <c r="AW96" s="9"/>
      <c r="AX96" s="9"/>
      <c r="AY96" s="9"/>
      <c r="AZ96" s="9"/>
    </row>
    <row r="97" spans="1:52" x14ac:dyDescent="0.25">
      <c r="A97" s="9"/>
      <c r="B97" s="9"/>
      <c r="C97" s="9"/>
      <c r="D97" s="9"/>
      <c r="E97" s="9"/>
      <c r="F97" s="9"/>
      <c r="G97" s="7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9"/>
      <c r="AL97" s="9"/>
      <c r="AM97" s="9"/>
      <c r="AN97" s="9"/>
      <c r="AO97" s="9"/>
      <c r="AP97" s="9"/>
      <c r="AQ97" s="9"/>
      <c r="AR97" s="9"/>
      <c r="AS97" s="9"/>
      <c r="AT97" s="9"/>
      <c r="AU97" s="9"/>
      <c r="AV97" s="9"/>
      <c r="AW97" s="9"/>
      <c r="AX97" s="9"/>
      <c r="AY97" s="9"/>
      <c r="AZ97" s="9"/>
    </row>
    <row r="98" spans="1:52" x14ac:dyDescent="0.25">
      <c r="A98" s="9"/>
      <c r="B98" s="9"/>
      <c r="C98" s="9"/>
      <c r="D98" s="9"/>
      <c r="E98" s="9"/>
      <c r="F98" s="9"/>
      <c r="G98" s="7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9"/>
      <c r="AN98" s="9"/>
      <c r="AO98" s="9"/>
      <c r="AP98" s="9"/>
      <c r="AQ98" s="9"/>
      <c r="AR98" s="9"/>
      <c r="AS98" s="9"/>
      <c r="AT98" s="9"/>
      <c r="AU98" s="9"/>
      <c r="AV98" s="9"/>
      <c r="AW98" s="9"/>
      <c r="AX98" s="9"/>
      <c r="AY98" s="9"/>
      <c r="AZ98" s="9"/>
    </row>
    <row r="99" spans="1:52" x14ac:dyDescent="0.25">
      <c r="A99" s="9"/>
      <c r="B99" s="9"/>
      <c r="C99" s="9"/>
      <c r="D99" s="9"/>
      <c r="E99" s="9"/>
      <c r="F99" s="9"/>
      <c r="G99" s="7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9"/>
      <c r="AM99" s="9"/>
      <c r="AN99" s="9"/>
      <c r="AO99" s="9"/>
      <c r="AP99" s="9"/>
      <c r="AQ99" s="9"/>
      <c r="AR99" s="9"/>
      <c r="AS99" s="9"/>
      <c r="AT99" s="9"/>
      <c r="AU99" s="9"/>
      <c r="AV99" s="9"/>
      <c r="AW99" s="9"/>
      <c r="AX99" s="9"/>
      <c r="AY99" s="9"/>
      <c r="AZ99" s="9"/>
    </row>
    <row r="100" spans="1:52" x14ac:dyDescent="0.25">
      <c r="A100" s="9"/>
      <c r="B100" s="9"/>
      <c r="C100" s="9"/>
      <c r="D100" s="9"/>
      <c r="E100" s="9"/>
      <c r="F100" s="9"/>
      <c r="G100" s="7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/>
      <c r="AM100" s="9"/>
      <c r="AN100" s="9"/>
      <c r="AO100" s="9"/>
      <c r="AP100" s="9"/>
      <c r="AQ100" s="9"/>
      <c r="AR100" s="9"/>
      <c r="AS100" s="9"/>
      <c r="AT100" s="9"/>
      <c r="AU100" s="9"/>
      <c r="AV100" s="9"/>
      <c r="AW100" s="9"/>
      <c r="AX100" s="9"/>
      <c r="AY100" s="9"/>
      <c r="AZ100" s="9"/>
    </row>
    <row r="101" spans="1:52" x14ac:dyDescent="0.25">
      <c r="A101" s="9"/>
      <c r="B101" s="9"/>
      <c r="C101" s="9"/>
      <c r="D101" s="9"/>
      <c r="E101" s="9"/>
      <c r="F101" s="9"/>
      <c r="G101" s="7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  <c r="AN101" s="9"/>
      <c r="AO101" s="9"/>
      <c r="AP101" s="9"/>
      <c r="AQ101" s="9"/>
      <c r="AR101" s="9"/>
      <c r="AS101" s="9"/>
      <c r="AT101" s="9"/>
      <c r="AU101" s="9"/>
      <c r="AV101" s="9"/>
      <c r="AW101" s="9"/>
      <c r="AX101" s="9"/>
      <c r="AY101" s="9"/>
      <c r="AZ101" s="9"/>
    </row>
    <row r="102" spans="1:52" x14ac:dyDescent="0.25">
      <c r="A102" s="9"/>
      <c r="B102" s="9"/>
      <c r="C102" s="9"/>
      <c r="D102" s="9"/>
      <c r="E102" s="9"/>
      <c r="F102" s="9"/>
      <c r="G102" s="7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9"/>
      <c r="AJ102" s="9"/>
      <c r="AK102" s="9"/>
      <c r="AL102" s="9"/>
      <c r="AM102" s="9"/>
      <c r="AN102" s="9"/>
      <c r="AO102" s="9"/>
      <c r="AP102" s="9"/>
      <c r="AQ102" s="9"/>
      <c r="AR102" s="9"/>
      <c r="AS102" s="9"/>
      <c r="AT102" s="9"/>
      <c r="AU102" s="9"/>
      <c r="AV102" s="9"/>
      <c r="AW102" s="9"/>
      <c r="AX102" s="9"/>
      <c r="AY102" s="9"/>
      <c r="AZ102" s="9"/>
    </row>
    <row r="103" spans="1:52" x14ac:dyDescent="0.25">
      <c r="A103" s="9"/>
      <c r="B103" s="9"/>
      <c r="C103" s="9"/>
      <c r="D103" s="9"/>
      <c r="E103" s="9"/>
      <c r="F103" s="9"/>
      <c r="G103" s="7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9"/>
      <c r="AL103" s="9"/>
      <c r="AM103" s="9"/>
      <c r="AN103" s="9"/>
      <c r="AO103" s="9"/>
      <c r="AP103" s="9"/>
      <c r="AQ103" s="9"/>
      <c r="AR103" s="9"/>
      <c r="AS103" s="9"/>
      <c r="AT103" s="9"/>
      <c r="AU103" s="9"/>
      <c r="AV103" s="9"/>
      <c r="AW103" s="9"/>
      <c r="AX103" s="9"/>
      <c r="AY103" s="9"/>
      <c r="AZ103" s="9"/>
    </row>
    <row r="104" spans="1:52" x14ac:dyDescent="0.25">
      <c r="A104" s="9"/>
      <c r="B104" s="9"/>
      <c r="C104" s="9"/>
      <c r="D104" s="9"/>
      <c r="E104" s="9"/>
      <c r="F104" s="9"/>
      <c r="G104" s="7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  <c r="AL104" s="9"/>
      <c r="AM104" s="9"/>
      <c r="AN104" s="9"/>
      <c r="AO104" s="9"/>
      <c r="AP104" s="9"/>
      <c r="AQ104" s="9"/>
      <c r="AR104" s="9"/>
      <c r="AS104" s="9"/>
      <c r="AT104" s="9"/>
      <c r="AU104" s="9"/>
      <c r="AV104" s="9"/>
      <c r="AW104" s="9"/>
      <c r="AX104" s="9"/>
      <c r="AY104" s="9"/>
      <c r="AZ104" s="9"/>
    </row>
    <row r="105" spans="1:52" x14ac:dyDescent="0.25">
      <c r="A105" s="9"/>
      <c r="B105" s="9"/>
      <c r="C105" s="9"/>
      <c r="D105" s="9"/>
      <c r="E105" s="9"/>
      <c r="F105" s="9"/>
      <c r="G105" s="7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I105" s="9"/>
      <c r="AJ105" s="9"/>
      <c r="AK105" s="9"/>
      <c r="AL105" s="9"/>
      <c r="AM105" s="9"/>
      <c r="AN105" s="9"/>
      <c r="AO105" s="9"/>
      <c r="AP105" s="9"/>
      <c r="AQ105" s="9"/>
      <c r="AR105" s="9"/>
      <c r="AS105" s="9"/>
      <c r="AT105" s="9"/>
      <c r="AU105" s="9"/>
      <c r="AV105" s="9"/>
      <c r="AW105" s="9"/>
      <c r="AX105" s="9"/>
      <c r="AY105" s="9"/>
      <c r="AZ105" s="9"/>
    </row>
    <row r="106" spans="1:52" x14ac:dyDescent="0.25">
      <c r="A106" s="9"/>
      <c r="B106" s="9"/>
      <c r="C106" s="9"/>
      <c r="D106" s="9"/>
      <c r="E106" s="9"/>
      <c r="F106" s="9"/>
      <c r="G106" s="7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/>
      <c r="AM106" s="9"/>
      <c r="AN106" s="9"/>
      <c r="AO106" s="9"/>
      <c r="AP106" s="9"/>
      <c r="AQ106" s="9"/>
      <c r="AR106" s="9"/>
      <c r="AS106" s="9"/>
      <c r="AT106" s="9"/>
      <c r="AU106" s="9"/>
      <c r="AV106" s="9"/>
      <c r="AW106" s="9"/>
      <c r="AX106" s="9"/>
      <c r="AY106" s="9"/>
      <c r="AZ106" s="9"/>
    </row>
    <row r="107" spans="1:52" x14ac:dyDescent="0.25">
      <c r="A107" s="9"/>
      <c r="B107" s="9"/>
      <c r="C107" s="9"/>
      <c r="D107" s="9"/>
      <c r="E107" s="9"/>
      <c r="F107" s="9"/>
      <c r="G107" s="7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I107" s="9"/>
      <c r="AJ107" s="9"/>
      <c r="AK107" s="9"/>
      <c r="AL107" s="9"/>
      <c r="AM107" s="9"/>
      <c r="AN107" s="9"/>
      <c r="AO107" s="9"/>
      <c r="AP107" s="9"/>
      <c r="AQ107" s="9"/>
      <c r="AR107" s="9"/>
      <c r="AS107" s="9"/>
      <c r="AT107" s="9"/>
      <c r="AU107" s="9"/>
      <c r="AV107" s="9"/>
      <c r="AW107" s="9"/>
      <c r="AX107" s="9"/>
      <c r="AY107" s="9"/>
      <c r="AZ107" s="9"/>
    </row>
    <row r="108" spans="1:52" x14ac:dyDescent="0.25">
      <c r="A108" s="9"/>
      <c r="B108" s="9"/>
      <c r="C108" s="9"/>
      <c r="D108" s="9"/>
      <c r="E108" s="9"/>
      <c r="F108" s="9"/>
      <c r="G108" s="7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  <c r="AK108" s="9"/>
      <c r="AL108" s="9"/>
      <c r="AM108" s="9"/>
      <c r="AN108" s="9"/>
      <c r="AO108" s="9"/>
      <c r="AP108" s="9"/>
      <c r="AQ108" s="9"/>
      <c r="AR108" s="9"/>
      <c r="AS108" s="9"/>
      <c r="AT108" s="9"/>
      <c r="AU108" s="9"/>
      <c r="AV108" s="9"/>
      <c r="AW108" s="9"/>
      <c r="AX108" s="9"/>
      <c r="AY108" s="9"/>
      <c r="AZ108" s="9"/>
    </row>
    <row r="109" spans="1:52" x14ac:dyDescent="0.25">
      <c r="A109" s="9"/>
      <c r="B109" s="9"/>
      <c r="C109" s="9"/>
      <c r="D109" s="9"/>
      <c r="E109" s="9"/>
      <c r="F109" s="9"/>
      <c r="G109" s="7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9"/>
      <c r="AO109" s="9"/>
      <c r="AP109" s="9"/>
      <c r="AQ109" s="9"/>
      <c r="AR109" s="9"/>
      <c r="AS109" s="9"/>
      <c r="AT109" s="9"/>
      <c r="AU109" s="9"/>
      <c r="AV109" s="9"/>
      <c r="AW109" s="9"/>
      <c r="AX109" s="9"/>
      <c r="AY109" s="9"/>
      <c r="AZ109" s="9"/>
    </row>
    <row r="110" spans="1:52" x14ac:dyDescent="0.25">
      <c r="A110" s="9"/>
      <c r="B110" s="9"/>
      <c r="C110" s="9"/>
      <c r="D110" s="9"/>
      <c r="E110" s="9"/>
      <c r="F110" s="9"/>
      <c r="G110" s="7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/>
      <c r="AM110" s="9"/>
      <c r="AN110" s="9"/>
      <c r="AO110" s="9"/>
      <c r="AP110" s="9"/>
      <c r="AQ110" s="9"/>
      <c r="AR110" s="9"/>
      <c r="AS110" s="9"/>
      <c r="AT110" s="9"/>
      <c r="AU110" s="9"/>
      <c r="AV110" s="9"/>
      <c r="AW110" s="9"/>
      <c r="AX110" s="9"/>
      <c r="AY110" s="9"/>
      <c r="AZ110" s="9"/>
    </row>
    <row r="111" spans="1:52" x14ac:dyDescent="0.25">
      <c r="A111" s="9"/>
      <c r="B111" s="9"/>
      <c r="C111" s="9"/>
      <c r="D111" s="9"/>
      <c r="E111" s="9"/>
      <c r="F111" s="9"/>
      <c r="G111" s="7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9"/>
      <c r="AF111" s="9"/>
      <c r="AG111" s="9"/>
      <c r="AH111" s="9"/>
      <c r="AI111" s="9"/>
      <c r="AJ111" s="9"/>
      <c r="AK111" s="9"/>
      <c r="AL111" s="9"/>
      <c r="AM111" s="9"/>
      <c r="AN111" s="9"/>
      <c r="AO111" s="9"/>
      <c r="AP111" s="9"/>
      <c r="AQ111" s="9"/>
      <c r="AR111" s="9"/>
      <c r="AS111" s="9"/>
      <c r="AT111" s="9"/>
      <c r="AU111" s="9"/>
      <c r="AV111" s="9"/>
      <c r="AW111" s="9"/>
      <c r="AX111" s="9"/>
      <c r="AY111" s="9"/>
      <c r="AZ111" s="9"/>
    </row>
    <row r="112" spans="1:52" x14ac:dyDescent="0.25">
      <c r="A112" s="9"/>
      <c r="B112" s="9"/>
      <c r="C112" s="9"/>
      <c r="D112" s="9"/>
      <c r="E112" s="9"/>
      <c r="F112" s="9"/>
      <c r="G112" s="7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  <c r="AM112" s="9"/>
      <c r="AN112" s="9"/>
      <c r="AO112" s="9"/>
      <c r="AP112" s="9"/>
      <c r="AQ112" s="9"/>
      <c r="AR112" s="9"/>
      <c r="AS112" s="9"/>
      <c r="AT112" s="9"/>
      <c r="AU112" s="9"/>
      <c r="AV112" s="9"/>
      <c r="AW112" s="9"/>
      <c r="AX112" s="9"/>
      <c r="AY112" s="9"/>
      <c r="AZ112" s="9"/>
    </row>
    <row r="113" spans="1:52" x14ac:dyDescent="0.25">
      <c r="A113" s="9"/>
      <c r="B113" s="9"/>
      <c r="C113" s="9"/>
      <c r="D113" s="9"/>
      <c r="E113" s="9"/>
      <c r="F113" s="9"/>
      <c r="G113" s="7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9"/>
      <c r="AM113" s="9"/>
      <c r="AN113" s="9"/>
      <c r="AO113" s="9"/>
      <c r="AP113" s="9"/>
      <c r="AQ113" s="9"/>
      <c r="AR113" s="9"/>
      <c r="AS113" s="9"/>
      <c r="AT113" s="9"/>
      <c r="AU113" s="9"/>
      <c r="AV113" s="9"/>
      <c r="AW113" s="9"/>
      <c r="AX113" s="9"/>
      <c r="AY113" s="9"/>
      <c r="AZ113" s="9"/>
    </row>
    <row r="114" spans="1:52" x14ac:dyDescent="0.25">
      <c r="A114" s="9"/>
      <c r="B114" s="9"/>
      <c r="C114" s="9"/>
      <c r="D114" s="9"/>
      <c r="E114" s="9"/>
      <c r="F114" s="9"/>
      <c r="G114" s="7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  <c r="AG114" s="9"/>
      <c r="AH114" s="9"/>
      <c r="AI114" s="9"/>
      <c r="AJ114" s="9"/>
      <c r="AK114" s="9"/>
      <c r="AL114" s="9"/>
      <c r="AM114" s="9"/>
      <c r="AN114" s="9"/>
      <c r="AO114" s="9"/>
      <c r="AP114" s="9"/>
      <c r="AQ114" s="9"/>
      <c r="AR114" s="9"/>
      <c r="AS114" s="9"/>
      <c r="AT114" s="9"/>
      <c r="AU114" s="9"/>
      <c r="AV114" s="9"/>
      <c r="AW114" s="9"/>
      <c r="AX114" s="9"/>
      <c r="AY114" s="9"/>
      <c r="AZ114" s="9"/>
    </row>
    <row r="115" spans="1:52" x14ac:dyDescent="0.25">
      <c r="A115" s="9"/>
      <c r="B115" s="9"/>
      <c r="C115" s="9"/>
      <c r="D115" s="9"/>
      <c r="E115" s="9"/>
      <c r="F115" s="9"/>
      <c r="G115" s="7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9"/>
      <c r="AF115" s="9"/>
      <c r="AG115" s="9"/>
      <c r="AH115" s="9"/>
      <c r="AI115" s="9"/>
      <c r="AJ115" s="9"/>
      <c r="AK115" s="9"/>
      <c r="AL115" s="9"/>
      <c r="AM115" s="9"/>
      <c r="AN115" s="9"/>
      <c r="AO115" s="9"/>
      <c r="AP115" s="9"/>
      <c r="AQ115" s="9"/>
      <c r="AR115" s="9"/>
      <c r="AS115" s="9"/>
      <c r="AT115" s="9"/>
      <c r="AU115" s="9"/>
      <c r="AV115" s="9"/>
      <c r="AW115" s="9"/>
      <c r="AX115" s="9"/>
      <c r="AY115" s="9"/>
      <c r="AZ115" s="9"/>
    </row>
    <row r="116" spans="1:52" x14ac:dyDescent="0.25">
      <c r="A116" s="9"/>
      <c r="B116" s="9"/>
      <c r="C116" s="9"/>
      <c r="D116" s="9"/>
      <c r="E116" s="9"/>
      <c r="F116" s="9"/>
      <c r="G116" s="7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I116" s="9"/>
      <c r="AJ116" s="9"/>
      <c r="AK116" s="9"/>
      <c r="AL116" s="9"/>
      <c r="AM116" s="9"/>
      <c r="AN116" s="9"/>
      <c r="AO116" s="9"/>
      <c r="AP116" s="9"/>
      <c r="AQ116" s="9"/>
      <c r="AR116" s="9"/>
      <c r="AS116" s="9"/>
      <c r="AT116" s="9"/>
      <c r="AU116" s="9"/>
      <c r="AV116" s="9"/>
      <c r="AW116" s="9"/>
      <c r="AX116" s="9"/>
      <c r="AY116" s="9"/>
      <c r="AZ116" s="9"/>
    </row>
    <row r="117" spans="1:52" x14ac:dyDescent="0.25">
      <c r="A117" s="9"/>
      <c r="B117" s="9"/>
      <c r="C117" s="9"/>
      <c r="D117" s="9"/>
      <c r="E117" s="9"/>
      <c r="F117" s="9"/>
      <c r="G117" s="7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I117" s="9"/>
      <c r="AJ117" s="9"/>
      <c r="AK117" s="9"/>
      <c r="AL117" s="9"/>
      <c r="AM117" s="9"/>
      <c r="AN117" s="9"/>
      <c r="AO117" s="9"/>
      <c r="AP117" s="9"/>
      <c r="AQ117" s="9"/>
      <c r="AR117" s="9"/>
      <c r="AS117" s="9"/>
      <c r="AT117" s="9"/>
      <c r="AU117" s="9"/>
      <c r="AV117" s="9"/>
      <c r="AW117" s="9"/>
      <c r="AX117" s="9"/>
      <c r="AY117" s="9"/>
      <c r="AZ117" s="9"/>
    </row>
    <row r="118" spans="1:52" x14ac:dyDescent="0.25">
      <c r="A118" s="9"/>
      <c r="B118" s="9"/>
      <c r="C118" s="9"/>
      <c r="D118" s="9"/>
      <c r="E118" s="9"/>
      <c r="F118" s="9"/>
      <c r="G118" s="7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9"/>
      <c r="AJ118" s="9"/>
      <c r="AK118" s="9"/>
      <c r="AL118" s="9"/>
      <c r="AM118" s="9"/>
      <c r="AN118" s="9"/>
      <c r="AO118" s="9"/>
      <c r="AP118" s="9"/>
      <c r="AQ118" s="9"/>
      <c r="AR118" s="9"/>
      <c r="AS118" s="9"/>
      <c r="AT118" s="9"/>
      <c r="AU118" s="9"/>
      <c r="AV118" s="9"/>
      <c r="AW118" s="9"/>
      <c r="AX118" s="9"/>
      <c r="AY118" s="9"/>
      <c r="AZ118" s="9"/>
    </row>
    <row r="119" spans="1:52" x14ac:dyDescent="0.25">
      <c r="A119" s="9"/>
      <c r="B119" s="9"/>
      <c r="C119" s="9"/>
      <c r="D119" s="9"/>
      <c r="E119" s="9"/>
      <c r="F119" s="9"/>
      <c r="G119" s="7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I119" s="9"/>
      <c r="AJ119" s="9"/>
      <c r="AK119" s="9"/>
      <c r="AL119" s="9"/>
      <c r="AM119" s="9"/>
      <c r="AN119" s="9"/>
      <c r="AO119" s="9"/>
      <c r="AP119" s="9"/>
      <c r="AQ119" s="9"/>
      <c r="AR119" s="9"/>
      <c r="AS119" s="9"/>
      <c r="AT119" s="9"/>
      <c r="AU119" s="9"/>
      <c r="AV119" s="9"/>
      <c r="AW119" s="9"/>
      <c r="AX119" s="9"/>
      <c r="AY119" s="9"/>
      <c r="AZ119" s="9"/>
    </row>
    <row r="120" spans="1:52" x14ac:dyDescent="0.25">
      <c r="A120" s="9"/>
      <c r="B120" s="9"/>
      <c r="C120" s="9"/>
      <c r="D120" s="9"/>
      <c r="E120" s="9"/>
      <c r="F120" s="9"/>
      <c r="G120" s="7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/>
      <c r="AG120" s="9"/>
      <c r="AH120" s="9"/>
      <c r="AI120" s="9"/>
      <c r="AJ120" s="9"/>
      <c r="AK120" s="9"/>
      <c r="AL120" s="9"/>
      <c r="AM120" s="9"/>
      <c r="AN120" s="9"/>
      <c r="AO120" s="9"/>
      <c r="AP120" s="9"/>
      <c r="AQ120" s="9"/>
      <c r="AR120" s="9"/>
      <c r="AS120" s="9"/>
      <c r="AT120" s="9"/>
      <c r="AU120" s="9"/>
      <c r="AV120" s="9"/>
      <c r="AW120" s="9"/>
      <c r="AX120" s="9"/>
      <c r="AY120" s="9"/>
      <c r="AZ120" s="9"/>
    </row>
    <row r="121" spans="1:52" x14ac:dyDescent="0.25">
      <c r="A121" s="9"/>
      <c r="B121" s="9"/>
      <c r="C121" s="9"/>
      <c r="D121" s="9"/>
      <c r="E121" s="9"/>
      <c r="F121" s="9"/>
      <c r="G121" s="7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9"/>
      <c r="AF121" s="9"/>
      <c r="AG121" s="9"/>
      <c r="AH121" s="9"/>
      <c r="AI121" s="9"/>
      <c r="AJ121" s="9"/>
      <c r="AK121" s="9"/>
      <c r="AL121" s="9"/>
      <c r="AM121" s="9"/>
      <c r="AN121" s="9"/>
      <c r="AO121" s="9"/>
      <c r="AP121" s="9"/>
      <c r="AQ121" s="9"/>
      <c r="AR121" s="9"/>
      <c r="AS121" s="9"/>
      <c r="AT121" s="9"/>
      <c r="AU121" s="9"/>
      <c r="AV121" s="9"/>
      <c r="AW121" s="9"/>
      <c r="AX121" s="9"/>
      <c r="AY121" s="9"/>
      <c r="AZ121" s="9"/>
    </row>
    <row r="122" spans="1:52" x14ac:dyDescent="0.25">
      <c r="A122" s="9"/>
      <c r="B122" s="9"/>
      <c r="C122" s="9"/>
      <c r="D122" s="9"/>
      <c r="E122" s="9"/>
      <c r="F122" s="9"/>
      <c r="G122" s="7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9"/>
      <c r="AG122" s="9"/>
      <c r="AH122" s="9"/>
      <c r="AI122" s="9"/>
      <c r="AJ122" s="9"/>
      <c r="AK122" s="9"/>
      <c r="AL122" s="9"/>
      <c r="AM122" s="9"/>
      <c r="AN122" s="9"/>
      <c r="AO122" s="9"/>
      <c r="AP122" s="9"/>
      <c r="AQ122" s="9"/>
      <c r="AR122" s="9"/>
      <c r="AS122" s="9"/>
      <c r="AT122" s="9"/>
      <c r="AU122" s="9"/>
      <c r="AV122" s="9"/>
      <c r="AW122" s="9"/>
      <c r="AX122" s="9"/>
      <c r="AY122" s="9"/>
      <c r="AZ122" s="9"/>
    </row>
    <row r="123" spans="1:52" x14ac:dyDescent="0.25">
      <c r="A123" s="9"/>
      <c r="B123" s="9"/>
      <c r="C123" s="9"/>
      <c r="D123" s="9"/>
      <c r="E123" s="9"/>
      <c r="F123" s="9"/>
      <c r="G123" s="7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9"/>
      <c r="AF123" s="9"/>
      <c r="AG123" s="9"/>
      <c r="AH123" s="9"/>
      <c r="AI123" s="9"/>
      <c r="AJ123" s="9"/>
      <c r="AK123" s="9"/>
      <c r="AL123" s="9"/>
      <c r="AM123" s="9"/>
      <c r="AN123" s="9"/>
      <c r="AO123" s="9"/>
      <c r="AP123" s="9"/>
      <c r="AQ123" s="9"/>
      <c r="AR123" s="9"/>
      <c r="AS123" s="9"/>
      <c r="AT123" s="9"/>
      <c r="AU123" s="9"/>
      <c r="AV123" s="9"/>
      <c r="AW123" s="9"/>
      <c r="AX123" s="9"/>
      <c r="AY123" s="9"/>
      <c r="AZ123" s="9"/>
    </row>
    <row r="124" spans="1:52" x14ac:dyDescent="0.25">
      <c r="A124" s="9"/>
      <c r="B124" s="9"/>
      <c r="C124" s="9"/>
      <c r="D124" s="9"/>
      <c r="E124" s="9"/>
      <c r="F124" s="9"/>
      <c r="G124" s="7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  <c r="AF124" s="9"/>
      <c r="AG124" s="9"/>
      <c r="AH124" s="9"/>
      <c r="AI124" s="9"/>
      <c r="AJ124" s="9"/>
      <c r="AK124" s="9"/>
      <c r="AL124" s="9"/>
      <c r="AM124" s="9"/>
      <c r="AN124" s="9"/>
      <c r="AO124" s="9"/>
      <c r="AP124" s="9"/>
      <c r="AQ124" s="9"/>
      <c r="AR124" s="9"/>
      <c r="AS124" s="9"/>
      <c r="AT124" s="9"/>
      <c r="AU124" s="9"/>
      <c r="AV124" s="9"/>
      <c r="AW124" s="9"/>
      <c r="AX124" s="9"/>
      <c r="AY124" s="9"/>
      <c r="AZ124" s="9"/>
    </row>
    <row r="125" spans="1:52" x14ac:dyDescent="0.25">
      <c r="A125" s="9"/>
      <c r="B125" s="9"/>
      <c r="C125" s="9"/>
      <c r="D125" s="9"/>
      <c r="E125" s="9"/>
      <c r="F125" s="9"/>
      <c r="G125" s="7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9"/>
      <c r="AK125" s="9"/>
      <c r="AL125" s="9"/>
      <c r="AM125" s="9"/>
      <c r="AN125" s="9"/>
      <c r="AO125" s="9"/>
      <c r="AP125" s="9"/>
      <c r="AQ125" s="9"/>
      <c r="AR125" s="9"/>
      <c r="AS125" s="9"/>
      <c r="AT125" s="9"/>
      <c r="AU125" s="9"/>
      <c r="AV125" s="9"/>
      <c r="AW125" s="9"/>
      <c r="AX125" s="9"/>
      <c r="AY125" s="9"/>
      <c r="AZ125" s="9"/>
    </row>
    <row r="126" spans="1:52" x14ac:dyDescent="0.25">
      <c r="A126" s="9"/>
      <c r="B126" s="9"/>
      <c r="C126" s="9"/>
      <c r="D126" s="9"/>
      <c r="E126" s="9"/>
      <c r="F126" s="9"/>
      <c r="G126" s="7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9"/>
      <c r="AL126" s="9"/>
      <c r="AM126" s="9"/>
      <c r="AN126" s="9"/>
      <c r="AO126" s="9"/>
      <c r="AP126" s="9"/>
      <c r="AQ126" s="9"/>
      <c r="AR126" s="9"/>
      <c r="AS126" s="9"/>
      <c r="AT126" s="9"/>
      <c r="AU126" s="9"/>
      <c r="AV126" s="9"/>
      <c r="AW126" s="9"/>
      <c r="AX126" s="9"/>
      <c r="AY126" s="9"/>
      <c r="AZ126" s="9"/>
    </row>
    <row r="127" spans="1:52" x14ac:dyDescent="0.25">
      <c r="A127" s="9"/>
      <c r="B127" s="9"/>
      <c r="C127" s="9"/>
      <c r="D127" s="9"/>
      <c r="E127" s="9"/>
      <c r="F127" s="9"/>
      <c r="G127" s="7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9"/>
      <c r="AL127" s="9"/>
      <c r="AM127" s="9"/>
      <c r="AN127" s="9"/>
      <c r="AO127" s="9"/>
      <c r="AP127" s="9"/>
      <c r="AQ127" s="9"/>
      <c r="AR127" s="9"/>
      <c r="AS127" s="9"/>
      <c r="AT127" s="9"/>
      <c r="AU127" s="9"/>
      <c r="AV127" s="9"/>
      <c r="AW127" s="9"/>
      <c r="AX127" s="9"/>
      <c r="AY127" s="9"/>
      <c r="AZ127" s="9"/>
    </row>
    <row r="128" spans="1:52" x14ac:dyDescent="0.25">
      <c r="A128" s="9"/>
      <c r="B128" s="9"/>
      <c r="C128" s="9"/>
      <c r="D128" s="9"/>
      <c r="E128" s="9"/>
      <c r="F128" s="9"/>
      <c r="G128" s="7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9"/>
      <c r="AE128" s="9"/>
      <c r="AF128" s="9"/>
      <c r="AG128" s="9"/>
      <c r="AH128" s="9"/>
      <c r="AI128" s="9"/>
      <c r="AJ128" s="9"/>
      <c r="AK128" s="9"/>
      <c r="AL128" s="9"/>
      <c r="AM128" s="9"/>
      <c r="AN128" s="9"/>
      <c r="AO128" s="9"/>
      <c r="AP128" s="9"/>
      <c r="AQ128" s="9"/>
      <c r="AR128" s="9"/>
      <c r="AS128" s="9"/>
      <c r="AT128" s="9"/>
      <c r="AU128" s="9"/>
      <c r="AV128" s="9"/>
      <c r="AW128" s="9"/>
      <c r="AX128" s="9"/>
      <c r="AY128" s="9"/>
      <c r="AZ128" s="9"/>
    </row>
    <row r="129" spans="1:52" x14ac:dyDescent="0.25">
      <c r="A129" s="9"/>
      <c r="B129" s="9"/>
      <c r="C129" s="9"/>
      <c r="D129" s="9"/>
      <c r="E129" s="9"/>
      <c r="F129" s="9"/>
      <c r="G129" s="7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9"/>
      <c r="AF129" s="9"/>
      <c r="AG129" s="9"/>
      <c r="AH129" s="9"/>
      <c r="AI129" s="9"/>
      <c r="AJ129" s="9"/>
      <c r="AK129" s="9"/>
      <c r="AL129" s="9"/>
      <c r="AM129" s="9"/>
      <c r="AN129" s="9"/>
      <c r="AO129" s="9"/>
      <c r="AP129" s="9"/>
      <c r="AQ129" s="9"/>
      <c r="AR129" s="9"/>
      <c r="AS129" s="9"/>
      <c r="AT129" s="9"/>
      <c r="AU129" s="9"/>
      <c r="AV129" s="9"/>
      <c r="AW129" s="9"/>
      <c r="AX129" s="9"/>
      <c r="AY129" s="9"/>
      <c r="AZ129" s="9"/>
    </row>
    <row r="130" spans="1:52" x14ac:dyDescent="0.25">
      <c r="A130" s="9"/>
      <c r="B130" s="9"/>
      <c r="C130" s="9"/>
      <c r="D130" s="9"/>
      <c r="E130" s="9"/>
      <c r="F130" s="9"/>
      <c r="G130" s="7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  <c r="AD130" s="9"/>
      <c r="AE130" s="9"/>
      <c r="AF130" s="9"/>
      <c r="AG130" s="9"/>
      <c r="AH130" s="9"/>
      <c r="AI130" s="9"/>
      <c r="AJ130" s="9"/>
      <c r="AK130" s="9"/>
      <c r="AL130" s="9"/>
      <c r="AM130" s="9"/>
      <c r="AN130" s="9"/>
      <c r="AO130" s="9"/>
      <c r="AP130" s="9"/>
      <c r="AQ130" s="9"/>
      <c r="AR130" s="9"/>
      <c r="AS130" s="9"/>
      <c r="AT130" s="9"/>
      <c r="AU130" s="9"/>
      <c r="AV130" s="9"/>
      <c r="AW130" s="9"/>
      <c r="AX130" s="9"/>
      <c r="AY130" s="9"/>
      <c r="AZ130" s="9"/>
    </row>
    <row r="131" spans="1:52" x14ac:dyDescent="0.25">
      <c r="A131" s="9"/>
      <c r="B131" s="9"/>
      <c r="C131" s="9"/>
      <c r="D131" s="9"/>
      <c r="E131" s="9"/>
      <c r="F131" s="9"/>
      <c r="G131" s="7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  <c r="AD131" s="9"/>
      <c r="AE131" s="9"/>
      <c r="AF131" s="9"/>
      <c r="AG131" s="9"/>
      <c r="AH131" s="9"/>
      <c r="AI131" s="9"/>
      <c r="AJ131" s="9"/>
      <c r="AK131" s="9"/>
      <c r="AL131" s="9"/>
      <c r="AM131" s="9"/>
      <c r="AN131" s="9"/>
      <c r="AO131" s="9"/>
      <c r="AP131" s="9"/>
      <c r="AQ131" s="9"/>
      <c r="AR131" s="9"/>
      <c r="AS131" s="9"/>
      <c r="AT131" s="9"/>
      <c r="AU131" s="9"/>
      <c r="AV131" s="9"/>
      <c r="AW131" s="9"/>
      <c r="AX131" s="9"/>
      <c r="AY131" s="9"/>
      <c r="AZ131" s="9"/>
    </row>
    <row r="132" spans="1:52" x14ac:dyDescent="0.25">
      <c r="A132" s="9"/>
      <c r="B132" s="9"/>
      <c r="C132" s="9"/>
      <c r="D132" s="9"/>
      <c r="E132" s="9"/>
      <c r="F132" s="9"/>
      <c r="G132" s="7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  <c r="AD132" s="9"/>
      <c r="AE132" s="9"/>
      <c r="AF132" s="9"/>
      <c r="AG132" s="9"/>
      <c r="AH132" s="9"/>
      <c r="AI132" s="9"/>
      <c r="AJ132" s="9"/>
      <c r="AK132" s="9"/>
      <c r="AL132" s="9"/>
      <c r="AM132" s="9"/>
      <c r="AN132" s="9"/>
      <c r="AO132" s="9"/>
      <c r="AP132" s="9"/>
      <c r="AQ132" s="9"/>
      <c r="AR132" s="9"/>
      <c r="AS132" s="9"/>
      <c r="AT132" s="9"/>
      <c r="AU132" s="9"/>
      <c r="AV132" s="9"/>
      <c r="AW132" s="9"/>
      <c r="AX132" s="9"/>
      <c r="AY132" s="9"/>
      <c r="AZ132" s="9"/>
    </row>
    <row r="133" spans="1:52" x14ac:dyDescent="0.25">
      <c r="A133" s="9"/>
      <c r="B133" s="9"/>
      <c r="C133" s="9"/>
      <c r="D133" s="9"/>
      <c r="E133" s="9"/>
      <c r="F133" s="9"/>
      <c r="G133" s="7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9"/>
      <c r="AE133" s="9"/>
      <c r="AF133" s="9"/>
      <c r="AG133" s="9"/>
      <c r="AH133" s="9"/>
      <c r="AI133" s="9"/>
      <c r="AJ133" s="9"/>
      <c r="AK133" s="9"/>
      <c r="AL133" s="9"/>
      <c r="AM133" s="9"/>
      <c r="AN133" s="9"/>
      <c r="AO133" s="9"/>
      <c r="AP133" s="9"/>
      <c r="AQ133" s="9"/>
      <c r="AR133" s="9"/>
      <c r="AS133" s="9"/>
      <c r="AT133" s="9"/>
      <c r="AU133" s="9"/>
      <c r="AV133" s="9"/>
      <c r="AW133" s="9"/>
      <c r="AX133" s="9"/>
      <c r="AY133" s="9"/>
      <c r="AZ133" s="9"/>
    </row>
    <row r="134" spans="1:52" x14ac:dyDescent="0.25">
      <c r="A134" s="9"/>
      <c r="B134" s="9"/>
      <c r="C134" s="9"/>
      <c r="D134" s="9"/>
      <c r="E134" s="9"/>
      <c r="F134" s="9"/>
      <c r="G134" s="7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9"/>
      <c r="AF134" s="9"/>
      <c r="AG134" s="9"/>
      <c r="AH134" s="9"/>
      <c r="AI134" s="9"/>
      <c r="AJ134" s="9"/>
      <c r="AK134" s="9"/>
      <c r="AL134" s="9"/>
      <c r="AM134" s="9"/>
      <c r="AN134" s="9"/>
      <c r="AO134" s="9"/>
      <c r="AP134" s="9"/>
      <c r="AQ134" s="9"/>
      <c r="AR134" s="9"/>
      <c r="AS134" s="9"/>
      <c r="AT134" s="9"/>
      <c r="AU134" s="9"/>
      <c r="AV134" s="9"/>
      <c r="AW134" s="9"/>
      <c r="AX134" s="9"/>
      <c r="AY134" s="9"/>
      <c r="AZ134" s="9"/>
    </row>
    <row r="135" spans="1:52" x14ac:dyDescent="0.25">
      <c r="A135" s="9"/>
      <c r="B135" s="9"/>
      <c r="C135" s="9"/>
      <c r="D135" s="9"/>
      <c r="E135" s="9"/>
      <c r="F135" s="9"/>
      <c r="G135" s="7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  <c r="AD135" s="9"/>
      <c r="AE135" s="9"/>
      <c r="AF135" s="9"/>
      <c r="AG135" s="9"/>
      <c r="AH135" s="9"/>
      <c r="AI135" s="9"/>
      <c r="AJ135" s="9"/>
      <c r="AK135" s="9"/>
      <c r="AL135" s="9"/>
      <c r="AM135" s="9"/>
      <c r="AN135" s="9"/>
      <c r="AO135" s="9"/>
      <c r="AP135" s="9"/>
      <c r="AQ135" s="9"/>
      <c r="AR135" s="9"/>
      <c r="AS135" s="9"/>
      <c r="AT135" s="9"/>
      <c r="AU135" s="9"/>
      <c r="AV135" s="9"/>
      <c r="AW135" s="9"/>
      <c r="AX135" s="9"/>
      <c r="AY135" s="9"/>
      <c r="AZ135" s="9"/>
    </row>
    <row r="136" spans="1:52" x14ac:dyDescent="0.25">
      <c r="A136" s="9"/>
      <c r="B136" s="9"/>
      <c r="C136" s="9"/>
      <c r="D136" s="9"/>
      <c r="E136" s="9"/>
      <c r="F136" s="9"/>
      <c r="G136" s="7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9"/>
      <c r="AE136" s="9"/>
      <c r="AF136" s="9"/>
      <c r="AG136" s="9"/>
      <c r="AH136" s="9"/>
      <c r="AI136" s="9"/>
      <c r="AJ136" s="9"/>
      <c r="AK136" s="9"/>
      <c r="AL136" s="9"/>
      <c r="AM136" s="9"/>
      <c r="AN136" s="9"/>
      <c r="AO136" s="9"/>
      <c r="AP136" s="9"/>
      <c r="AQ136" s="9"/>
      <c r="AR136" s="9"/>
      <c r="AS136" s="9"/>
      <c r="AT136" s="9"/>
      <c r="AU136" s="9"/>
      <c r="AV136" s="9"/>
      <c r="AW136" s="9"/>
      <c r="AX136" s="9"/>
      <c r="AY136" s="9"/>
      <c r="AZ136" s="9"/>
    </row>
    <row r="137" spans="1:52" x14ac:dyDescent="0.25">
      <c r="A137" s="9"/>
      <c r="B137" s="9"/>
      <c r="C137" s="9"/>
      <c r="D137" s="9"/>
      <c r="E137" s="9"/>
      <c r="F137" s="9"/>
      <c r="G137" s="7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  <c r="AD137" s="9"/>
      <c r="AE137" s="9"/>
      <c r="AF137" s="9"/>
      <c r="AG137" s="9"/>
      <c r="AH137" s="9"/>
      <c r="AI137" s="9"/>
      <c r="AJ137" s="9"/>
      <c r="AK137" s="9"/>
      <c r="AL137" s="9"/>
      <c r="AM137" s="9"/>
      <c r="AN137" s="9"/>
      <c r="AO137" s="9"/>
      <c r="AP137" s="9"/>
      <c r="AQ137" s="9"/>
      <c r="AR137" s="9"/>
      <c r="AS137" s="9"/>
      <c r="AT137" s="9"/>
      <c r="AU137" s="9"/>
      <c r="AV137" s="9"/>
      <c r="AW137" s="9"/>
      <c r="AX137" s="9"/>
      <c r="AY137" s="9"/>
      <c r="AZ137" s="9"/>
    </row>
    <row r="138" spans="1:52" x14ac:dyDescent="0.25">
      <c r="A138" s="9"/>
      <c r="B138" s="9"/>
      <c r="C138" s="9"/>
      <c r="D138" s="9"/>
      <c r="E138" s="9"/>
      <c r="F138" s="9"/>
      <c r="G138" s="7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  <c r="AD138" s="9"/>
      <c r="AE138" s="9"/>
      <c r="AF138" s="9"/>
      <c r="AG138" s="9"/>
      <c r="AH138" s="9"/>
      <c r="AI138" s="9"/>
      <c r="AJ138" s="9"/>
      <c r="AK138" s="9"/>
      <c r="AL138" s="9"/>
      <c r="AM138" s="9"/>
      <c r="AN138" s="9"/>
      <c r="AO138" s="9"/>
      <c r="AP138" s="9"/>
      <c r="AQ138" s="9"/>
      <c r="AR138" s="9"/>
      <c r="AS138" s="9"/>
      <c r="AT138" s="9"/>
      <c r="AU138" s="9"/>
      <c r="AV138" s="9"/>
      <c r="AW138" s="9"/>
      <c r="AX138" s="9"/>
      <c r="AY138" s="9"/>
      <c r="AZ138" s="9"/>
    </row>
    <row r="139" spans="1:52" x14ac:dyDescent="0.25">
      <c r="A139" s="9"/>
      <c r="B139" s="9"/>
      <c r="C139" s="9"/>
      <c r="D139" s="9"/>
      <c r="E139" s="9"/>
      <c r="F139" s="9"/>
      <c r="G139" s="7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  <c r="AD139" s="9"/>
      <c r="AE139" s="9"/>
      <c r="AF139" s="9"/>
      <c r="AG139" s="9"/>
      <c r="AH139" s="9"/>
      <c r="AI139" s="9"/>
      <c r="AJ139" s="9"/>
      <c r="AK139" s="9"/>
      <c r="AL139" s="9"/>
      <c r="AM139" s="9"/>
      <c r="AN139" s="9"/>
      <c r="AO139" s="9"/>
      <c r="AP139" s="9"/>
      <c r="AQ139" s="9"/>
      <c r="AR139" s="9"/>
      <c r="AS139" s="9"/>
      <c r="AT139" s="9"/>
      <c r="AU139" s="9"/>
      <c r="AV139" s="9"/>
      <c r="AW139" s="9"/>
      <c r="AX139" s="9"/>
      <c r="AY139" s="9"/>
      <c r="AZ139" s="9"/>
    </row>
    <row r="140" spans="1:52" x14ac:dyDescent="0.25">
      <c r="A140" s="9"/>
      <c r="B140" s="9"/>
      <c r="C140" s="9"/>
      <c r="D140" s="9"/>
      <c r="E140" s="9"/>
      <c r="F140" s="9"/>
      <c r="G140" s="7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  <c r="AD140" s="9"/>
      <c r="AE140" s="9"/>
      <c r="AF140" s="9"/>
      <c r="AG140" s="9"/>
      <c r="AH140" s="9"/>
      <c r="AI140" s="9"/>
      <c r="AJ140" s="9"/>
      <c r="AK140" s="9"/>
      <c r="AL140" s="9"/>
      <c r="AM140" s="9"/>
      <c r="AN140" s="9"/>
      <c r="AO140" s="9"/>
      <c r="AP140" s="9"/>
      <c r="AQ140" s="9"/>
      <c r="AR140" s="9"/>
      <c r="AS140" s="9"/>
      <c r="AT140" s="9"/>
      <c r="AU140" s="9"/>
      <c r="AV140" s="9"/>
      <c r="AW140" s="9"/>
      <c r="AX140" s="9"/>
      <c r="AY140" s="9"/>
      <c r="AZ140" s="9"/>
    </row>
    <row r="141" spans="1:52" x14ac:dyDescent="0.25">
      <c r="A141" s="9"/>
      <c r="B141" s="9"/>
      <c r="C141" s="9"/>
      <c r="D141" s="9"/>
      <c r="E141" s="9"/>
      <c r="F141" s="9"/>
      <c r="G141" s="7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I141" s="9"/>
      <c r="AJ141" s="9"/>
      <c r="AK141" s="9"/>
      <c r="AL141" s="9"/>
      <c r="AM141" s="9"/>
      <c r="AN141" s="9"/>
      <c r="AO141" s="9"/>
      <c r="AP141" s="9"/>
      <c r="AQ141" s="9"/>
      <c r="AR141" s="9"/>
      <c r="AS141" s="9"/>
      <c r="AT141" s="9"/>
      <c r="AU141" s="9"/>
      <c r="AV141" s="9"/>
      <c r="AW141" s="9"/>
      <c r="AX141" s="9"/>
      <c r="AY141" s="9"/>
      <c r="AZ141" s="9"/>
    </row>
    <row r="142" spans="1:52" x14ac:dyDescent="0.25">
      <c r="A142" s="9"/>
      <c r="B142" s="9"/>
      <c r="C142" s="9"/>
      <c r="D142" s="9"/>
      <c r="E142" s="9"/>
      <c r="F142" s="9"/>
      <c r="G142" s="7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9"/>
      <c r="AE142" s="9"/>
      <c r="AF142" s="9"/>
      <c r="AG142" s="9"/>
      <c r="AH142" s="9"/>
      <c r="AI142" s="9"/>
      <c r="AJ142" s="9"/>
      <c r="AK142" s="9"/>
      <c r="AL142" s="9"/>
      <c r="AM142" s="9"/>
      <c r="AN142" s="9"/>
      <c r="AO142" s="9"/>
      <c r="AP142" s="9"/>
      <c r="AQ142" s="9"/>
      <c r="AR142" s="9"/>
      <c r="AS142" s="9"/>
      <c r="AT142" s="9"/>
      <c r="AU142" s="9"/>
      <c r="AV142" s="9"/>
      <c r="AW142" s="9"/>
      <c r="AX142" s="9"/>
      <c r="AY142" s="9"/>
      <c r="AZ142" s="9"/>
    </row>
    <row r="143" spans="1:52" x14ac:dyDescent="0.25">
      <c r="A143" s="9"/>
      <c r="B143" s="9"/>
      <c r="C143" s="9"/>
      <c r="D143" s="9"/>
      <c r="E143" s="9"/>
      <c r="F143" s="9"/>
      <c r="G143" s="7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  <c r="AD143" s="9"/>
      <c r="AE143" s="9"/>
      <c r="AF143" s="9"/>
      <c r="AG143" s="9"/>
      <c r="AH143" s="9"/>
      <c r="AI143" s="9"/>
      <c r="AJ143" s="9"/>
      <c r="AK143" s="9"/>
      <c r="AL143" s="9"/>
      <c r="AM143" s="9"/>
      <c r="AN143" s="9"/>
      <c r="AO143" s="9"/>
      <c r="AP143" s="9"/>
      <c r="AQ143" s="9"/>
      <c r="AR143" s="9"/>
      <c r="AS143" s="9"/>
      <c r="AT143" s="9"/>
      <c r="AU143" s="9"/>
      <c r="AV143" s="9"/>
      <c r="AW143" s="9"/>
      <c r="AX143" s="9"/>
      <c r="AY143" s="9"/>
      <c r="AZ143" s="9"/>
    </row>
    <row r="144" spans="1:52" x14ac:dyDescent="0.25">
      <c r="A144" s="9"/>
      <c r="B144" s="9"/>
      <c r="C144" s="9"/>
      <c r="D144" s="9"/>
      <c r="E144" s="9"/>
      <c r="F144" s="9"/>
      <c r="G144" s="7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  <c r="AD144" s="9"/>
      <c r="AE144" s="9"/>
      <c r="AF144" s="9"/>
      <c r="AG144" s="9"/>
      <c r="AH144" s="9"/>
      <c r="AI144" s="9"/>
      <c r="AJ144" s="9"/>
      <c r="AK144" s="9"/>
      <c r="AL144" s="9"/>
      <c r="AM144" s="9"/>
      <c r="AN144" s="9"/>
      <c r="AO144" s="9"/>
      <c r="AP144" s="9"/>
      <c r="AQ144" s="9"/>
      <c r="AR144" s="9"/>
      <c r="AS144" s="9"/>
      <c r="AT144" s="9"/>
      <c r="AU144" s="9"/>
      <c r="AV144" s="9"/>
      <c r="AW144" s="9"/>
      <c r="AX144" s="9"/>
      <c r="AY144" s="9"/>
      <c r="AZ144" s="9"/>
    </row>
    <row r="145" spans="1:52" x14ac:dyDescent="0.25">
      <c r="A145" s="9"/>
      <c r="B145" s="9"/>
      <c r="C145" s="9"/>
      <c r="D145" s="9"/>
      <c r="E145" s="9"/>
      <c r="F145" s="9"/>
      <c r="G145" s="7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9"/>
      <c r="AD145" s="9"/>
      <c r="AE145" s="9"/>
      <c r="AF145" s="9"/>
      <c r="AG145" s="9"/>
      <c r="AH145" s="9"/>
      <c r="AI145" s="9"/>
      <c r="AJ145" s="9"/>
      <c r="AK145" s="9"/>
      <c r="AL145" s="9"/>
      <c r="AM145" s="9"/>
      <c r="AN145" s="9"/>
      <c r="AO145" s="9"/>
      <c r="AP145" s="9"/>
      <c r="AQ145" s="9"/>
      <c r="AR145" s="9"/>
      <c r="AS145" s="9"/>
      <c r="AT145" s="9"/>
      <c r="AU145" s="9"/>
      <c r="AV145" s="9"/>
      <c r="AW145" s="9"/>
      <c r="AX145" s="9"/>
      <c r="AY145" s="9"/>
      <c r="AZ145" s="9"/>
    </row>
    <row r="146" spans="1:52" x14ac:dyDescent="0.25">
      <c r="A146" s="9"/>
      <c r="B146" s="9"/>
      <c r="C146" s="9"/>
      <c r="D146" s="9"/>
      <c r="E146" s="9"/>
      <c r="F146" s="9"/>
      <c r="G146" s="7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9"/>
      <c r="AD146" s="9"/>
      <c r="AE146" s="9"/>
      <c r="AF146" s="9"/>
      <c r="AG146" s="9"/>
      <c r="AH146" s="9"/>
      <c r="AI146" s="9"/>
      <c r="AJ146" s="9"/>
      <c r="AK146" s="9"/>
      <c r="AL146" s="9"/>
      <c r="AM146" s="9"/>
      <c r="AN146" s="9"/>
      <c r="AO146" s="9"/>
      <c r="AP146" s="9"/>
      <c r="AQ146" s="9"/>
      <c r="AR146" s="9"/>
      <c r="AS146" s="9"/>
      <c r="AT146" s="9"/>
      <c r="AU146" s="9"/>
      <c r="AV146" s="9"/>
      <c r="AW146" s="9"/>
      <c r="AX146" s="9"/>
      <c r="AY146" s="9"/>
      <c r="AZ146" s="9"/>
    </row>
    <row r="147" spans="1:52" x14ac:dyDescent="0.25">
      <c r="A147" s="9"/>
      <c r="B147" s="9"/>
      <c r="C147" s="9"/>
      <c r="D147" s="9"/>
      <c r="E147" s="9"/>
      <c r="F147" s="9"/>
      <c r="G147" s="7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  <c r="AD147" s="9"/>
      <c r="AE147" s="9"/>
      <c r="AF147" s="9"/>
      <c r="AG147" s="9"/>
      <c r="AH147" s="9"/>
      <c r="AI147" s="9"/>
      <c r="AJ147" s="9"/>
      <c r="AK147" s="9"/>
      <c r="AL147" s="9"/>
      <c r="AM147" s="9"/>
      <c r="AN147" s="9"/>
      <c r="AO147" s="9"/>
      <c r="AP147" s="9"/>
      <c r="AQ147" s="9"/>
      <c r="AR147" s="9"/>
      <c r="AS147" s="9"/>
      <c r="AT147" s="9"/>
      <c r="AU147" s="9"/>
      <c r="AV147" s="9"/>
      <c r="AW147" s="9"/>
      <c r="AX147" s="9"/>
      <c r="AY147" s="9"/>
      <c r="AZ147" s="9"/>
    </row>
    <row r="148" spans="1:52" x14ac:dyDescent="0.25">
      <c r="A148" s="9"/>
      <c r="B148" s="9"/>
      <c r="C148" s="9"/>
      <c r="D148" s="9"/>
      <c r="E148" s="9"/>
      <c r="F148" s="9"/>
      <c r="G148" s="7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9"/>
      <c r="AD148" s="9"/>
      <c r="AE148" s="9"/>
      <c r="AF148" s="9"/>
      <c r="AG148" s="9"/>
      <c r="AH148" s="9"/>
      <c r="AI148" s="9"/>
      <c r="AJ148" s="9"/>
      <c r="AK148" s="9"/>
      <c r="AL148" s="9"/>
      <c r="AM148" s="9"/>
      <c r="AN148" s="9"/>
      <c r="AO148" s="9"/>
      <c r="AP148" s="9"/>
      <c r="AQ148" s="9"/>
      <c r="AR148" s="9"/>
      <c r="AS148" s="9"/>
      <c r="AT148" s="9"/>
      <c r="AU148" s="9"/>
      <c r="AV148" s="9"/>
      <c r="AW148" s="9"/>
      <c r="AX148" s="9"/>
      <c r="AY148" s="9"/>
      <c r="AZ148" s="9"/>
    </row>
    <row r="149" spans="1:52" x14ac:dyDescent="0.25">
      <c r="A149" s="9"/>
      <c r="B149" s="9"/>
      <c r="C149" s="9"/>
      <c r="D149" s="9"/>
      <c r="E149" s="9"/>
      <c r="F149" s="9"/>
      <c r="G149" s="7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  <c r="AD149" s="9"/>
      <c r="AE149" s="9"/>
      <c r="AF149" s="9"/>
      <c r="AG149" s="9"/>
      <c r="AH149" s="9"/>
      <c r="AI149" s="9"/>
      <c r="AJ149" s="9"/>
      <c r="AK149" s="9"/>
      <c r="AL149" s="9"/>
      <c r="AM149" s="9"/>
      <c r="AN149" s="9"/>
      <c r="AO149" s="9"/>
      <c r="AP149" s="9"/>
      <c r="AQ149" s="9"/>
      <c r="AR149" s="9"/>
      <c r="AS149" s="9"/>
      <c r="AT149" s="9"/>
      <c r="AU149" s="9"/>
      <c r="AV149" s="9"/>
      <c r="AW149" s="9"/>
      <c r="AX149" s="9"/>
      <c r="AY149" s="9"/>
      <c r="AZ149" s="9"/>
    </row>
    <row r="150" spans="1:52" x14ac:dyDescent="0.25">
      <c r="A150" s="9"/>
      <c r="B150" s="9"/>
      <c r="C150" s="9"/>
      <c r="D150" s="9"/>
      <c r="E150" s="9"/>
      <c r="F150" s="9"/>
      <c r="G150" s="7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  <c r="AC150" s="9"/>
      <c r="AD150" s="9"/>
      <c r="AE150" s="9"/>
      <c r="AF150" s="9"/>
      <c r="AG150" s="9"/>
      <c r="AH150" s="9"/>
      <c r="AI150" s="9"/>
      <c r="AJ150" s="9"/>
      <c r="AK150" s="9"/>
      <c r="AL150" s="9"/>
      <c r="AM150" s="9"/>
      <c r="AN150" s="9"/>
      <c r="AO150" s="9"/>
      <c r="AP150" s="9"/>
      <c r="AQ150" s="9"/>
      <c r="AR150" s="9"/>
      <c r="AS150" s="9"/>
      <c r="AT150" s="9"/>
      <c r="AU150" s="9"/>
      <c r="AV150" s="9"/>
      <c r="AW150" s="9"/>
      <c r="AX150" s="9"/>
      <c r="AY150" s="9"/>
      <c r="AZ150" s="9"/>
    </row>
    <row r="151" spans="1:52" x14ac:dyDescent="0.25">
      <c r="A151" s="9"/>
      <c r="B151" s="9"/>
      <c r="C151" s="9"/>
      <c r="D151" s="9"/>
      <c r="E151" s="9"/>
      <c r="F151" s="9"/>
      <c r="G151" s="7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9"/>
      <c r="AH151" s="9"/>
      <c r="AI151" s="9"/>
      <c r="AJ151" s="9"/>
      <c r="AK151" s="9"/>
      <c r="AL151" s="9"/>
      <c r="AM151" s="9"/>
      <c r="AN151" s="9"/>
      <c r="AO151" s="9"/>
      <c r="AP151" s="9"/>
      <c r="AQ151" s="9"/>
      <c r="AR151" s="9"/>
      <c r="AS151" s="9"/>
      <c r="AT151" s="9"/>
      <c r="AU151" s="9"/>
      <c r="AV151" s="9"/>
      <c r="AW151" s="9"/>
      <c r="AX151" s="9"/>
      <c r="AY151" s="9"/>
      <c r="AZ151" s="9"/>
    </row>
    <row r="152" spans="1:52" x14ac:dyDescent="0.25">
      <c r="A152" s="9"/>
      <c r="B152" s="9"/>
      <c r="C152" s="9"/>
      <c r="D152" s="9"/>
      <c r="E152" s="9"/>
      <c r="F152" s="9"/>
      <c r="G152" s="7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  <c r="AC152" s="9"/>
      <c r="AD152" s="9"/>
      <c r="AE152" s="9"/>
      <c r="AF152" s="9"/>
      <c r="AG152" s="9"/>
      <c r="AH152" s="9"/>
      <c r="AI152" s="9"/>
      <c r="AJ152" s="9"/>
      <c r="AK152" s="9"/>
      <c r="AL152" s="9"/>
      <c r="AM152" s="9"/>
      <c r="AN152" s="9"/>
      <c r="AO152" s="9"/>
      <c r="AP152" s="9"/>
      <c r="AQ152" s="9"/>
      <c r="AR152" s="9"/>
      <c r="AS152" s="9"/>
      <c r="AT152" s="9"/>
      <c r="AU152" s="9"/>
      <c r="AV152" s="9"/>
      <c r="AW152" s="9"/>
      <c r="AX152" s="9"/>
      <c r="AY152" s="9"/>
      <c r="AZ152" s="9"/>
    </row>
    <row r="153" spans="1:52" x14ac:dyDescent="0.25">
      <c r="A153" s="9"/>
      <c r="B153" s="9"/>
      <c r="C153" s="9"/>
      <c r="D153" s="9"/>
      <c r="E153" s="9"/>
      <c r="F153" s="9"/>
      <c r="G153" s="7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  <c r="AC153" s="9"/>
      <c r="AD153" s="9"/>
      <c r="AE153" s="9"/>
      <c r="AF153" s="9"/>
      <c r="AG153" s="9"/>
      <c r="AH153" s="9"/>
      <c r="AI153" s="9"/>
      <c r="AJ153" s="9"/>
      <c r="AK153" s="9"/>
      <c r="AL153" s="9"/>
      <c r="AM153" s="9"/>
      <c r="AN153" s="9"/>
      <c r="AO153" s="9"/>
      <c r="AP153" s="9"/>
      <c r="AQ153" s="9"/>
      <c r="AR153" s="9"/>
      <c r="AS153" s="9"/>
      <c r="AT153" s="9"/>
      <c r="AU153" s="9"/>
      <c r="AV153" s="9"/>
      <c r="AW153" s="9"/>
      <c r="AX153" s="9"/>
      <c r="AY153" s="9"/>
      <c r="AZ153" s="9"/>
    </row>
    <row r="154" spans="1:52" x14ac:dyDescent="0.25">
      <c r="A154" s="9"/>
      <c r="B154" s="9"/>
      <c r="C154" s="9"/>
      <c r="D154" s="9"/>
      <c r="E154" s="9"/>
      <c r="F154" s="9"/>
      <c r="G154" s="7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  <c r="AC154" s="9"/>
      <c r="AD154" s="9"/>
      <c r="AE154" s="9"/>
      <c r="AF154" s="9"/>
      <c r="AG154" s="9"/>
      <c r="AH154" s="9"/>
      <c r="AI154" s="9"/>
      <c r="AJ154" s="9"/>
      <c r="AK154" s="9"/>
      <c r="AL154" s="9"/>
      <c r="AM154" s="9"/>
      <c r="AN154" s="9"/>
      <c r="AO154" s="9"/>
      <c r="AP154" s="9"/>
      <c r="AQ154" s="9"/>
      <c r="AR154" s="9"/>
      <c r="AS154" s="9"/>
      <c r="AT154" s="9"/>
      <c r="AU154" s="9"/>
      <c r="AV154" s="9"/>
      <c r="AW154" s="9"/>
      <c r="AX154" s="9"/>
      <c r="AY154" s="9"/>
      <c r="AZ154" s="9"/>
    </row>
    <row r="155" spans="1:52" x14ac:dyDescent="0.25">
      <c r="A155" s="9"/>
      <c r="B155" s="9"/>
      <c r="C155" s="9"/>
      <c r="D155" s="9"/>
      <c r="E155" s="9"/>
      <c r="F155" s="9"/>
      <c r="G155" s="7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  <c r="AD155" s="9"/>
      <c r="AE155" s="9"/>
      <c r="AF155" s="9"/>
      <c r="AG155" s="9"/>
      <c r="AH155" s="9"/>
      <c r="AI155" s="9"/>
      <c r="AJ155" s="9"/>
      <c r="AK155" s="9"/>
      <c r="AL155" s="9"/>
      <c r="AM155" s="9"/>
      <c r="AN155" s="9"/>
      <c r="AO155" s="9"/>
      <c r="AP155" s="9"/>
      <c r="AQ155" s="9"/>
      <c r="AR155" s="9"/>
      <c r="AS155" s="9"/>
      <c r="AT155" s="9"/>
      <c r="AU155" s="9"/>
      <c r="AV155" s="9"/>
      <c r="AW155" s="9"/>
      <c r="AX155" s="9"/>
      <c r="AY155" s="9"/>
      <c r="AZ155" s="9"/>
    </row>
    <row r="156" spans="1:52" x14ac:dyDescent="0.25">
      <c r="A156" s="9"/>
      <c r="B156" s="9"/>
      <c r="C156" s="9"/>
      <c r="D156" s="9"/>
      <c r="E156" s="9"/>
      <c r="F156" s="9"/>
      <c r="G156" s="7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  <c r="AD156" s="9"/>
      <c r="AE156" s="9"/>
      <c r="AF156" s="9"/>
      <c r="AG156" s="9"/>
      <c r="AH156" s="9"/>
      <c r="AI156" s="9"/>
      <c r="AJ156" s="9"/>
      <c r="AK156" s="9"/>
      <c r="AL156" s="9"/>
      <c r="AM156" s="9"/>
      <c r="AN156" s="9"/>
      <c r="AO156" s="9"/>
      <c r="AP156" s="9"/>
      <c r="AQ156" s="9"/>
      <c r="AR156" s="9"/>
      <c r="AS156" s="9"/>
      <c r="AT156" s="9"/>
      <c r="AU156" s="9"/>
      <c r="AV156" s="9"/>
      <c r="AW156" s="9"/>
      <c r="AX156" s="9"/>
      <c r="AY156" s="9"/>
      <c r="AZ156" s="9"/>
    </row>
    <row r="157" spans="1:52" x14ac:dyDescent="0.25">
      <c r="A157" s="9"/>
      <c r="B157" s="9"/>
      <c r="C157" s="9"/>
      <c r="D157" s="9"/>
      <c r="E157" s="9"/>
      <c r="F157" s="9"/>
      <c r="G157" s="7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  <c r="AC157" s="9"/>
      <c r="AD157" s="9"/>
      <c r="AE157" s="9"/>
      <c r="AF157" s="9"/>
      <c r="AG157" s="9"/>
      <c r="AH157" s="9"/>
      <c r="AI157" s="9"/>
      <c r="AJ157" s="9"/>
      <c r="AK157" s="9"/>
      <c r="AL157" s="9"/>
      <c r="AM157" s="9"/>
      <c r="AN157" s="9"/>
      <c r="AO157" s="9"/>
      <c r="AP157" s="9"/>
      <c r="AQ157" s="9"/>
      <c r="AR157" s="9"/>
      <c r="AS157" s="9"/>
      <c r="AT157" s="9"/>
      <c r="AU157" s="9"/>
      <c r="AV157" s="9"/>
      <c r="AW157" s="9"/>
      <c r="AX157" s="9"/>
      <c r="AY157" s="9"/>
      <c r="AZ157" s="9"/>
    </row>
    <row r="158" spans="1:52" x14ac:dyDescent="0.25">
      <c r="A158" s="9"/>
      <c r="B158" s="9"/>
      <c r="C158" s="9"/>
      <c r="D158" s="9"/>
      <c r="E158" s="9"/>
      <c r="F158" s="9"/>
      <c r="G158" s="7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9"/>
      <c r="AD158" s="9"/>
      <c r="AE158" s="9"/>
      <c r="AF158" s="9"/>
      <c r="AG158" s="9"/>
      <c r="AH158" s="9"/>
      <c r="AI158" s="9"/>
      <c r="AJ158" s="9"/>
      <c r="AK158" s="9"/>
      <c r="AL158" s="9"/>
      <c r="AM158" s="9"/>
      <c r="AN158" s="9"/>
      <c r="AO158" s="9"/>
      <c r="AP158" s="9"/>
      <c r="AQ158" s="9"/>
      <c r="AR158" s="9"/>
      <c r="AS158" s="9"/>
      <c r="AT158" s="9"/>
      <c r="AU158" s="9"/>
      <c r="AV158" s="9"/>
      <c r="AW158" s="9"/>
      <c r="AX158" s="9"/>
      <c r="AY158" s="9"/>
      <c r="AZ158" s="9"/>
    </row>
    <row r="159" spans="1:52" x14ac:dyDescent="0.25">
      <c r="A159" s="9"/>
      <c r="B159" s="9"/>
      <c r="C159" s="9"/>
      <c r="D159" s="9"/>
      <c r="E159" s="9"/>
      <c r="F159" s="9"/>
      <c r="G159" s="7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  <c r="AD159" s="9"/>
      <c r="AE159" s="9"/>
      <c r="AF159" s="9"/>
      <c r="AG159" s="9"/>
      <c r="AH159" s="9"/>
      <c r="AI159" s="9"/>
      <c r="AJ159" s="9"/>
      <c r="AK159" s="9"/>
      <c r="AL159" s="9"/>
      <c r="AM159" s="9"/>
      <c r="AN159" s="9"/>
      <c r="AO159" s="9"/>
      <c r="AP159" s="9"/>
      <c r="AQ159" s="9"/>
      <c r="AR159" s="9"/>
      <c r="AS159" s="9"/>
      <c r="AT159" s="9"/>
      <c r="AU159" s="9"/>
      <c r="AV159" s="9"/>
      <c r="AW159" s="9"/>
      <c r="AX159" s="9"/>
      <c r="AY159" s="9"/>
      <c r="AZ159" s="9"/>
    </row>
    <row r="160" spans="1:52" x14ac:dyDescent="0.25">
      <c r="A160" s="9"/>
      <c r="B160" s="9"/>
      <c r="C160" s="9"/>
      <c r="D160" s="9"/>
      <c r="E160" s="9"/>
      <c r="F160" s="9"/>
      <c r="G160" s="7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  <c r="AC160" s="9"/>
      <c r="AD160" s="9"/>
      <c r="AE160" s="9"/>
      <c r="AF160" s="9"/>
      <c r="AG160" s="9"/>
      <c r="AH160" s="9"/>
      <c r="AI160" s="9"/>
      <c r="AJ160" s="9"/>
      <c r="AK160" s="9"/>
      <c r="AL160" s="9"/>
      <c r="AM160" s="9"/>
      <c r="AN160" s="9"/>
      <c r="AO160" s="9"/>
      <c r="AP160" s="9"/>
      <c r="AQ160" s="9"/>
      <c r="AR160" s="9"/>
      <c r="AS160" s="9"/>
      <c r="AT160" s="9"/>
      <c r="AU160" s="9"/>
      <c r="AV160" s="9"/>
      <c r="AW160" s="9"/>
      <c r="AX160" s="9"/>
      <c r="AY160" s="9"/>
      <c r="AZ160" s="9"/>
    </row>
    <row r="161" spans="1:52" x14ac:dyDescent="0.25">
      <c r="A161" s="9"/>
      <c r="B161" s="9"/>
      <c r="C161" s="9"/>
      <c r="D161" s="9"/>
      <c r="E161" s="9"/>
      <c r="F161" s="9"/>
      <c r="G161" s="7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  <c r="AC161" s="9"/>
      <c r="AD161" s="9"/>
      <c r="AE161" s="9"/>
      <c r="AF161" s="9"/>
      <c r="AG161" s="9"/>
      <c r="AH161" s="9"/>
      <c r="AI161" s="9"/>
      <c r="AJ161" s="9"/>
      <c r="AK161" s="9"/>
      <c r="AL161" s="9"/>
      <c r="AM161" s="9"/>
      <c r="AN161" s="9"/>
      <c r="AO161" s="9"/>
      <c r="AP161" s="9"/>
      <c r="AQ161" s="9"/>
      <c r="AR161" s="9"/>
      <c r="AS161" s="9"/>
      <c r="AT161" s="9"/>
      <c r="AU161" s="9"/>
      <c r="AV161" s="9"/>
      <c r="AW161" s="9"/>
      <c r="AX161" s="9"/>
      <c r="AY161" s="9"/>
      <c r="AZ161" s="9"/>
    </row>
    <row r="162" spans="1:52" x14ac:dyDescent="0.25">
      <c r="A162" s="9"/>
      <c r="B162" s="9"/>
      <c r="C162" s="9"/>
      <c r="D162" s="9"/>
      <c r="E162" s="9"/>
      <c r="F162" s="9"/>
      <c r="G162" s="7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  <c r="AC162" s="9"/>
      <c r="AD162" s="9"/>
      <c r="AE162" s="9"/>
      <c r="AF162" s="9"/>
      <c r="AG162" s="9"/>
      <c r="AH162" s="9"/>
      <c r="AI162" s="9"/>
      <c r="AJ162" s="9"/>
      <c r="AK162" s="9"/>
      <c r="AL162" s="9"/>
      <c r="AM162" s="9"/>
      <c r="AN162" s="9"/>
      <c r="AO162" s="9"/>
      <c r="AP162" s="9"/>
      <c r="AQ162" s="9"/>
      <c r="AR162" s="9"/>
      <c r="AS162" s="9"/>
      <c r="AT162" s="9"/>
      <c r="AU162" s="9"/>
      <c r="AV162" s="9"/>
      <c r="AW162" s="9"/>
      <c r="AX162" s="9"/>
      <c r="AY162" s="9"/>
      <c r="AZ162" s="9"/>
    </row>
    <row r="163" spans="1:52" x14ac:dyDescent="0.25">
      <c r="A163" s="9"/>
      <c r="B163" s="9"/>
      <c r="C163" s="9"/>
      <c r="D163" s="9"/>
      <c r="E163" s="9"/>
      <c r="F163" s="9"/>
      <c r="G163" s="7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  <c r="AD163" s="9"/>
      <c r="AE163" s="9"/>
      <c r="AF163" s="9"/>
      <c r="AG163" s="9"/>
      <c r="AH163" s="9"/>
      <c r="AI163" s="9"/>
      <c r="AJ163" s="9"/>
      <c r="AK163" s="9"/>
      <c r="AL163" s="9"/>
      <c r="AM163" s="9"/>
      <c r="AN163" s="9"/>
      <c r="AO163" s="9"/>
      <c r="AP163" s="9"/>
      <c r="AQ163" s="9"/>
      <c r="AR163" s="9"/>
      <c r="AS163" s="9"/>
      <c r="AT163" s="9"/>
      <c r="AU163" s="9"/>
      <c r="AV163" s="9"/>
      <c r="AW163" s="9"/>
      <c r="AX163" s="9"/>
      <c r="AY163" s="9"/>
      <c r="AZ163" s="9"/>
    </row>
    <row r="164" spans="1:52" x14ac:dyDescent="0.25">
      <c r="A164" s="9"/>
      <c r="B164" s="9"/>
      <c r="C164" s="9"/>
      <c r="D164" s="9"/>
      <c r="E164" s="9"/>
      <c r="F164" s="9"/>
      <c r="G164" s="7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  <c r="AD164" s="9"/>
      <c r="AE164" s="9"/>
      <c r="AF164" s="9"/>
      <c r="AG164" s="9"/>
      <c r="AH164" s="9"/>
      <c r="AI164" s="9"/>
      <c r="AJ164" s="9"/>
      <c r="AK164" s="9"/>
      <c r="AL164" s="9"/>
      <c r="AM164" s="9"/>
      <c r="AN164" s="9"/>
      <c r="AO164" s="9"/>
      <c r="AP164" s="9"/>
      <c r="AQ164" s="9"/>
      <c r="AR164" s="9"/>
      <c r="AS164" s="9"/>
      <c r="AT164" s="9"/>
      <c r="AU164" s="9"/>
      <c r="AV164" s="9"/>
      <c r="AW164" s="9"/>
      <c r="AX164" s="9"/>
      <c r="AY164" s="9"/>
      <c r="AZ164" s="9"/>
    </row>
    <row r="165" spans="1:52" x14ac:dyDescent="0.25">
      <c r="A165" s="9"/>
      <c r="B165" s="9"/>
      <c r="C165" s="9"/>
      <c r="D165" s="9"/>
      <c r="E165" s="9"/>
      <c r="F165" s="9"/>
      <c r="G165" s="7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  <c r="AC165" s="9"/>
      <c r="AD165" s="9"/>
      <c r="AE165" s="9"/>
      <c r="AF165" s="9"/>
      <c r="AG165" s="9"/>
      <c r="AH165" s="9"/>
      <c r="AI165" s="9"/>
      <c r="AJ165" s="9"/>
      <c r="AK165" s="9"/>
      <c r="AL165" s="9"/>
      <c r="AM165" s="9"/>
      <c r="AN165" s="9"/>
      <c r="AO165" s="9"/>
      <c r="AP165" s="9"/>
      <c r="AQ165" s="9"/>
      <c r="AR165" s="9"/>
      <c r="AS165" s="9"/>
      <c r="AT165" s="9"/>
      <c r="AU165" s="9"/>
      <c r="AV165" s="9"/>
      <c r="AW165" s="9"/>
      <c r="AX165" s="9"/>
      <c r="AY165" s="9"/>
      <c r="AZ165" s="9"/>
    </row>
    <row r="166" spans="1:52" x14ac:dyDescent="0.25">
      <c r="A166" s="9"/>
      <c r="B166" s="9"/>
      <c r="C166" s="9"/>
      <c r="D166" s="9"/>
      <c r="E166" s="9"/>
      <c r="F166" s="9"/>
      <c r="G166" s="7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  <c r="AC166" s="9"/>
      <c r="AD166" s="9"/>
      <c r="AE166" s="9"/>
      <c r="AF166" s="9"/>
      <c r="AG166" s="9"/>
      <c r="AH166" s="9"/>
      <c r="AI166" s="9"/>
      <c r="AJ166" s="9"/>
      <c r="AK166" s="9"/>
      <c r="AL166" s="9"/>
      <c r="AM166" s="9"/>
      <c r="AN166" s="9"/>
      <c r="AO166" s="9"/>
      <c r="AP166" s="9"/>
      <c r="AQ166" s="9"/>
      <c r="AR166" s="9"/>
      <c r="AS166" s="9"/>
      <c r="AT166" s="9"/>
      <c r="AU166" s="9"/>
      <c r="AV166" s="9"/>
      <c r="AW166" s="9"/>
      <c r="AX166" s="9"/>
      <c r="AY166" s="9"/>
      <c r="AZ166" s="9"/>
    </row>
    <row r="167" spans="1:52" x14ac:dyDescent="0.25">
      <c r="A167" s="9"/>
      <c r="B167" s="9"/>
      <c r="C167" s="9"/>
      <c r="D167" s="9"/>
      <c r="E167" s="9"/>
      <c r="F167" s="9"/>
      <c r="G167" s="7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  <c r="AC167" s="9"/>
      <c r="AD167" s="9"/>
      <c r="AE167" s="9"/>
      <c r="AF167" s="9"/>
      <c r="AG167" s="9"/>
      <c r="AH167" s="9"/>
      <c r="AI167" s="9"/>
      <c r="AJ167" s="9"/>
      <c r="AK167" s="9"/>
      <c r="AL167" s="9"/>
      <c r="AM167" s="9"/>
      <c r="AN167" s="9"/>
      <c r="AO167" s="9"/>
      <c r="AP167" s="9"/>
      <c r="AQ167" s="9"/>
      <c r="AR167" s="9"/>
      <c r="AS167" s="9"/>
      <c r="AT167" s="9"/>
      <c r="AU167" s="9"/>
      <c r="AV167" s="9"/>
      <c r="AW167" s="9"/>
      <c r="AX167" s="9"/>
      <c r="AY167" s="9"/>
      <c r="AZ167" s="9"/>
    </row>
    <row r="168" spans="1:52" x14ac:dyDescent="0.25">
      <c r="A168" s="9"/>
      <c r="B168" s="9"/>
      <c r="C168" s="9"/>
      <c r="D168" s="9"/>
      <c r="E168" s="9"/>
      <c r="F168" s="9"/>
      <c r="G168" s="7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9"/>
      <c r="AD168" s="9"/>
      <c r="AE168" s="9"/>
      <c r="AF168" s="9"/>
      <c r="AG168" s="9"/>
      <c r="AH168" s="9"/>
      <c r="AI168" s="9"/>
      <c r="AJ168" s="9"/>
      <c r="AK168" s="9"/>
      <c r="AL168" s="9"/>
      <c r="AM168" s="9"/>
      <c r="AN168" s="9"/>
      <c r="AO168" s="9"/>
      <c r="AP168" s="9"/>
      <c r="AQ168" s="9"/>
      <c r="AR168" s="9"/>
      <c r="AS168" s="9"/>
      <c r="AT168" s="9"/>
      <c r="AU168" s="9"/>
      <c r="AV168" s="9"/>
      <c r="AW168" s="9"/>
      <c r="AX168" s="9"/>
      <c r="AY168" s="9"/>
      <c r="AZ168" s="9"/>
    </row>
    <row r="169" spans="1:52" x14ac:dyDescent="0.25">
      <c r="A169" s="9"/>
      <c r="B169" s="9"/>
      <c r="C169" s="9"/>
      <c r="D169" s="9"/>
      <c r="E169" s="9"/>
      <c r="F169" s="9"/>
      <c r="G169" s="7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  <c r="AC169" s="9"/>
      <c r="AD169" s="9"/>
      <c r="AE169" s="9"/>
      <c r="AF169" s="9"/>
      <c r="AG169" s="9"/>
      <c r="AH169" s="9"/>
      <c r="AI169" s="9"/>
      <c r="AJ169" s="9"/>
      <c r="AK169" s="9"/>
      <c r="AL169" s="9"/>
      <c r="AM169" s="9"/>
      <c r="AN169" s="9"/>
      <c r="AO169" s="9"/>
      <c r="AP169" s="9"/>
      <c r="AQ169" s="9"/>
      <c r="AR169" s="9"/>
      <c r="AS169" s="9"/>
      <c r="AT169" s="9"/>
      <c r="AU169" s="9"/>
      <c r="AV169" s="9"/>
      <c r="AW169" s="9"/>
      <c r="AX169" s="9"/>
      <c r="AY169" s="9"/>
      <c r="AZ169" s="9"/>
    </row>
    <row r="170" spans="1:52" x14ac:dyDescent="0.25">
      <c r="A170" s="9"/>
      <c r="B170" s="9"/>
      <c r="C170" s="9"/>
      <c r="D170" s="9"/>
      <c r="E170" s="9"/>
      <c r="F170" s="9"/>
      <c r="G170" s="7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  <c r="AC170" s="9"/>
      <c r="AD170" s="9"/>
      <c r="AE170" s="9"/>
      <c r="AF170" s="9"/>
      <c r="AG170" s="9"/>
      <c r="AH170" s="9"/>
      <c r="AI170" s="9"/>
      <c r="AJ170" s="9"/>
      <c r="AK170" s="9"/>
      <c r="AL170" s="9"/>
      <c r="AM170" s="9"/>
      <c r="AN170" s="9"/>
      <c r="AO170" s="9"/>
      <c r="AP170" s="9"/>
      <c r="AQ170" s="9"/>
      <c r="AR170" s="9"/>
      <c r="AS170" s="9"/>
      <c r="AT170" s="9"/>
      <c r="AU170" s="9"/>
      <c r="AV170" s="9"/>
      <c r="AW170" s="9"/>
      <c r="AX170" s="9"/>
      <c r="AY170" s="9"/>
      <c r="AZ170" s="9"/>
    </row>
    <row r="171" spans="1:52" x14ac:dyDescent="0.25">
      <c r="A171" s="9"/>
      <c r="B171" s="9"/>
      <c r="C171" s="9"/>
      <c r="D171" s="9"/>
      <c r="E171" s="9"/>
      <c r="F171" s="9"/>
      <c r="G171" s="7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  <c r="AC171" s="9"/>
      <c r="AD171" s="9"/>
      <c r="AE171" s="9"/>
      <c r="AF171" s="9"/>
      <c r="AG171" s="9"/>
      <c r="AH171" s="9"/>
      <c r="AI171" s="9"/>
      <c r="AJ171" s="9"/>
      <c r="AK171" s="9"/>
      <c r="AL171" s="9"/>
      <c r="AM171" s="9"/>
      <c r="AN171" s="9"/>
      <c r="AO171" s="9"/>
      <c r="AP171" s="9"/>
      <c r="AQ171" s="9"/>
      <c r="AR171" s="9"/>
      <c r="AS171" s="9"/>
      <c r="AT171" s="9"/>
      <c r="AU171" s="9"/>
      <c r="AV171" s="9"/>
      <c r="AW171" s="9"/>
      <c r="AX171" s="9"/>
      <c r="AY171" s="9"/>
      <c r="AZ171" s="9"/>
    </row>
    <row r="172" spans="1:52" x14ac:dyDescent="0.25">
      <c r="A172" s="9"/>
      <c r="B172" s="9"/>
      <c r="C172" s="9"/>
      <c r="D172" s="9"/>
      <c r="E172" s="9"/>
      <c r="F172" s="9"/>
      <c r="G172" s="7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  <c r="AC172" s="9"/>
      <c r="AD172" s="9"/>
      <c r="AE172" s="9"/>
      <c r="AF172" s="9"/>
      <c r="AG172" s="9"/>
      <c r="AH172" s="9"/>
      <c r="AI172" s="9"/>
      <c r="AJ172" s="9"/>
      <c r="AK172" s="9"/>
      <c r="AL172" s="9"/>
      <c r="AM172" s="9"/>
      <c r="AN172" s="9"/>
      <c r="AO172" s="9"/>
      <c r="AP172" s="9"/>
      <c r="AQ172" s="9"/>
      <c r="AR172" s="9"/>
      <c r="AS172" s="9"/>
      <c r="AT172" s="9"/>
      <c r="AU172" s="9"/>
      <c r="AV172" s="9"/>
      <c r="AW172" s="9"/>
      <c r="AX172" s="9"/>
      <c r="AY172" s="9"/>
      <c r="AZ172" s="9"/>
    </row>
    <row r="173" spans="1:52" x14ac:dyDescent="0.25">
      <c r="A173" s="9"/>
      <c r="B173" s="9"/>
      <c r="C173" s="9"/>
      <c r="D173" s="9"/>
      <c r="E173" s="9"/>
      <c r="F173" s="9"/>
      <c r="G173" s="7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  <c r="AC173" s="9"/>
      <c r="AD173" s="9"/>
      <c r="AE173" s="9"/>
      <c r="AF173" s="9"/>
      <c r="AG173" s="9"/>
      <c r="AH173" s="9"/>
      <c r="AI173" s="9"/>
      <c r="AJ173" s="9"/>
      <c r="AK173" s="9"/>
      <c r="AL173" s="9"/>
      <c r="AM173" s="9"/>
      <c r="AN173" s="9"/>
      <c r="AO173" s="9"/>
      <c r="AP173" s="9"/>
      <c r="AQ173" s="9"/>
      <c r="AR173" s="9"/>
      <c r="AS173" s="9"/>
      <c r="AT173" s="9"/>
      <c r="AU173" s="9"/>
      <c r="AV173" s="9"/>
      <c r="AW173" s="9"/>
      <c r="AX173" s="9"/>
      <c r="AY173" s="9"/>
      <c r="AZ173" s="9"/>
    </row>
    <row r="174" spans="1:52" x14ac:dyDescent="0.25">
      <c r="A174" s="9"/>
      <c r="B174" s="9"/>
      <c r="C174" s="9"/>
      <c r="D174" s="9"/>
      <c r="E174" s="9"/>
      <c r="F174" s="9"/>
      <c r="G174" s="7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  <c r="AC174" s="9"/>
      <c r="AD174" s="9"/>
      <c r="AE174" s="9"/>
      <c r="AF174" s="9"/>
      <c r="AG174" s="9"/>
      <c r="AH174" s="9"/>
      <c r="AI174" s="9"/>
      <c r="AJ174" s="9"/>
      <c r="AK174" s="9"/>
      <c r="AL174" s="9"/>
      <c r="AM174" s="9"/>
      <c r="AN174" s="9"/>
      <c r="AO174" s="9"/>
      <c r="AP174" s="9"/>
      <c r="AQ174" s="9"/>
      <c r="AR174" s="9"/>
      <c r="AS174" s="9"/>
      <c r="AT174" s="9"/>
      <c r="AU174" s="9"/>
      <c r="AV174" s="9"/>
      <c r="AW174" s="9"/>
      <c r="AX174" s="9"/>
      <c r="AY174" s="9"/>
      <c r="AZ174" s="9"/>
    </row>
    <row r="175" spans="1:52" x14ac:dyDescent="0.25">
      <c r="A175" s="9"/>
      <c r="B175" s="9"/>
      <c r="C175" s="9"/>
      <c r="D175" s="9"/>
      <c r="E175" s="9"/>
      <c r="F175" s="9"/>
      <c r="G175" s="7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  <c r="AC175" s="9"/>
      <c r="AD175" s="9"/>
      <c r="AE175" s="9"/>
      <c r="AF175" s="9"/>
      <c r="AG175" s="9"/>
      <c r="AH175" s="9"/>
      <c r="AI175" s="9"/>
      <c r="AJ175" s="9"/>
      <c r="AK175" s="9"/>
      <c r="AL175" s="9"/>
      <c r="AM175" s="9"/>
      <c r="AN175" s="9"/>
      <c r="AO175" s="9"/>
      <c r="AP175" s="9"/>
      <c r="AQ175" s="9"/>
      <c r="AR175" s="9"/>
      <c r="AS175" s="9"/>
      <c r="AT175" s="9"/>
      <c r="AU175" s="9"/>
      <c r="AV175" s="9"/>
      <c r="AW175" s="9"/>
      <c r="AX175" s="9"/>
      <c r="AY175" s="9"/>
      <c r="AZ175" s="9"/>
    </row>
    <row r="176" spans="1:52" x14ac:dyDescent="0.25">
      <c r="A176" s="9"/>
      <c r="B176" s="9"/>
      <c r="C176" s="9"/>
      <c r="D176" s="9"/>
      <c r="E176" s="9"/>
      <c r="F176" s="9"/>
      <c r="G176" s="7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  <c r="AD176" s="9"/>
      <c r="AE176" s="9"/>
      <c r="AF176" s="9"/>
      <c r="AG176" s="9"/>
      <c r="AH176" s="9"/>
      <c r="AI176" s="9"/>
      <c r="AJ176" s="9"/>
      <c r="AK176" s="9"/>
      <c r="AL176" s="9"/>
      <c r="AM176" s="9"/>
      <c r="AN176" s="9"/>
      <c r="AO176" s="9"/>
      <c r="AP176" s="9"/>
      <c r="AQ176" s="9"/>
      <c r="AR176" s="9"/>
      <c r="AS176" s="9"/>
      <c r="AT176" s="9"/>
      <c r="AU176" s="9"/>
      <c r="AV176" s="9"/>
      <c r="AW176" s="9"/>
      <c r="AX176" s="9"/>
      <c r="AY176" s="9"/>
      <c r="AZ176" s="9"/>
    </row>
    <row r="177" spans="1:52" x14ac:dyDescent="0.25">
      <c r="A177" s="9"/>
      <c r="B177" s="9"/>
      <c r="C177" s="9"/>
      <c r="D177" s="9"/>
      <c r="E177" s="9"/>
      <c r="F177" s="9"/>
      <c r="G177" s="7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9"/>
      <c r="AD177" s="9"/>
      <c r="AE177" s="9"/>
      <c r="AF177" s="9"/>
      <c r="AG177" s="9"/>
      <c r="AH177" s="9"/>
      <c r="AI177" s="9"/>
      <c r="AJ177" s="9"/>
      <c r="AK177" s="9"/>
      <c r="AL177" s="9"/>
      <c r="AM177" s="9"/>
      <c r="AN177" s="9"/>
      <c r="AO177" s="9"/>
      <c r="AP177" s="9"/>
      <c r="AQ177" s="9"/>
      <c r="AR177" s="9"/>
      <c r="AS177" s="9"/>
      <c r="AT177" s="9"/>
      <c r="AU177" s="9"/>
      <c r="AV177" s="9"/>
      <c r="AW177" s="9"/>
      <c r="AX177" s="9"/>
      <c r="AY177" s="9"/>
      <c r="AZ177" s="9"/>
    </row>
    <row r="178" spans="1:52" x14ac:dyDescent="0.25">
      <c r="A178" s="9"/>
      <c r="B178" s="9"/>
      <c r="C178" s="9"/>
      <c r="D178" s="9"/>
      <c r="E178" s="9"/>
      <c r="F178" s="9"/>
      <c r="G178" s="7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  <c r="AC178" s="9"/>
      <c r="AD178" s="9"/>
      <c r="AE178" s="9"/>
      <c r="AF178" s="9"/>
      <c r="AG178" s="9"/>
      <c r="AH178" s="9"/>
      <c r="AI178" s="9"/>
      <c r="AJ178" s="9"/>
      <c r="AK178" s="9"/>
      <c r="AL178" s="9"/>
      <c r="AM178" s="9"/>
      <c r="AN178" s="9"/>
      <c r="AO178" s="9"/>
      <c r="AP178" s="9"/>
      <c r="AQ178" s="9"/>
      <c r="AR178" s="9"/>
      <c r="AS178" s="9"/>
      <c r="AT178" s="9"/>
      <c r="AU178" s="9"/>
      <c r="AV178" s="9"/>
      <c r="AW178" s="9"/>
      <c r="AX178" s="9"/>
      <c r="AY178" s="9"/>
      <c r="AZ178" s="9"/>
    </row>
    <row r="179" spans="1:52" x14ac:dyDescent="0.25">
      <c r="A179" s="9"/>
      <c r="B179" s="9"/>
      <c r="C179" s="9"/>
      <c r="D179" s="9"/>
      <c r="E179" s="9"/>
      <c r="F179" s="9"/>
      <c r="G179" s="7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  <c r="AC179" s="9"/>
      <c r="AD179" s="9"/>
      <c r="AE179" s="9"/>
      <c r="AF179" s="9"/>
      <c r="AG179" s="9"/>
      <c r="AH179" s="9"/>
      <c r="AI179" s="9"/>
      <c r="AJ179" s="9"/>
      <c r="AK179" s="9"/>
      <c r="AL179" s="9"/>
      <c r="AM179" s="9"/>
      <c r="AN179" s="9"/>
      <c r="AO179" s="9"/>
      <c r="AP179" s="9"/>
      <c r="AQ179" s="9"/>
      <c r="AR179" s="9"/>
      <c r="AS179" s="9"/>
      <c r="AT179" s="9"/>
      <c r="AU179" s="9"/>
      <c r="AV179" s="9"/>
      <c r="AW179" s="9"/>
      <c r="AX179" s="9"/>
      <c r="AY179" s="9"/>
      <c r="AZ179" s="9"/>
    </row>
    <row r="180" spans="1:52" x14ac:dyDescent="0.25">
      <c r="A180" s="9"/>
      <c r="B180" s="9"/>
      <c r="C180" s="9"/>
      <c r="D180" s="9"/>
      <c r="E180" s="9"/>
      <c r="F180" s="9"/>
      <c r="G180" s="7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  <c r="AC180" s="9"/>
      <c r="AD180" s="9"/>
      <c r="AE180" s="9"/>
      <c r="AF180" s="9"/>
      <c r="AG180" s="9"/>
      <c r="AH180" s="9"/>
      <c r="AI180" s="9"/>
      <c r="AJ180" s="9"/>
      <c r="AK180" s="9"/>
      <c r="AL180" s="9"/>
      <c r="AM180" s="9"/>
      <c r="AN180" s="9"/>
      <c r="AO180" s="9"/>
      <c r="AP180" s="9"/>
      <c r="AQ180" s="9"/>
      <c r="AR180" s="9"/>
      <c r="AS180" s="9"/>
      <c r="AT180" s="9"/>
      <c r="AU180" s="9"/>
      <c r="AV180" s="9"/>
      <c r="AW180" s="9"/>
      <c r="AX180" s="9"/>
      <c r="AY180" s="9"/>
      <c r="AZ180" s="9"/>
    </row>
    <row r="181" spans="1:52" x14ac:dyDescent="0.25">
      <c r="A181" s="9"/>
      <c r="B181" s="9"/>
      <c r="C181" s="9"/>
      <c r="D181" s="9"/>
      <c r="E181" s="9"/>
      <c r="F181" s="9"/>
      <c r="G181" s="7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  <c r="AC181" s="9"/>
      <c r="AD181" s="9"/>
      <c r="AE181" s="9"/>
      <c r="AF181" s="9"/>
      <c r="AG181" s="9"/>
      <c r="AH181" s="9"/>
      <c r="AI181" s="9"/>
      <c r="AJ181" s="9"/>
      <c r="AK181" s="9"/>
      <c r="AL181" s="9"/>
      <c r="AM181" s="9"/>
      <c r="AN181" s="9"/>
      <c r="AO181" s="9"/>
      <c r="AP181" s="9"/>
      <c r="AQ181" s="9"/>
      <c r="AR181" s="9"/>
      <c r="AS181" s="9"/>
      <c r="AT181" s="9"/>
      <c r="AU181" s="9"/>
      <c r="AV181" s="9"/>
      <c r="AW181" s="9"/>
      <c r="AX181" s="9"/>
      <c r="AY181" s="9"/>
      <c r="AZ181" s="9"/>
    </row>
    <row r="182" spans="1:52" x14ac:dyDescent="0.25">
      <c r="A182" s="9"/>
      <c r="B182" s="9"/>
      <c r="C182" s="9"/>
      <c r="D182" s="9"/>
      <c r="E182" s="9"/>
      <c r="F182" s="9"/>
      <c r="G182" s="7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  <c r="AC182" s="9"/>
      <c r="AD182" s="9"/>
      <c r="AE182" s="9"/>
      <c r="AF182" s="9"/>
      <c r="AG182" s="9"/>
      <c r="AH182" s="9"/>
      <c r="AI182" s="9"/>
      <c r="AJ182" s="9"/>
      <c r="AK182" s="9"/>
      <c r="AL182" s="9"/>
      <c r="AM182" s="9"/>
      <c r="AN182" s="9"/>
      <c r="AO182" s="9"/>
      <c r="AP182" s="9"/>
      <c r="AQ182" s="9"/>
      <c r="AR182" s="9"/>
      <c r="AS182" s="9"/>
      <c r="AT182" s="9"/>
      <c r="AU182" s="9"/>
      <c r="AV182" s="9"/>
      <c r="AW182" s="9"/>
      <c r="AX182" s="9"/>
      <c r="AY182" s="9"/>
      <c r="AZ182" s="9"/>
    </row>
    <row r="183" spans="1:52" x14ac:dyDescent="0.25">
      <c r="A183" s="9"/>
      <c r="B183" s="9"/>
      <c r="C183" s="9"/>
      <c r="D183" s="9"/>
      <c r="E183" s="9"/>
      <c r="F183" s="9"/>
      <c r="G183" s="7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  <c r="AC183" s="9"/>
      <c r="AD183" s="9"/>
      <c r="AE183" s="9"/>
      <c r="AF183" s="9"/>
      <c r="AG183" s="9"/>
      <c r="AH183" s="9"/>
      <c r="AI183" s="9"/>
      <c r="AJ183" s="9"/>
      <c r="AK183" s="9"/>
      <c r="AL183" s="9"/>
      <c r="AM183" s="9"/>
      <c r="AN183" s="9"/>
      <c r="AO183" s="9"/>
      <c r="AP183" s="9"/>
      <c r="AQ183" s="9"/>
      <c r="AR183" s="9"/>
      <c r="AS183" s="9"/>
      <c r="AT183" s="9"/>
      <c r="AU183" s="9"/>
      <c r="AV183" s="9"/>
      <c r="AW183" s="9"/>
      <c r="AX183" s="9"/>
      <c r="AY183" s="9"/>
      <c r="AZ183" s="9"/>
    </row>
    <row r="184" spans="1:52" x14ac:dyDescent="0.25">
      <c r="A184" s="9"/>
      <c r="B184" s="9"/>
      <c r="C184" s="9"/>
      <c r="D184" s="9"/>
      <c r="E184" s="9"/>
      <c r="F184" s="9"/>
      <c r="G184" s="7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  <c r="AC184" s="9"/>
      <c r="AD184" s="9"/>
      <c r="AE184" s="9"/>
      <c r="AF184" s="9"/>
      <c r="AG184" s="9"/>
      <c r="AH184" s="9"/>
      <c r="AI184" s="9"/>
      <c r="AJ184" s="9"/>
      <c r="AK184" s="9"/>
      <c r="AL184" s="9"/>
      <c r="AM184" s="9"/>
      <c r="AN184" s="9"/>
      <c r="AO184" s="9"/>
      <c r="AP184" s="9"/>
      <c r="AQ184" s="9"/>
      <c r="AR184" s="9"/>
      <c r="AS184" s="9"/>
      <c r="AT184" s="9"/>
      <c r="AU184" s="9"/>
      <c r="AV184" s="9"/>
      <c r="AW184" s="9"/>
      <c r="AX184" s="9"/>
      <c r="AY184" s="9"/>
      <c r="AZ184" s="9"/>
    </row>
    <row r="185" spans="1:52" x14ac:dyDescent="0.25">
      <c r="A185" s="9"/>
      <c r="B185" s="9"/>
      <c r="C185" s="9"/>
      <c r="D185" s="9"/>
      <c r="E185" s="9"/>
      <c r="F185" s="9"/>
      <c r="G185" s="7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  <c r="AC185" s="9"/>
      <c r="AD185" s="9"/>
      <c r="AE185" s="9"/>
      <c r="AF185" s="9"/>
      <c r="AG185" s="9"/>
      <c r="AH185" s="9"/>
      <c r="AI185" s="9"/>
      <c r="AJ185" s="9"/>
      <c r="AK185" s="9"/>
      <c r="AL185" s="9"/>
      <c r="AM185" s="9"/>
      <c r="AN185" s="9"/>
      <c r="AO185" s="9"/>
      <c r="AP185" s="9"/>
      <c r="AQ185" s="9"/>
      <c r="AR185" s="9"/>
      <c r="AS185" s="9"/>
      <c r="AT185" s="9"/>
      <c r="AU185" s="9"/>
      <c r="AV185" s="9"/>
      <c r="AW185" s="9"/>
      <c r="AX185" s="9"/>
      <c r="AY185" s="9"/>
      <c r="AZ185" s="9"/>
    </row>
    <row r="186" spans="1:52" x14ac:dyDescent="0.25">
      <c r="A186" s="9"/>
      <c r="B186" s="9"/>
      <c r="C186" s="9"/>
      <c r="D186" s="9"/>
      <c r="E186" s="9"/>
      <c r="F186" s="9"/>
      <c r="G186" s="7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  <c r="AC186" s="9"/>
      <c r="AD186" s="9"/>
      <c r="AE186" s="9"/>
      <c r="AF186" s="9"/>
      <c r="AG186" s="9"/>
      <c r="AH186" s="9"/>
      <c r="AI186" s="9"/>
      <c r="AJ186" s="9"/>
      <c r="AK186" s="9"/>
      <c r="AL186" s="9"/>
      <c r="AM186" s="9"/>
      <c r="AN186" s="9"/>
      <c r="AO186" s="9"/>
      <c r="AP186" s="9"/>
      <c r="AQ186" s="9"/>
      <c r="AR186" s="9"/>
      <c r="AS186" s="9"/>
      <c r="AT186" s="9"/>
      <c r="AU186" s="9"/>
      <c r="AV186" s="9"/>
      <c r="AW186" s="9"/>
      <c r="AX186" s="9"/>
      <c r="AY186" s="9"/>
      <c r="AZ186" s="9"/>
    </row>
    <row r="187" spans="1:52" x14ac:dyDescent="0.25">
      <c r="A187" s="9"/>
      <c r="B187" s="9"/>
      <c r="C187" s="9"/>
      <c r="D187" s="9"/>
      <c r="E187" s="9"/>
      <c r="F187" s="9"/>
      <c r="G187" s="7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  <c r="AC187" s="9"/>
      <c r="AD187" s="9"/>
      <c r="AE187" s="9"/>
      <c r="AF187" s="9"/>
      <c r="AG187" s="9"/>
      <c r="AH187" s="9"/>
      <c r="AI187" s="9"/>
      <c r="AJ187" s="9"/>
      <c r="AK187" s="9"/>
      <c r="AL187" s="9"/>
      <c r="AM187" s="9"/>
      <c r="AN187" s="9"/>
      <c r="AO187" s="9"/>
      <c r="AP187" s="9"/>
      <c r="AQ187" s="9"/>
      <c r="AR187" s="9"/>
      <c r="AS187" s="9"/>
      <c r="AT187" s="9"/>
      <c r="AU187" s="9"/>
      <c r="AV187" s="9"/>
      <c r="AW187" s="9"/>
      <c r="AX187" s="9"/>
      <c r="AY187" s="9"/>
      <c r="AZ187" s="9"/>
    </row>
    <row r="188" spans="1:52" x14ac:dyDescent="0.25">
      <c r="A188" s="9"/>
      <c r="B188" s="9"/>
      <c r="C188" s="9"/>
      <c r="D188" s="9"/>
      <c r="E188" s="9"/>
      <c r="F188" s="9"/>
      <c r="G188" s="7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  <c r="AC188" s="9"/>
      <c r="AD188" s="9"/>
      <c r="AE188" s="9"/>
      <c r="AF188" s="9"/>
      <c r="AG188" s="9"/>
      <c r="AH188" s="9"/>
      <c r="AI188" s="9"/>
      <c r="AJ188" s="9"/>
      <c r="AK188" s="9"/>
      <c r="AL188" s="9"/>
      <c r="AM188" s="9"/>
      <c r="AN188" s="9"/>
      <c r="AO188" s="9"/>
      <c r="AP188" s="9"/>
      <c r="AQ188" s="9"/>
      <c r="AR188" s="9"/>
      <c r="AS188" s="9"/>
      <c r="AT188" s="9"/>
      <c r="AU188" s="9"/>
      <c r="AV188" s="9"/>
      <c r="AW188" s="9"/>
      <c r="AX188" s="9"/>
      <c r="AY188" s="9"/>
      <c r="AZ188" s="9"/>
    </row>
    <row r="189" spans="1:52" x14ac:dyDescent="0.25">
      <c r="A189" s="9"/>
      <c r="B189" s="9"/>
      <c r="C189" s="9"/>
      <c r="D189" s="9"/>
      <c r="E189" s="9"/>
      <c r="F189" s="9"/>
      <c r="G189" s="7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  <c r="AC189" s="9"/>
      <c r="AD189" s="9"/>
      <c r="AE189" s="9"/>
      <c r="AF189" s="9"/>
      <c r="AG189" s="9"/>
      <c r="AH189" s="9"/>
      <c r="AI189" s="9"/>
      <c r="AJ189" s="9"/>
      <c r="AK189" s="9"/>
      <c r="AL189" s="9"/>
      <c r="AM189" s="9"/>
      <c r="AN189" s="9"/>
      <c r="AO189" s="9"/>
      <c r="AP189" s="9"/>
      <c r="AQ189" s="9"/>
      <c r="AR189" s="9"/>
      <c r="AS189" s="9"/>
      <c r="AT189" s="9"/>
      <c r="AU189" s="9"/>
      <c r="AV189" s="9"/>
      <c r="AW189" s="9"/>
      <c r="AX189" s="9"/>
      <c r="AY189" s="9"/>
      <c r="AZ189" s="9"/>
    </row>
    <row r="190" spans="1:52" x14ac:dyDescent="0.25">
      <c r="A190" s="9"/>
      <c r="B190" s="9"/>
      <c r="C190" s="9"/>
      <c r="D190" s="9"/>
      <c r="E190" s="9"/>
      <c r="F190" s="9"/>
      <c r="G190" s="7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  <c r="AC190" s="9"/>
      <c r="AD190" s="9"/>
      <c r="AE190" s="9"/>
      <c r="AF190" s="9"/>
      <c r="AG190" s="9"/>
      <c r="AH190" s="9"/>
      <c r="AI190" s="9"/>
      <c r="AJ190" s="9"/>
      <c r="AK190" s="9"/>
      <c r="AL190" s="9"/>
      <c r="AM190" s="9"/>
      <c r="AN190" s="9"/>
      <c r="AO190" s="9"/>
      <c r="AP190" s="9"/>
      <c r="AQ190" s="9"/>
      <c r="AR190" s="9"/>
      <c r="AS190" s="9"/>
      <c r="AT190" s="9"/>
      <c r="AU190" s="9"/>
      <c r="AV190" s="9"/>
      <c r="AW190" s="9"/>
      <c r="AX190" s="9"/>
      <c r="AY190" s="9"/>
      <c r="AZ190" s="9"/>
    </row>
    <row r="191" spans="1:52" x14ac:dyDescent="0.25">
      <c r="A191" s="9"/>
      <c r="B191" s="9"/>
      <c r="C191" s="9"/>
      <c r="D191" s="9"/>
      <c r="E191" s="9"/>
      <c r="F191" s="9"/>
      <c r="G191" s="7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  <c r="AC191" s="9"/>
      <c r="AD191" s="9"/>
      <c r="AE191" s="9"/>
      <c r="AF191" s="9"/>
      <c r="AG191" s="9"/>
      <c r="AH191" s="9"/>
      <c r="AI191" s="9"/>
      <c r="AJ191" s="9"/>
      <c r="AK191" s="9"/>
      <c r="AL191" s="9"/>
      <c r="AM191" s="9"/>
      <c r="AN191" s="9"/>
      <c r="AO191" s="9"/>
      <c r="AP191" s="9"/>
      <c r="AQ191" s="9"/>
      <c r="AR191" s="9"/>
      <c r="AS191" s="9"/>
      <c r="AT191" s="9"/>
      <c r="AU191" s="9"/>
      <c r="AV191" s="9"/>
      <c r="AW191" s="9"/>
      <c r="AX191" s="9"/>
      <c r="AY191" s="9"/>
      <c r="AZ191" s="9"/>
    </row>
    <row r="192" spans="1:52" x14ac:dyDescent="0.25">
      <c r="A192" s="9"/>
      <c r="B192" s="9"/>
      <c r="C192" s="9"/>
      <c r="D192" s="9"/>
      <c r="E192" s="9"/>
      <c r="F192" s="9"/>
      <c r="G192" s="7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  <c r="AC192" s="9"/>
      <c r="AD192" s="9"/>
      <c r="AE192" s="9"/>
      <c r="AF192" s="9"/>
      <c r="AG192" s="9"/>
      <c r="AH192" s="9"/>
      <c r="AI192" s="9"/>
      <c r="AJ192" s="9"/>
      <c r="AK192" s="9"/>
      <c r="AL192" s="9"/>
      <c r="AM192" s="9"/>
      <c r="AN192" s="9"/>
      <c r="AO192" s="9"/>
      <c r="AP192" s="9"/>
      <c r="AQ192" s="9"/>
      <c r="AR192" s="9"/>
      <c r="AS192" s="9"/>
      <c r="AT192" s="9"/>
      <c r="AU192" s="9"/>
      <c r="AV192" s="9"/>
      <c r="AW192" s="9"/>
      <c r="AX192" s="9"/>
      <c r="AY192" s="9"/>
      <c r="AZ192" s="9"/>
    </row>
    <row r="193" spans="1:52" x14ac:dyDescent="0.25">
      <c r="A193" s="9"/>
      <c r="B193" s="9"/>
      <c r="C193" s="9"/>
      <c r="D193" s="9"/>
      <c r="E193" s="9"/>
      <c r="F193" s="9"/>
      <c r="G193" s="7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  <c r="AC193" s="9"/>
      <c r="AD193" s="9"/>
      <c r="AE193" s="9"/>
      <c r="AF193" s="9"/>
      <c r="AG193" s="9"/>
      <c r="AH193" s="9"/>
      <c r="AI193" s="9"/>
      <c r="AJ193" s="9"/>
      <c r="AK193" s="9"/>
      <c r="AL193" s="9"/>
      <c r="AM193" s="9"/>
      <c r="AN193" s="9"/>
      <c r="AO193" s="9"/>
      <c r="AP193" s="9"/>
      <c r="AQ193" s="9"/>
      <c r="AR193" s="9"/>
      <c r="AS193" s="9"/>
      <c r="AT193" s="9"/>
      <c r="AU193" s="9"/>
      <c r="AV193" s="9"/>
      <c r="AW193" s="9"/>
      <c r="AX193" s="9"/>
      <c r="AY193" s="9"/>
      <c r="AZ193" s="9"/>
    </row>
    <row r="194" spans="1:52" x14ac:dyDescent="0.25">
      <c r="A194" s="9"/>
      <c r="B194" s="9"/>
      <c r="C194" s="9"/>
      <c r="D194" s="9"/>
      <c r="E194" s="9"/>
      <c r="F194" s="9"/>
      <c r="G194" s="7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  <c r="AC194" s="9"/>
      <c r="AD194" s="9"/>
      <c r="AE194" s="9"/>
      <c r="AF194" s="9"/>
      <c r="AG194" s="9"/>
      <c r="AH194" s="9"/>
      <c r="AI194" s="9"/>
      <c r="AJ194" s="9"/>
      <c r="AK194" s="9"/>
      <c r="AL194" s="9"/>
      <c r="AM194" s="9"/>
      <c r="AN194" s="9"/>
      <c r="AO194" s="9"/>
      <c r="AP194" s="9"/>
      <c r="AQ194" s="9"/>
      <c r="AR194" s="9"/>
      <c r="AS194" s="9"/>
      <c r="AT194" s="9"/>
      <c r="AU194" s="9"/>
      <c r="AV194" s="9"/>
      <c r="AW194" s="9"/>
      <c r="AX194" s="9"/>
      <c r="AY194" s="9"/>
      <c r="AZ194" s="9"/>
    </row>
    <row r="195" spans="1:52" x14ac:dyDescent="0.25">
      <c r="A195" s="9"/>
      <c r="B195" s="9"/>
      <c r="C195" s="9"/>
      <c r="D195" s="9"/>
      <c r="E195" s="9"/>
      <c r="F195" s="9"/>
      <c r="G195" s="7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  <c r="AC195" s="9"/>
      <c r="AD195" s="9"/>
      <c r="AE195" s="9"/>
      <c r="AF195" s="9"/>
      <c r="AG195" s="9"/>
      <c r="AH195" s="9"/>
      <c r="AI195" s="9"/>
      <c r="AJ195" s="9"/>
      <c r="AK195" s="9"/>
      <c r="AL195" s="9"/>
      <c r="AM195" s="9"/>
      <c r="AN195" s="9"/>
      <c r="AO195" s="9"/>
      <c r="AP195" s="9"/>
      <c r="AQ195" s="9"/>
      <c r="AR195" s="9"/>
      <c r="AS195" s="9"/>
      <c r="AT195" s="9"/>
      <c r="AU195" s="9"/>
      <c r="AV195" s="9"/>
      <c r="AW195" s="9"/>
      <c r="AX195" s="9"/>
      <c r="AY195" s="9"/>
      <c r="AZ195" s="9"/>
    </row>
    <row r="196" spans="1:52" x14ac:dyDescent="0.25">
      <c r="A196" s="9"/>
      <c r="B196" s="9"/>
      <c r="C196" s="9"/>
      <c r="D196" s="9"/>
      <c r="E196" s="9"/>
      <c r="F196" s="9"/>
      <c r="G196" s="7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  <c r="AC196" s="9"/>
      <c r="AD196" s="9"/>
      <c r="AE196" s="9"/>
      <c r="AF196" s="9"/>
      <c r="AG196" s="9"/>
      <c r="AH196" s="9"/>
      <c r="AI196" s="9"/>
      <c r="AJ196" s="9"/>
      <c r="AK196" s="9"/>
      <c r="AL196" s="9"/>
      <c r="AM196" s="9"/>
      <c r="AN196" s="9"/>
      <c r="AO196" s="9"/>
      <c r="AP196" s="9"/>
      <c r="AQ196" s="9"/>
      <c r="AR196" s="9"/>
      <c r="AS196" s="9"/>
      <c r="AT196" s="9"/>
      <c r="AU196" s="9"/>
      <c r="AV196" s="9"/>
      <c r="AW196" s="9"/>
      <c r="AX196" s="9"/>
      <c r="AY196" s="9"/>
      <c r="AZ196" s="9"/>
    </row>
    <row r="197" spans="1:52" x14ac:dyDescent="0.25">
      <c r="A197" s="9"/>
      <c r="B197" s="9"/>
      <c r="C197" s="9"/>
      <c r="D197" s="9"/>
      <c r="E197" s="9"/>
      <c r="F197" s="9"/>
      <c r="G197" s="7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  <c r="AC197" s="9"/>
      <c r="AD197" s="9"/>
      <c r="AE197" s="9"/>
      <c r="AF197" s="9"/>
      <c r="AG197" s="9"/>
      <c r="AH197" s="9"/>
      <c r="AI197" s="9"/>
      <c r="AJ197" s="9"/>
      <c r="AK197" s="9"/>
      <c r="AL197" s="9"/>
      <c r="AM197" s="9"/>
      <c r="AN197" s="9"/>
      <c r="AO197" s="9"/>
      <c r="AP197" s="9"/>
      <c r="AQ197" s="9"/>
      <c r="AR197" s="9"/>
      <c r="AS197" s="9"/>
      <c r="AT197" s="9"/>
      <c r="AU197" s="9"/>
      <c r="AV197" s="9"/>
      <c r="AW197" s="9"/>
      <c r="AX197" s="9"/>
      <c r="AY197" s="9"/>
      <c r="AZ197" s="9"/>
    </row>
    <row r="198" spans="1:52" x14ac:dyDescent="0.25">
      <c r="A198" s="9"/>
      <c r="B198" s="9"/>
      <c r="C198" s="9"/>
      <c r="D198" s="9"/>
      <c r="E198" s="9"/>
      <c r="F198" s="9"/>
      <c r="G198" s="7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  <c r="AC198" s="9"/>
      <c r="AD198" s="9"/>
      <c r="AE198" s="9"/>
      <c r="AF198" s="9"/>
      <c r="AG198" s="9"/>
      <c r="AH198" s="9"/>
      <c r="AI198" s="9"/>
      <c r="AJ198" s="9"/>
      <c r="AK198" s="9"/>
      <c r="AL198" s="9"/>
      <c r="AM198" s="9"/>
      <c r="AN198" s="9"/>
      <c r="AO198" s="9"/>
      <c r="AP198" s="9"/>
      <c r="AQ198" s="9"/>
      <c r="AR198" s="9"/>
      <c r="AS198" s="9"/>
      <c r="AT198" s="9"/>
      <c r="AU198" s="9"/>
      <c r="AV198" s="9"/>
      <c r="AW198" s="9"/>
      <c r="AX198" s="9"/>
      <c r="AY198" s="9"/>
      <c r="AZ198" s="9"/>
    </row>
    <row r="199" spans="1:52" x14ac:dyDescent="0.25">
      <c r="A199" s="9"/>
      <c r="B199" s="9"/>
      <c r="C199" s="9"/>
      <c r="D199" s="9"/>
      <c r="E199" s="9"/>
      <c r="F199" s="9"/>
      <c r="G199" s="7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  <c r="AC199" s="9"/>
      <c r="AD199" s="9"/>
      <c r="AE199" s="9"/>
      <c r="AF199" s="9"/>
      <c r="AG199" s="9"/>
      <c r="AH199" s="9"/>
      <c r="AI199" s="9"/>
      <c r="AJ199" s="9"/>
      <c r="AK199" s="9"/>
      <c r="AL199" s="9"/>
      <c r="AM199" s="9"/>
      <c r="AN199" s="9"/>
      <c r="AO199" s="9"/>
      <c r="AP199" s="9"/>
      <c r="AQ199" s="9"/>
      <c r="AR199" s="9"/>
      <c r="AS199" s="9"/>
      <c r="AT199" s="9"/>
      <c r="AU199" s="9"/>
      <c r="AV199" s="9"/>
      <c r="AW199" s="9"/>
      <c r="AX199" s="9"/>
      <c r="AY199" s="9"/>
      <c r="AZ199" s="9"/>
    </row>
    <row r="200" spans="1:52" x14ac:dyDescent="0.25">
      <c r="A200" s="9"/>
      <c r="B200" s="9"/>
      <c r="C200" s="9"/>
      <c r="D200" s="9"/>
      <c r="E200" s="9"/>
      <c r="F200" s="9"/>
      <c r="G200" s="7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  <c r="AC200" s="9"/>
      <c r="AD200" s="9"/>
      <c r="AE200" s="9"/>
      <c r="AF200" s="9"/>
      <c r="AG200" s="9"/>
      <c r="AH200" s="9"/>
      <c r="AI200" s="9"/>
      <c r="AJ200" s="9"/>
      <c r="AK200" s="9"/>
      <c r="AL200" s="9"/>
      <c r="AM200" s="9"/>
      <c r="AN200" s="9"/>
      <c r="AO200" s="9"/>
      <c r="AP200" s="9"/>
      <c r="AQ200" s="9"/>
      <c r="AR200" s="9"/>
      <c r="AS200" s="9"/>
      <c r="AT200" s="9"/>
      <c r="AU200" s="9"/>
      <c r="AV200" s="9"/>
      <c r="AW200" s="9"/>
      <c r="AX200" s="9"/>
      <c r="AY200" s="9"/>
      <c r="AZ200" s="9"/>
    </row>
    <row r="201" spans="1:52" x14ac:dyDescent="0.25">
      <c r="A201" s="9"/>
      <c r="B201" s="9"/>
      <c r="C201" s="9"/>
      <c r="D201" s="9"/>
      <c r="E201" s="9"/>
      <c r="F201" s="9"/>
      <c r="G201" s="7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  <c r="AD201" s="9"/>
      <c r="AE201" s="9"/>
      <c r="AF201" s="9"/>
      <c r="AG201" s="9"/>
      <c r="AH201" s="9"/>
      <c r="AI201" s="9"/>
      <c r="AJ201" s="9"/>
      <c r="AK201" s="9"/>
      <c r="AL201" s="9"/>
      <c r="AM201" s="9"/>
      <c r="AN201" s="9"/>
      <c r="AO201" s="9"/>
      <c r="AP201" s="9"/>
      <c r="AQ201" s="9"/>
      <c r="AR201" s="9"/>
      <c r="AS201" s="9"/>
      <c r="AT201" s="9"/>
      <c r="AU201" s="9"/>
      <c r="AV201" s="9"/>
      <c r="AW201" s="9"/>
      <c r="AX201" s="9"/>
      <c r="AY201" s="9"/>
      <c r="AZ201" s="9"/>
    </row>
    <row r="202" spans="1:52" x14ac:dyDescent="0.25">
      <c r="A202" s="9"/>
      <c r="B202" s="9"/>
      <c r="C202" s="9"/>
      <c r="D202" s="9"/>
      <c r="E202" s="9"/>
      <c r="F202" s="9"/>
      <c r="G202" s="7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  <c r="AC202" s="9"/>
      <c r="AD202" s="9"/>
      <c r="AE202" s="9"/>
      <c r="AF202" s="9"/>
      <c r="AG202" s="9"/>
      <c r="AH202" s="9"/>
      <c r="AI202" s="9"/>
      <c r="AJ202" s="9"/>
      <c r="AK202" s="9"/>
      <c r="AL202" s="9"/>
      <c r="AM202" s="9"/>
      <c r="AN202" s="9"/>
      <c r="AO202" s="9"/>
      <c r="AP202" s="9"/>
      <c r="AQ202" s="9"/>
      <c r="AR202" s="9"/>
      <c r="AS202" s="9"/>
      <c r="AT202" s="9"/>
      <c r="AU202" s="9"/>
      <c r="AV202" s="9"/>
      <c r="AW202" s="9"/>
      <c r="AX202" s="9"/>
      <c r="AY202" s="9"/>
      <c r="AZ202" s="9"/>
    </row>
    <row r="203" spans="1:52" x14ac:dyDescent="0.25">
      <c r="A203" s="9"/>
      <c r="B203" s="9"/>
      <c r="C203" s="9"/>
      <c r="D203" s="9"/>
      <c r="E203" s="9"/>
      <c r="F203" s="9"/>
      <c r="G203" s="7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  <c r="AC203" s="9"/>
      <c r="AD203" s="9"/>
      <c r="AE203" s="9"/>
      <c r="AF203" s="9"/>
      <c r="AG203" s="9"/>
      <c r="AH203" s="9"/>
      <c r="AI203" s="9"/>
      <c r="AJ203" s="9"/>
      <c r="AK203" s="9"/>
      <c r="AL203" s="9"/>
      <c r="AM203" s="9"/>
      <c r="AN203" s="9"/>
      <c r="AO203" s="9"/>
      <c r="AP203" s="9"/>
      <c r="AQ203" s="9"/>
      <c r="AR203" s="9"/>
      <c r="AS203" s="9"/>
      <c r="AT203" s="9"/>
      <c r="AU203" s="9"/>
      <c r="AV203" s="9"/>
      <c r="AW203" s="9"/>
      <c r="AX203" s="9"/>
      <c r="AY203" s="9"/>
      <c r="AZ203" s="9"/>
    </row>
    <row r="204" spans="1:52" x14ac:dyDescent="0.25">
      <c r="A204" s="9"/>
      <c r="B204" s="9"/>
      <c r="C204" s="9"/>
      <c r="D204" s="9"/>
      <c r="E204" s="9"/>
      <c r="F204" s="9"/>
      <c r="G204" s="7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  <c r="AC204" s="9"/>
      <c r="AD204" s="9"/>
      <c r="AE204" s="9"/>
      <c r="AF204" s="9"/>
      <c r="AG204" s="9"/>
      <c r="AH204" s="9"/>
      <c r="AI204" s="9"/>
      <c r="AJ204" s="9"/>
      <c r="AK204" s="9"/>
      <c r="AL204" s="9"/>
      <c r="AM204" s="9"/>
      <c r="AN204" s="9"/>
      <c r="AO204" s="9"/>
      <c r="AP204" s="9"/>
      <c r="AQ204" s="9"/>
      <c r="AR204" s="9"/>
      <c r="AS204" s="9"/>
      <c r="AT204" s="9"/>
      <c r="AU204" s="9"/>
      <c r="AV204" s="9"/>
      <c r="AW204" s="9"/>
      <c r="AX204" s="9"/>
      <c r="AY204" s="9"/>
      <c r="AZ204" s="9"/>
    </row>
    <row r="205" spans="1:52" x14ac:dyDescent="0.25">
      <c r="A205" s="9"/>
      <c r="B205" s="9"/>
      <c r="C205" s="9"/>
      <c r="D205" s="9"/>
      <c r="E205" s="9"/>
      <c r="F205" s="9"/>
      <c r="G205" s="7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  <c r="AC205" s="9"/>
      <c r="AD205" s="9"/>
      <c r="AE205" s="9"/>
      <c r="AF205" s="9"/>
      <c r="AG205" s="9"/>
      <c r="AH205" s="9"/>
      <c r="AI205" s="9"/>
      <c r="AJ205" s="9"/>
      <c r="AK205" s="9"/>
      <c r="AL205" s="9"/>
      <c r="AM205" s="9"/>
      <c r="AN205" s="9"/>
      <c r="AO205" s="9"/>
      <c r="AP205" s="9"/>
      <c r="AQ205" s="9"/>
      <c r="AR205" s="9"/>
      <c r="AS205" s="9"/>
      <c r="AT205" s="9"/>
      <c r="AU205" s="9"/>
      <c r="AV205" s="9"/>
      <c r="AW205" s="9"/>
      <c r="AX205" s="9"/>
      <c r="AY205" s="9"/>
      <c r="AZ205" s="9"/>
    </row>
    <row r="206" spans="1:52" x14ac:dyDescent="0.25">
      <c r="A206" s="9"/>
      <c r="B206" s="9"/>
      <c r="C206" s="9"/>
      <c r="D206" s="9"/>
      <c r="E206" s="9"/>
      <c r="F206" s="9"/>
      <c r="G206" s="7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  <c r="AC206" s="9"/>
      <c r="AD206" s="9"/>
      <c r="AE206" s="9"/>
      <c r="AF206" s="9"/>
      <c r="AG206" s="9"/>
      <c r="AH206" s="9"/>
      <c r="AI206" s="9"/>
      <c r="AJ206" s="9"/>
      <c r="AK206" s="9"/>
      <c r="AL206" s="9"/>
      <c r="AM206" s="9"/>
      <c r="AN206" s="9"/>
      <c r="AO206" s="9"/>
      <c r="AP206" s="9"/>
      <c r="AQ206" s="9"/>
      <c r="AR206" s="9"/>
      <c r="AS206" s="9"/>
      <c r="AT206" s="9"/>
      <c r="AU206" s="9"/>
      <c r="AV206" s="9"/>
      <c r="AW206" s="9"/>
      <c r="AX206" s="9"/>
      <c r="AY206" s="9"/>
      <c r="AZ206" s="9"/>
    </row>
    <row r="207" spans="1:52" x14ac:dyDescent="0.25">
      <c r="A207" s="9"/>
      <c r="B207" s="9"/>
      <c r="C207" s="9"/>
      <c r="D207" s="9"/>
      <c r="E207" s="9"/>
      <c r="F207" s="9"/>
      <c r="G207" s="7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  <c r="AC207" s="9"/>
      <c r="AD207" s="9"/>
      <c r="AE207" s="9"/>
      <c r="AF207" s="9"/>
      <c r="AG207" s="9"/>
      <c r="AH207" s="9"/>
      <c r="AI207" s="9"/>
      <c r="AJ207" s="9"/>
      <c r="AK207" s="9"/>
      <c r="AL207" s="9"/>
      <c r="AM207" s="9"/>
      <c r="AN207" s="9"/>
      <c r="AO207" s="9"/>
      <c r="AP207" s="9"/>
      <c r="AQ207" s="9"/>
      <c r="AR207" s="9"/>
      <c r="AS207" s="9"/>
      <c r="AT207" s="9"/>
      <c r="AU207" s="9"/>
      <c r="AV207" s="9"/>
      <c r="AW207" s="9"/>
      <c r="AX207" s="9"/>
      <c r="AY207" s="9"/>
      <c r="AZ207" s="9"/>
    </row>
    <row r="208" spans="1:52" x14ac:dyDescent="0.25">
      <c r="A208" s="9"/>
      <c r="B208" s="9"/>
      <c r="C208" s="9"/>
      <c r="D208" s="9"/>
      <c r="E208" s="9"/>
      <c r="F208" s="9"/>
      <c r="G208" s="7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  <c r="AC208" s="9"/>
      <c r="AD208" s="9"/>
      <c r="AE208" s="9"/>
      <c r="AF208" s="9"/>
      <c r="AG208" s="9"/>
      <c r="AH208" s="9"/>
      <c r="AI208" s="9"/>
      <c r="AJ208" s="9"/>
      <c r="AK208" s="9"/>
      <c r="AL208" s="9"/>
      <c r="AM208" s="9"/>
      <c r="AN208" s="9"/>
      <c r="AO208" s="9"/>
      <c r="AP208" s="9"/>
      <c r="AQ208" s="9"/>
      <c r="AR208" s="9"/>
      <c r="AS208" s="9"/>
      <c r="AT208" s="9"/>
      <c r="AU208" s="9"/>
      <c r="AV208" s="9"/>
      <c r="AW208" s="9"/>
      <c r="AX208" s="9"/>
      <c r="AY208" s="9"/>
      <c r="AZ208" s="9"/>
    </row>
    <row r="209" spans="1:52" x14ac:dyDescent="0.25">
      <c r="A209" s="9"/>
      <c r="B209" s="9"/>
      <c r="C209" s="9"/>
      <c r="D209" s="9"/>
      <c r="E209" s="9"/>
      <c r="F209" s="9"/>
      <c r="G209" s="7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  <c r="AC209" s="9"/>
      <c r="AD209" s="9"/>
      <c r="AE209" s="9"/>
      <c r="AF209" s="9"/>
      <c r="AG209" s="9"/>
      <c r="AH209" s="9"/>
      <c r="AI209" s="9"/>
      <c r="AJ209" s="9"/>
      <c r="AK209" s="9"/>
      <c r="AL209" s="9"/>
      <c r="AM209" s="9"/>
      <c r="AN209" s="9"/>
      <c r="AO209" s="9"/>
      <c r="AP209" s="9"/>
      <c r="AQ209" s="9"/>
      <c r="AR209" s="9"/>
      <c r="AS209" s="9"/>
      <c r="AT209" s="9"/>
      <c r="AU209" s="9"/>
      <c r="AV209" s="9"/>
      <c r="AW209" s="9"/>
      <c r="AX209" s="9"/>
      <c r="AY209" s="9"/>
      <c r="AZ209" s="9"/>
    </row>
    <row r="210" spans="1:52" x14ac:dyDescent="0.25">
      <c r="A210" s="9"/>
      <c r="B210" s="9"/>
      <c r="C210" s="9"/>
      <c r="D210" s="9"/>
      <c r="E210" s="9"/>
      <c r="F210" s="9"/>
      <c r="G210" s="7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  <c r="AC210" s="9"/>
      <c r="AD210" s="9"/>
      <c r="AE210" s="9"/>
      <c r="AF210" s="9"/>
      <c r="AG210" s="9"/>
      <c r="AH210" s="9"/>
      <c r="AI210" s="9"/>
      <c r="AJ210" s="9"/>
      <c r="AK210" s="9"/>
      <c r="AL210" s="9"/>
      <c r="AM210" s="9"/>
      <c r="AN210" s="9"/>
      <c r="AO210" s="9"/>
      <c r="AP210" s="9"/>
      <c r="AQ210" s="9"/>
      <c r="AR210" s="9"/>
      <c r="AS210" s="9"/>
      <c r="AT210" s="9"/>
      <c r="AU210" s="9"/>
      <c r="AV210" s="9"/>
      <c r="AW210" s="9"/>
      <c r="AX210" s="9"/>
      <c r="AY210" s="9"/>
      <c r="AZ210" s="9"/>
    </row>
    <row r="211" spans="1:52" x14ac:dyDescent="0.25">
      <c r="A211" s="9"/>
      <c r="B211" s="9"/>
      <c r="C211" s="9"/>
      <c r="D211" s="9"/>
      <c r="E211" s="9"/>
      <c r="F211" s="9"/>
      <c r="G211" s="7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  <c r="AC211" s="9"/>
      <c r="AD211" s="9"/>
      <c r="AE211" s="9"/>
      <c r="AF211" s="9"/>
      <c r="AG211" s="9"/>
      <c r="AH211" s="9"/>
      <c r="AI211" s="9"/>
      <c r="AJ211" s="9"/>
      <c r="AK211" s="9"/>
      <c r="AL211" s="9"/>
      <c r="AM211" s="9"/>
      <c r="AN211" s="9"/>
      <c r="AO211" s="9"/>
      <c r="AP211" s="9"/>
      <c r="AQ211" s="9"/>
      <c r="AR211" s="9"/>
      <c r="AS211" s="9"/>
      <c r="AT211" s="9"/>
      <c r="AU211" s="9"/>
      <c r="AV211" s="9"/>
      <c r="AW211" s="9"/>
      <c r="AX211" s="9"/>
      <c r="AY211" s="9"/>
      <c r="AZ211" s="9"/>
    </row>
    <row r="212" spans="1:52" x14ac:dyDescent="0.25">
      <c r="A212" s="9"/>
      <c r="B212" s="9"/>
      <c r="C212" s="9"/>
      <c r="D212" s="9"/>
      <c r="E212" s="9"/>
      <c r="F212" s="9"/>
      <c r="G212" s="7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  <c r="AC212" s="9"/>
      <c r="AD212" s="9"/>
      <c r="AE212" s="9"/>
      <c r="AF212" s="9"/>
      <c r="AG212" s="9"/>
      <c r="AH212" s="9"/>
      <c r="AI212" s="9"/>
      <c r="AJ212" s="9"/>
      <c r="AK212" s="9"/>
      <c r="AL212" s="9"/>
      <c r="AM212" s="9"/>
      <c r="AN212" s="9"/>
      <c r="AO212" s="9"/>
      <c r="AP212" s="9"/>
      <c r="AQ212" s="9"/>
      <c r="AR212" s="9"/>
      <c r="AS212" s="9"/>
      <c r="AT212" s="9"/>
      <c r="AU212" s="9"/>
      <c r="AV212" s="9"/>
      <c r="AW212" s="9"/>
      <c r="AX212" s="9"/>
      <c r="AY212" s="9"/>
      <c r="AZ212" s="9"/>
    </row>
    <row r="213" spans="1:52" x14ac:dyDescent="0.25">
      <c r="A213" s="9"/>
      <c r="B213" s="9"/>
      <c r="C213" s="9"/>
      <c r="D213" s="9"/>
      <c r="E213" s="9"/>
      <c r="F213" s="9"/>
      <c r="G213" s="7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  <c r="AC213" s="9"/>
      <c r="AD213" s="9"/>
      <c r="AE213" s="9"/>
      <c r="AF213" s="9"/>
      <c r="AG213" s="9"/>
      <c r="AH213" s="9"/>
      <c r="AI213" s="9"/>
      <c r="AJ213" s="9"/>
      <c r="AK213" s="9"/>
      <c r="AL213" s="9"/>
      <c r="AM213" s="9"/>
      <c r="AN213" s="9"/>
      <c r="AO213" s="9"/>
      <c r="AP213" s="9"/>
      <c r="AQ213" s="9"/>
      <c r="AR213" s="9"/>
      <c r="AS213" s="9"/>
      <c r="AT213" s="9"/>
      <c r="AU213" s="9"/>
      <c r="AV213" s="9"/>
      <c r="AW213" s="9"/>
      <c r="AX213" s="9"/>
      <c r="AY213" s="9"/>
      <c r="AZ213" s="9"/>
    </row>
    <row r="214" spans="1:52" x14ac:dyDescent="0.25">
      <c r="A214" s="9"/>
      <c r="B214" s="9"/>
      <c r="C214" s="9"/>
      <c r="D214" s="9"/>
      <c r="E214" s="9"/>
      <c r="F214" s="9"/>
      <c r="G214" s="7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  <c r="AC214" s="9"/>
      <c r="AD214" s="9"/>
      <c r="AE214" s="9"/>
      <c r="AF214" s="9"/>
      <c r="AG214" s="9"/>
      <c r="AH214" s="9"/>
      <c r="AI214" s="9"/>
      <c r="AJ214" s="9"/>
      <c r="AK214" s="9"/>
      <c r="AL214" s="9"/>
      <c r="AM214" s="9"/>
      <c r="AN214" s="9"/>
      <c r="AO214" s="9"/>
      <c r="AP214" s="9"/>
      <c r="AQ214" s="9"/>
      <c r="AR214" s="9"/>
      <c r="AS214" s="9"/>
      <c r="AT214" s="9"/>
      <c r="AU214" s="9"/>
      <c r="AV214" s="9"/>
      <c r="AW214" s="9"/>
      <c r="AX214" s="9"/>
      <c r="AY214" s="9"/>
      <c r="AZ214" s="9"/>
    </row>
    <row r="215" spans="1:52" x14ac:dyDescent="0.25">
      <c r="A215" s="9"/>
      <c r="B215" s="9"/>
      <c r="C215" s="9"/>
      <c r="D215" s="9"/>
      <c r="E215" s="9"/>
      <c r="F215" s="9"/>
      <c r="G215" s="7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  <c r="AC215" s="9"/>
      <c r="AD215" s="9"/>
      <c r="AE215" s="9"/>
      <c r="AF215" s="9"/>
      <c r="AG215" s="9"/>
      <c r="AH215" s="9"/>
      <c r="AI215" s="9"/>
      <c r="AJ215" s="9"/>
      <c r="AK215" s="9"/>
      <c r="AL215" s="9"/>
      <c r="AM215" s="9"/>
      <c r="AN215" s="9"/>
      <c r="AO215" s="9"/>
      <c r="AP215" s="9"/>
      <c r="AQ215" s="9"/>
      <c r="AR215" s="9"/>
      <c r="AS215" s="9"/>
      <c r="AT215" s="9"/>
      <c r="AU215" s="9"/>
      <c r="AV215" s="9"/>
      <c r="AW215" s="9"/>
      <c r="AX215" s="9"/>
      <c r="AY215" s="9"/>
      <c r="AZ215" s="9"/>
    </row>
    <row r="216" spans="1:52" x14ac:dyDescent="0.25">
      <c r="A216" s="9"/>
      <c r="B216" s="9"/>
      <c r="C216" s="9"/>
      <c r="D216" s="9"/>
      <c r="E216" s="9"/>
      <c r="F216" s="9"/>
      <c r="G216" s="7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  <c r="AC216" s="9"/>
      <c r="AD216" s="9"/>
      <c r="AE216" s="9"/>
      <c r="AF216" s="9"/>
      <c r="AG216" s="9"/>
      <c r="AH216" s="9"/>
      <c r="AI216" s="9"/>
      <c r="AJ216" s="9"/>
      <c r="AK216" s="9"/>
      <c r="AL216" s="9"/>
      <c r="AM216" s="9"/>
      <c r="AN216" s="9"/>
      <c r="AO216" s="9"/>
      <c r="AP216" s="9"/>
      <c r="AQ216" s="9"/>
      <c r="AR216" s="9"/>
      <c r="AS216" s="9"/>
      <c r="AT216" s="9"/>
      <c r="AU216" s="9"/>
      <c r="AV216" s="9"/>
      <c r="AW216" s="9"/>
      <c r="AX216" s="9"/>
      <c r="AY216" s="9"/>
      <c r="AZ216" s="9"/>
    </row>
    <row r="217" spans="1:52" x14ac:dyDescent="0.25">
      <c r="A217" s="9"/>
      <c r="B217" s="9"/>
      <c r="C217" s="9"/>
      <c r="D217" s="9"/>
      <c r="E217" s="9"/>
      <c r="F217" s="9"/>
      <c r="G217" s="7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  <c r="AC217" s="9"/>
      <c r="AD217" s="9"/>
      <c r="AE217" s="9"/>
      <c r="AF217" s="9"/>
      <c r="AG217" s="9"/>
      <c r="AH217" s="9"/>
      <c r="AI217" s="9"/>
      <c r="AJ217" s="9"/>
      <c r="AK217" s="9"/>
      <c r="AL217" s="9"/>
      <c r="AM217" s="9"/>
      <c r="AN217" s="9"/>
      <c r="AO217" s="9"/>
      <c r="AP217" s="9"/>
      <c r="AQ217" s="9"/>
      <c r="AR217" s="9"/>
      <c r="AS217" s="9"/>
      <c r="AT217" s="9"/>
      <c r="AU217" s="9"/>
      <c r="AV217" s="9"/>
      <c r="AW217" s="9"/>
      <c r="AX217" s="9"/>
      <c r="AY217" s="9"/>
      <c r="AZ217" s="9"/>
    </row>
    <row r="218" spans="1:52" x14ac:dyDescent="0.25">
      <c r="A218" s="9"/>
      <c r="B218" s="9"/>
      <c r="C218" s="9"/>
      <c r="D218" s="9"/>
      <c r="E218" s="9"/>
      <c r="F218" s="9"/>
      <c r="G218" s="7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  <c r="AC218" s="9"/>
      <c r="AD218" s="9"/>
      <c r="AE218" s="9"/>
      <c r="AF218" s="9"/>
      <c r="AG218" s="9"/>
      <c r="AH218" s="9"/>
      <c r="AI218" s="9"/>
      <c r="AJ218" s="9"/>
      <c r="AK218" s="9"/>
      <c r="AL218" s="9"/>
      <c r="AM218" s="9"/>
      <c r="AN218" s="9"/>
      <c r="AO218" s="9"/>
      <c r="AP218" s="9"/>
      <c r="AQ218" s="9"/>
      <c r="AR218" s="9"/>
      <c r="AS218" s="9"/>
      <c r="AT218" s="9"/>
      <c r="AU218" s="9"/>
      <c r="AV218" s="9"/>
      <c r="AW218" s="9"/>
      <c r="AX218" s="9"/>
      <c r="AY218" s="9"/>
      <c r="AZ218" s="9"/>
    </row>
    <row r="219" spans="1:52" x14ac:dyDescent="0.25">
      <c r="A219" s="9"/>
      <c r="B219" s="9"/>
      <c r="C219" s="9"/>
      <c r="D219" s="9"/>
      <c r="E219" s="9"/>
      <c r="F219" s="9"/>
      <c r="G219" s="7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9"/>
      <c r="AC219" s="9"/>
      <c r="AD219" s="9"/>
      <c r="AE219" s="9"/>
      <c r="AF219" s="9"/>
      <c r="AG219" s="9"/>
      <c r="AH219" s="9"/>
      <c r="AI219" s="9"/>
      <c r="AJ219" s="9"/>
      <c r="AK219" s="9"/>
      <c r="AL219" s="9"/>
      <c r="AM219" s="9"/>
      <c r="AN219" s="9"/>
      <c r="AO219" s="9"/>
      <c r="AP219" s="9"/>
      <c r="AQ219" s="9"/>
      <c r="AR219" s="9"/>
      <c r="AS219" s="9"/>
      <c r="AT219" s="9"/>
      <c r="AU219" s="9"/>
      <c r="AV219" s="9"/>
      <c r="AW219" s="9"/>
      <c r="AX219" s="9"/>
      <c r="AY219" s="9"/>
      <c r="AZ219" s="9"/>
    </row>
    <row r="220" spans="1:52" x14ac:dyDescent="0.25">
      <c r="A220" s="9"/>
      <c r="B220" s="9"/>
      <c r="C220" s="9"/>
      <c r="D220" s="9"/>
      <c r="E220" s="9"/>
      <c r="F220" s="9"/>
      <c r="G220" s="7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9"/>
      <c r="AC220" s="9"/>
      <c r="AD220" s="9"/>
      <c r="AE220" s="9"/>
      <c r="AF220" s="9"/>
      <c r="AG220" s="9"/>
      <c r="AH220" s="9"/>
      <c r="AI220" s="9"/>
      <c r="AJ220" s="9"/>
      <c r="AK220" s="9"/>
      <c r="AL220" s="9"/>
      <c r="AM220" s="9"/>
      <c r="AN220" s="9"/>
      <c r="AO220" s="9"/>
      <c r="AP220" s="9"/>
      <c r="AQ220" s="9"/>
      <c r="AR220" s="9"/>
      <c r="AS220" s="9"/>
      <c r="AT220" s="9"/>
      <c r="AU220" s="9"/>
      <c r="AV220" s="9"/>
      <c r="AW220" s="9"/>
      <c r="AX220" s="9"/>
      <c r="AY220" s="9"/>
      <c r="AZ220" s="9"/>
    </row>
    <row r="221" spans="1:52" x14ac:dyDescent="0.25">
      <c r="A221" s="9"/>
      <c r="B221" s="9"/>
      <c r="C221" s="9"/>
      <c r="D221" s="9"/>
      <c r="E221" s="9"/>
      <c r="F221" s="9"/>
      <c r="G221" s="7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  <c r="AC221" s="9"/>
      <c r="AD221" s="9"/>
      <c r="AE221" s="9"/>
      <c r="AF221" s="9"/>
      <c r="AG221" s="9"/>
      <c r="AH221" s="9"/>
      <c r="AI221" s="9"/>
      <c r="AJ221" s="9"/>
      <c r="AK221" s="9"/>
      <c r="AL221" s="9"/>
      <c r="AM221" s="9"/>
      <c r="AN221" s="9"/>
      <c r="AO221" s="9"/>
      <c r="AP221" s="9"/>
      <c r="AQ221" s="9"/>
      <c r="AR221" s="9"/>
      <c r="AS221" s="9"/>
      <c r="AT221" s="9"/>
      <c r="AU221" s="9"/>
      <c r="AV221" s="9"/>
      <c r="AW221" s="9"/>
      <c r="AX221" s="9"/>
      <c r="AY221" s="9"/>
      <c r="AZ221" s="9"/>
    </row>
    <row r="222" spans="1:52" x14ac:dyDescent="0.25">
      <c r="A222" s="9"/>
      <c r="B222" s="9"/>
      <c r="C222" s="9"/>
      <c r="D222" s="9"/>
      <c r="E222" s="9"/>
      <c r="F222" s="9"/>
      <c r="G222" s="7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9"/>
      <c r="AC222" s="9"/>
      <c r="AD222" s="9"/>
      <c r="AE222" s="9"/>
      <c r="AF222" s="9"/>
      <c r="AG222" s="9"/>
      <c r="AH222" s="9"/>
      <c r="AI222" s="9"/>
      <c r="AJ222" s="9"/>
      <c r="AK222" s="9"/>
      <c r="AL222" s="9"/>
      <c r="AM222" s="9"/>
      <c r="AN222" s="9"/>
      <c r="AO222" s="9"/>
      <c r="AP222" s="9"/>
      <c r="AQ222" s="9"/>
      <c r="AR222" s="9"/>
      <c r="AS222" s="9"/>
      <c r="AT222" s="9"/>
      <c r="AU222" s="9"/>
      <c r="AV222" s="9"/>
      <c r="AW222" s="9"/>
      <c r="AX222" s="9"/>
      <c r="AY222" s="9"/>
      <c r="AZ222" s="9"/>
    </row>
    <row r="223" spans="1:52" x14ac:dyDescent="0.25">
      <c r="A223" s="9"/>
      <c r="B223" s="9"/>
      <c r="C223" s="9"/>
      <c r="D223" s="9"/>
      <c r="E223" s="9"/>
      <c r="F223" s="9"/>
      <c r="G223" s="7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9"/>
      <c r="AC223" s="9"/>
      <c r="AD223" s="9"/>
      <c r="AE223" s="9"/>
      <c r="AF223" s="9"/>
      <c r="AG223" s="9"/>
      <c r="AH223" s="9"/>
      <c r="AI223" s="9"/>
      <c r="AJ223" s="9"/>
      <c r="AK223" s="9"/>
      <c r="AL223" s="9"/>
      <c r="AM223" s="9"/>
      <c r="AN223" s="9"/>
      <c r="AO223" s="9"/>
      <c r="AP223" s="9"/>
      <c r="AQ223" s="9"/>
      <c r="AR223" s="9"/>
      <c r="AS223" s="9"/>
      <c r="AT223" s="9"/>
      <c r="AU223" s="9"/>
      <c r="AV223" s="9"/>
      <c r="AW223" s="9"/>
      <c r="AX223" s="9"/>
      <c r="AY223" s="9"/>
      <c r="AZ223" s="9"/>
    </row>
    <row r="224" spans="1:52" x14ac:dyDescent="0.25">
      <c r="A224" s="9"/>
      <c r="B224" s="9"/>
      <c r="C224" s="9"/>
      <c r="D224" s="9"/>
      <c r="E224" s="9"/>
      <c r="F224" s="9"/>
      <c r="G224" s="7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9"/>
      <c r="AC224" s="9"/>
      <c r="AD224" s="9"/>
      <c r="AE224" s="9"/>
      <c r="AF224" s="9"/>
      <c r="AG224" s="9"/>
      <c r="AH224" s="9"/>
      <c r="AI224" s="9"/>
      <c r="AJ224" s="9"/>
      <c r="AK224" s="9"/>
      <c r="AL224" s="9"/>
      <c r="AM224" s="9"/>
      <c r="AN224" s="9"/>
      <c r="AO224" s="9"/>
      <c r="AP224" s="9"/>
      <c r="AQ224" s="9"/>
      <c r="AR224" s="9"/>
      <c r="AS224" s="9"/>
      <c r="AT224" s="9"/>
      <c r="AU224" s="9"/>
      <c r="AV224" s="9"/>
      <c r="AW224" s="9"/>
      <c r="AX224" s="9"/>
      <c r="AY224" s="9"/>
      <c r="AZ224" s="9"/>
    </row>
    <row r="225" spans="1:52" x14ac:dyDescent="0.25">
      <c r="A225" s="9"/>
      <c r="B225" s="9"/>
      <c r="C225" s="9"/>
      <c r="D225" s="9"/>
      <c r="E225" s="9"/>
      <c r="F225" s="9"/>
      <c r="G225" s="7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  <c r="AC225" s="9"/>
      <c r="AD225" s="9"/>
      <c r="AE225" s="9"/>
      <c r="AF225" s="9"/>
      <c r="AG225" s="9"/>
      <c r="AH225" s="9"/>
      <c r="AI225" s="9"/>
      <c r="AJ225" s="9"/>
      <c r="AK225" s="9"/>
      <c r="AL225" s="9"/>
      <c r="AM225" s="9"/>
      <c r="AN225" s="9"/>
      <c r="AO225" s="9"/>
      <c r="AP225" s="9"/>
      <c r="AQ225" s="9"/>
      <c r="AR225" s="9"/>
      <c r="AS225" s="9"/>
      <c r="AT225" s="9"/>
      <c r="AU225" s="9"/>
      <c r="AV225" s="9"/>
      <c r="AW225" s="9"/>
      <c r="AX225" s="9"/>
      <c r="AY225" s="9"/>
      <c r="AZ225" s="9"/>
    </row>
    <row r="226" spans="1:52" x14ac:dyDescent="0.25">
      <c r="A226" s="9"/>
      <c r="B226" s="9"/>
      <c r="C226" s="9"/>
      <c r="D226" s="9"/>
      <c r="E226" s="9"/>
      <c r="F226" s="9"/>
      <c r="G226" s="7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  <c r="AC226" s="9"/>
      <c r="AD226" s="9"/>
      <c r="AE226" s="9"/>
      <c r="AF226" s="9"/>
      <c r="AG226" s="9"/>
      <c r="AH226" s="9"/>
      <c r="AI226" s="9"/>
      <c r="AJ226" s="9"/>
      <c r="AK226" s="9"/>
      <c r="AL226" s="9"/>
      <c r="AM226" s="9"/>
      <c r="AN226" s="9"/>
      <c r="AO226" s="9"/>
      <c r="AP226" s="9"/>
      <c r="AQ226" s="9"/>
      <c r="AR226" s="9"/>
      <c r="AS226" s="9"/>
      <c r="AT226" s="9"/>
      <c r="AU226" s="9"/>
      <c r="AV226" s="9"/>
      <c r="AW226" s="9"/>
      <c r="AX226" s="9"/>
      <c r="AY226" s="9"/>
      <c r="AZ226" s="9"/>
    </row>
    <row r="227" spans="1:52" x14ac:dyDescent="0.25">
      <c r="A227" s="9"/>
      <c r="B227" s="9"/>
      <c r="C227" s="9"/>
      <c r="D227" s="9"/>
      <c r="E227" s="9"/>
      <c r="F227" s="9"/>
      <c r="G227" s="7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  <c r="AC227" s="9"/>
      <c r="AD227" s="9"/>
      <c r="AE227" s="9"/>
      <c r="AF227" s="9"/>
      <c r="AG227" s="9"/>
      <c r="AH227" s="9"/>
      <c r="AI227" s="9"/>
      <c r="AJ227" s="9"/>
      <c r="AK227" s="9"/>
      <c r="AL227" s="9"/>
      <c r="AM227" s="9"/>
      <c r="AN227" s="9"/>
      <c r="AO227" s="9"/>
      <c r="AP227" s="9"/>
      <c r="AQ227" s="9"/>
      <c r="AR227" s="9"/>
      <c r="AS227" s="9"/>
      <c r="AT227" s="9"/>
      <c r="AU227" s="9"/>
      <c r="AV227" s="9"/>
      <c r="AW227" s="9"/>
      <c r="AX227" s="9"/>
      <c r="AY227" s="9"/>
      <c r="AZ227" s="9"/>
    </row>
    <row r="228" spans="1:52" x14ac:dyDescent="0.25">
      <c r="A228" s="9"/>
      <c r="B228" s="9"/>
      <c r="C228" s="9"/>
      <c r="D228" s="9"/>
      <c r="E228" s="9"/>
      <c r="F228" s="9"/>
      <c r="G228" s="7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  <c r="AC228" s="9"/>
      <c r="AD228" s="9"/>
      <c r="AE228" s="9"/>
      <c r="AF228" s="9"/>
      <c r="AG228" s="9"/>
      <c r="AH228" s="9"/>
      <c r="AI228" s="9"/>
      <c r="AJ228" s="9"/>
      <c r="AK228" s="9"/>
      <c r="AL228" s="9"/>
      <c r="AM228" s="9"/>
      <c r="AN228" s="9"/>
      <c r="AO228" s="9"/>
      <c r="AP228" s="9"/>
      <c r="AQ228" s="9"/>
      <c r="AR228" s="9"/>
      <c r="AS228" s="9"/>
      <c r="AT228" s="9"/>
      <c r="AU228" s="9"/>
      <c r="AV228" s="9"/>
      <c r="AW228" s="9"/>
      <c r="AX228" s="9"/>
      <c r="AY228" s="9"/>
      <c r="AZ228" s="9"/>
    </row>
    <row r="229" spans="1:52" x14ac:dyDescent="0.25">
      <c r="A229" s="9"/>
      <c r="B229" s="9"/>
      <c r="C229" s="9"/>
      <c r="D229" s="9"/>
      <c r="E229" s="9"/>
      <c r="F229" s="9"/>
      <c r="G229" s="7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  <c r="AC229" s="9"/>
      <c r="AD229" s="9"/>
      <c r="AE229" s="9"/>
      <c r="AF229" s="9"/>
      <c r="AG229" s="9"/>
      <c r="AH229" s="9"/>
      <c r="AI229" s="9"/>
      <c r="AJ229" s="9"/>
      <c r="AK229" s="9"/>
      <c r="AL229" s="9"/>
      <c r="AM229" s="9"/>
      <c r="AN229" s="9"/>
      <c r="AO229" s="9"/>
      <c r="AP229" s="9"/>
      <c r="AQ229" s="9"/>
      <c r="AR229" s="9"/>
      <c r="AS229" s="9"/>
      <c r="AT229" s="9"/>
      <c r="AU229" s="9"/>
      <c r="AV229" s="9"/>
      <c r="AW229" s="9"/>
      <c r="AX229" s="9"/>
      <c r="AY229" s="9"/>
      <c r="AZ229" s="9"/>
    </row>
    <row r="230" spans="1:52" x14ac:dyDescent="0.25">
      <c r="A230" s="9"/>
      <c r="B230" s="9"/>
      <c r="C230" s="9"/>
      <c r="D230" s="9"/>
      <c r="E230" s="9"/>
      <c r="F230" s="9"/>
      <c r="G230" s="7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9"/>
      <c r="AC230" s="9"/>
      <c r="AD230" s="9"/>
      <c r="AE230" s="9"/>
      <c r="AF230" s="9"/>
      <c r="AG230" s="9"/>
      <c r="AH230" s="9"/>
      <c r="AI230" s="9"/>
      <c r="AJ230" s="9"/>
      <c r="AK230" s="9"/>
      <c r="AL230" s="9"/>
      <c r="AM230" s="9"/>
      <c r="AN230" s="9"/>
      <c r="AO230" s="9"/>
      <c r="AP230" s="9"/>
      <c r="AQ230" s="9"/>
      <c r="AR230" s="9"/>
      <c r="AS230" s="9"/>
      <c r="AT230" s="9"/>
      <c r="AU230" s="9"/>
      <c r="AV230" s="9"/>
      <c r="AW230" s="9"/>
      <c r="AX230" s="9"/>
      <c r="AY230" s="9"/>
      <c r="AZ230" s="9"/>
    </row>
    <row r="231" spans="1:52" x14ac:dyDescent="0.25">
      <c r="A231" s="9"/>
      <c r="B231" s="9"/>
      <c r="C231" s="9"/>
      <c r="D231" s="9"/>
      <c r="E231" s="9"/>
      <c r="F231" s="9"/>
      <c r="G231" s="7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  <c r="AC231" s="9"/>
      <c r="AD231" s="9"/>
      <c r="AE231" s="9"/>
      <c r="AF231" s="9"/>
      <c r="AG231" s="9"/>
      <c r="AH231" s="9"/>
      <c r="AI231" s="9"/>
      <c r="AJ231" s="9"/>
      <c r="AK231" s="9"/>
      <c r="AL231" s="9"/>
      <c r="AM231" s="9"/>
      <c r="AN231" s="9"/>
      <c r="AO231" s="9"/>
      <c r="AP231" s="9"/>
      <c r="AQ231" s="9"/>
      <c r="AR231" s="9"/>
      <c r="AS231" s="9"/>
      <c r="AT231" s="9"/>
      <c r="AU231" s="9"/>
      <c r="AV231" s="9"/>
      <c r="AW231" s="9"/>
      <c r="AX231" s="9"/>
      <c r="AY231" s="9"/>
      <c r="AZ231" s="9"/>
    </row>
    <row r="232" spans="1:52" x14ac:dyDescent="0.25">
      <c r="A232" s="9"/>
      <c r="B232" s="9"/>
      <c r="C232" s="9"/>
      <c r="D232" s="9"/>
      <c r="E232" s="9"/>
      <c r="F232" s="9"/>
      <c r="G232" s="7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  <c r="AC232" s="9"/>
      <c r="AD232" s="9"/>
      <c r="AE232" s="9"/>
      <c r="AF232" s="9"/>
      <c r="AG232" s="9"/>
      <c r="AH232" s="9"/>
      <c r="AI232" s="9"/>
      <c r="AJ232" s="9"/>
      <c r="AK232" s="9"/>
      <c r="AL232" s="9"/>
      <c r="AM232" s="9"/>
      <c r="AN232" s="9"/>
      <c r="AO232" s="9"/>
      <c r="AP232" s="9"/>
      <c r="AQ232" s="9"/>
      <c r="AR232" s="9"/>
      <c r="AS232" s="9"/>
      <c r="AT232" s="9"/>
      <c r="AU232" s="9"/>
      <c r="AV232" s="9"/>
      <c r="AW232" s="9"/>
      <c r="AX232" s="9"/>
      <c r="AY232" s="9"/>
      <c r="AZ232" s="9"/>
    </row>
    <row r="233" spans="1:52" x14ac:dyDescent="0.25">
      <c r="A233" s="9"/>
      <c r="B233" s="9"/>
      <c r="C233" s="9"/>
      <c r="D233" s="9"/>
      <c r="E233" s="9"/>
      <c r="F233" s="9"/>
      <c r="G233" s="7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  <c r="AC233" s="9"/>
      <c r="AD233" s="9"/>
      <c r="AE233" s="9"/>
      <c r="AF233" s="9"/>
      <c r="AG233" s="9"/>
      <c r="AH233" s="9"/>
      <c r="AI233" s="9"/>
      <c r="AJ233" s="9"/>
      <c r="AK233" s="9"/>
      <c r="AL233" s="9"/>
      <c r="AM233" s="9"/>
      <c r="AN233" s="9"/>
      <c r="AO233" s="9"/>
      <c r="AP233" s="9"/>
      <c r="AQ233" s="9"/>
      <c r="AR233" s="9"/>
      <c r="AS233" s="9"/>
      <c r="AT233" s="9"/>
      <c r="AU233" s="9"/>
      <c r="AV233" s="9"/>
      <c r="AW233" s="9"/>
      <c r="AX233" s="9"/>
      <c r="AY233" s="9"/>
      <c r="AZ233" s="9"/>
    </row>
    <row r="234" spans="1:52" x14ac:dyDescent="0.25">
      <c r="A234" s="9"/>
      <c r="B234" s="9"/>
      <c r="C234" s="9"/>
      <c r="D234" s="9"/>
      <c r="E234" s="9"/>
      <c r="F234" s="9"/>
      <c r="G234" s="7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  <c r="AC234" s="9"/>
      <c r="AD234" s="9"/>
      <c r="AE234" s="9"/>
      <c r="AF234" s="9"/>
      <c r="AG234" s="9"/>
      <c r="AH234" s="9"/>
      <c r="AI234" s="9"/>
      <c r="AJ234" s="9"/>
      <c r="AK234" s="9"/>
      <c r="AL234" s="9"/>
      <c r="AM234" s="9"/>
      <c r="AN234" s="9"/>
      <c r="AO234" s="9"/>
      <c r="AP234" s="9"/>
      <c r="AQ234" s="9"/>
      <c r="AR234" s="9"/>
      <c r="AS234" s="9"/>
      <c r="AT234" s="9"/>
      <c r="AU234" s="9"/>
      <c r="AV234" s="9"/>
      <c r="AW234" s="9"/>
      <c r="AX234" s="9"/>
      <c r="AY234" s="9"/>
      <c r="AZ234" s="9"/>
    </row>
    <row r="235" spans="1:52" x14ac:dyDescent="0.25">
      <c r="A235" s="9"/>
      <c r="B235" s="9"/>
      <c r="C235" s="9"/>
      <c r="D235" s="9"/>
      <c r="E235" s="9"/>
      <c r="F235" s="9"/>
      <c r="G235" s="7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  <c r="AC235" s="9"/>
      <c r="AD235" s="9"/>
      <c r="AE235" s="9"/>
      <c r="AF235" s="9"/>
      <c r="AG235" s="9"/>
      <c r="AH235" s="9"/>
      <c r="AI235" s="9"/>
      <c r="AJ235" s="9"/>
      <c r="AK235" s="9"/>
      <c r="AL235" s="9"/>
      <c r="AM235" s="9"/>
      <c r="AN235" s="9"/>
      <c r="AO235" s="9"/>
      <c r="AP235" s="9"/>
      <c r="AQ235" s="9"/>
      <c r="AR235" s="9"/>
      <c r="AS235" s="9"/>
      <c r="AT235" s="9"/>
      <c r="AU235" s="9"/>
      <c r="AV235" s="9"/>
      <c r="AW235" s="9"/>
      <c r="AX235" s="9"/>
      <c r="AY235" s="9"/>
      <c r="AZ235" s="9"/>
    </row>
    <row r="236" spans="1:52" x14ac:dyDescent="0.25">
      <c r="A236" s="9"/>
      <c r="B236" s="9"/>
      <c r="C236" s="9"/>
      <c r="D236" s="9"/>
      <c r="E236" s="9"/>
      <c r="F236" s="9"/>
      <c r="G236" s="7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  <c r="AC236" s="9"/>
      <c r="AD236" s="9"/>
      <c r="AE236" s="9"/>
      <c r="AF236" s="9"/>
      <c r="AG236" s="9"/>
      <c r="AH236" s="9"/>
      <c r="AI236" s="9"/>
      <c r="AJ236" s="9"/>
      <c r="AK236" s="9"/>
      <c r="AL236" s="9"/>
      <c r="AM236" s="9"/>
      <c r="AN236" s="9"/>
      <c r="AO236" s="9"/>
      <c r="AP236" s="9"/>
      <c r="AQ236" s="9"/>
      <c r="AR236" s="9"/>
      <c r="AS236" s="9"/>
      <c r="AT236" s="9"/>
      <c r="AU236" s="9"/>
      <c r="AV236" s="9"/>
      <c r="AW236" s="9"/>
      <c r="AX236" s="9"/>
      <c r="AY236" s="9"/>
      <c r="AZ236" s="9"/>
    </row>
    <row r="237" spans="1:52" x14ac:dyDescent="0.25">
      <c r="A237" s="9"/>
      <c r="B237" s="9"/>
      <c r="C237" s="9"/>
      <c r="D237" s="9"/>
      <c r="E237" s="9"/>
      <c r="F237" s="9"/>
      <c r="G237" s="7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  <c r="AC237" s="9"/>
      <c r="AD237" s="9"/>
      <c r="AE237" s="9"/>
      <c r="AF237" s="9"/>
      <c r="AG237" s="9"/>
      <c r="AH237" s="9"/>
      <c r="AI237" s="9"/>
      <c r="AJ237" s="9"/>
      <c r="AK237" s="9"/>
      <c r="AL237" s="9"/>
      <c r="AM237" s="9"/>
      <c r="AN237" s="9"/>
      <c r="AO237" s="9"/>
      <c r="AP237" s="9"/>
      <c r="AQ237" s="9"/>
      <c r="AR237" s="9"/>
      <c r="AS237" s="9"/>
      <c r="AT237" s="9"/>
      <c r="AU237" s="9"/>
      <c r="AV237" s="9"/>
      <c r="AW237" s="9"/>
      <c r="AX237" s="9"/>
      <c r="AY237" s="9"/>
      <c r="AZ237" s="9"/>
    </row>
    <row r="238" spans="1:52" x14ac:dyDescent="0.25">
      <c r="A238" s="9"/>
      <c r="B238" s="9"/>
      <c r="C238" s="9"/>
      <c r="D238" s="9"/>
      <c r="E238" s="9"/>
      <c r="F238" s="9"/>
      <c r="G238" s="7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9"/>
      <c r="AC238" s="9"/>
      <c r="AD238" s="9"/>
      <c r="AE238" s="9"/>
      <c r="AF238" s="9"/>
      <c r="AG238" s="9"/>
      <c r="AH238" s="9"/>
      <c r="AI238" s="9"/>
      <c r="AJ238" s="9"/>
      <c r="AK238" s="9"/>
      <c r="AL238" s="9"/>
      <c r="AM238" s="9"/>
      <c r="AN238" s="9"/>
      <c r="AO238" s="9"/>
      <c r="AP238" s="9"/>
      <c r="AQ238" s="9"/>
      <c r="AR238" s="9"/>
      <c r="AS238" s="9"/>
      <c r="AT238" s="9"/>
      <c r="AU238" s="9"/>
      <c r="AV238" s="9"/>
      <c r="AW238" s="9"/>
      <c r="AX238" s="9"/>
      <c r="AY238" s="9"/>
      <c r="AZ238" s="9"/>
    </row>
    <row r="239" spans="1:52" x14ac:dyDescent="0.25">
      <c r="A239" s="9"/>
      <c r="B239" s="9"/>
      <c r="C239" s="9"/>
      <c r="D239" s="9"/>
      <c r="E239" s="9"/>
      <c r="F239" s="9"/>
      <c r="G239" s="7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  <c r="AC239" s="9"/>
      <c r="AD239" s="9"/>
      <c r="AE239" s="9"/>
      <c r="AF239" s="9"/>
      <c r="AG239" s="9"/>
      <c r="AH239" s="9"/>
      <c r="AI239" s="9"/>
      <c r="AJ239" s="9"/>
      <c r="AK239" s="9"/>
      <c r="AL239" s="9"/>
      <c r="AM239" s="9"/>
      <c r="AN239" s="9"/>
      <c r="AO239" s="9"/>
      <c r="AP239" s="9"/>
      <c r="AQ239" s="9"/>
      <c r="AR239" s="9"/>
      <c r="AS239" s="9"/>
      <c r="AT239" s="9"/>
      <c r="AU239" s="9"/>
      <c r="AV239" s="9"/>
      <c r="AW239" s="9"/>
      <c r="AX239" s="9"/>
      <c r="AY239" s="9"/>
      <c r="AZ239" s="9"/>
    </row>
    <row r="240" spans="1:52" x14ac:dyDescent="0.25">
      <c r="A240" s="9"/>
      <c r="B240" s="9"/>
      <c r="C240" s="9"/>
      <c r="D240" s="9"/>
      <c r="E240" s="9"/>
      <c r="F240" s="9"/>
      <c r="G240" s="7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  <c r="AC240" s="9"/>
      <c r="AD240" s="9"/>
      <c r="AE240" s="9"/>
      <c r="AF240" s="9"/>
      <c r="AG240" s="9"/>
      <c r="AH240" s="9"/>
      <c r="AI240" s="9"/>
      <c r="AJ240" s="9"/>
      <c r="AK240" s="9"/>
      <c r="AL240" s="9"/>
      <c r="AM240" s="9"/>
      <c r="AN240" s="9"/>
      <c r="AO240" s="9"/>
      <c r="AP240" s="9"/>
      <c r="AQ240" s="9"/>
      <c r="AR240" s="9"/>
      <c r="AS240" s="9"/>
      <c r="AT240" s="9"/>
      <c r="AU240" s="9"/>
      <c r="AV240" s="9"/>
      <c r="AW240" s="9"/>
      <c r="AX240" s="9"/>
      <c r="AY240" s="9"/>
      <c r="AZ240" s="9"/>
    </row>
    <row r="241" spans="1:52" x14ac:dyDescent="0.25">
      <c r="A241" s="9"/>
      <c r="B241" s="9"/>
      <c r="C241" s="9"/>
      <c r="D241" s="9"/>
      <c r="E241" s="9"/>
      <c r="F241" s="9"/>
      <c r="G241" s="7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  <c r="AB241" s="9"/>
      <c r="AC241" s="9"/>
      <c r="AD241" s="9"/>
      <c r="AE241" s="9"/>
      <c r="AF241" s="9"/>
      <c r="AG241" s="9"/>
      <c r="AH241" s="9"/>
      <c r="AI241" s="9"/>
      <c r="AJ241" s="9"/>
      <c r="AK241" s="9"/>
      <c r="AL241" s="9"/>
      <c r="AM241" s="9"/>
      <c r="AN241" s="9"/>
      <c r="AO241" s="9"/>
      <c r="AP241" s="9"/>
      <c r="AQ241" s="9"/>
      <c r="AR241" s="9"/>
      <c r="AS241" s="9"/>
      <c r="AT241" s="9"/>
      <c r="AU241" s="9"/>
      <c r="AV241" s="9"/>
      <c r="AW241" s="9"/>
      <c r="AX241" s="9"/>
      <c r="AY241" s="9"/>
      <c r="AZ241" s="9"/>
    </row>
    <row r="242" spans="1:52" x14ac:dyDescent="0.25">
      <c r="A242" s="9"/>
      <c r="B242" s="9"/>
      <c r="C242" s="9"/>
      <c r="D242" s="9"/>
      <c r="E242" s="9"/>
      <c r="F242" s="9"/>
      <c r="G242" s="7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  <c r="AB242" s="9"/>
      <c r="AC242" s="9"/>
      <c r="AD242" s="9"/>
      <c r="AE242" s="9"/>
      <c r="AF242" s="9"/>
      <c r="AG242" s="9"/>
      <c r="AH242" s="9"/>
      <c r="AI242" s="9"/>
      <c r="AJ242" s="9"/>
      <c r="AK242" s="9"/>
      <c r="AL242" s="9"/>
      <c r="AM242" s="9"/>
      <c r="AN242" s="9"/>
      <c r="AO242" s="9"/>
      <c r="AP242" s="9"/>
      <c r="AQ242" s="9"/>
      <c r="AR242" s="9"/>
      <c r="AS242" s="9"/>
      <c r="AT242" s="9"/>
      <c r="AU242" s="9"/>
      <c r="AV242" s="9"/>
      <c r="AW242" s="9"/>
      <c r="AX242" s="9"/>
      <c r="AY242" s="9"/>
      <c r="AZ242" s="9"/>
    </row>
    <row r="243" spans="1:52" x14ac:dyDescent="0.25">
      <c r="A243" s="9"/>
      <c r="B243" s="9"/>
      <c r="C243" s="9"/>
      <c r="D243" s="9"/>
      <c r="E243" s="9"/>
      <c r="F243" s="9"/>
      <c r="G243" s="7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  <c r="AC243" s="9"/>
      <c r="AD243" s="9"/>
      <c r="AE243" s="9"/>
      <c r="AF243" s="9"/>
      <c r="AG243" s="9"/>
      <c r="AH243" s="9"/>
      <c r="AI243" s="9"/>
      <c r="AJ243" s="9"/>
      <c r="AK243" s="9"/>
      <c r="AL243" s="9"/>
      <c r="AM243" s="9"/>
      <c r="AN243" s="9"/>
      <c r="AO243" s="9"/>
      <c r="AP243" s="9"/>
      <c r="AQ243" s="9"/>
      <c r="AR243" s="9"/>
      <c r="AS243" s="9"/>
      <c r="AT243" s="9"/>
      <c r="AU243" s="9"/>
      <c r="AV243" s="9"/>
      <c r="AW243" s="9"/>
      <c r="AX243" s="9"/>
      <c r="AY243" s="9"/>
      <c r="AZ243" s="9"/>
    </row>
    <row r="244" spans="1:52" x14ac:dyDescent="0.25">
      <c r="A244" s="9"/>
      <c r="B244" s="9"/>
      <c r="C244" s="9"/>
      <c r="D244" s="9"/>
      <c r="E244" s="9"/>
      <c r="F244" s="9"/>
      <c r="G244" s="7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  <c r="AC244" s="9"/>
      <c r="AD244" s="9"/>
      <c r="AE244" s="9"/>
      <c r="AF244" s="9"/>
      <c r="AG244" s="9"/>
      <c r="AH244" s="9"/>
      <c r="AI244" s="9"/>
      <c r="AJ244" s="9"/>
      <c r="AK244" s="9"/>
      <c r="AL244" s="9"/>
      <c r="AM244" s="9"/>
      <c r="AN244" s="9"/>
      <c r="AO244" s="9"/>
      <c r="AP244" s="9"/>
      <c r="AQ244" s="9"/>
      <c r="AR244" s="9"/>
      <c r="AS244" s="9"/>
      <c r="AT244" s="9"/>
      <c r="AU244" s="9"/>
      <c r="AV244" s="9"/>
      <c r="AW244" s="9"/>
      <c r="AX244" s="9"/>
      <c r="AY244" s="9"/>
      <c r="AZ244" s="9"/>
    </row>
    <row r="245" spans="1:52" x14ac:dyDescent="0.25">
      <c r="A245" s="9"/>
      <c r="B245" s="9"/>
      <c r="C245" s="9"/>
      <c r="D245" s="9"/>
      <c r="E245" s="9"/>
      <c r="F245" s="9"/>
      <c r="G245" s="7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  <c r="AC245" s="9"/>
      <c r="AD245" s="9"/>
      <c r="AE245" s="9"/>
      <c r="AF245" s="9"/>
      <c r="AG245" s="9"/>
      <c r="AH245" s="9"/>
      <c r="AI245" s="9"/>
      <c r="AJ245" s="9"/>
      <c r="AK245" s="9"/>
      <c r="AL245" s="9"/>
      <c r="AM245" s="9"/>
      <c r="AN245" s="9"/>
      <c r="AO245" s="9"/>
      <c r="AP245" s="9"/>
      <c r="AQ245" s="9"/>
      <c r="AR245" s="9"/>
      <c r="AS245" s="9"/>
      <c r="AT245" s="9"/>
      <c r="AU245" s="9"/>
      <c r="AV245" s="9"/>
      <c r="AW245" s="9"/>
      <c r="AX245" s="9"/>
      <c r="AY245" s="9"/>
      <c r="AZ245" s="9"/>
    </row>
    <row r="246" spans="1:52" x14ac:dyDescent="0.25">
      <c r="A246" s="9"/>
      <c r="B246" s="9"/>
      <c r="C246" s="9"/>
      <c r="D246" s="9"/>
      <c r="E246" s="9"/>
      <c r="F246" s="9"/>
      <c r="G246" s="7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9"/>
      <c r="AC246" s="9"/>
      <c r="AD246" s="9"/>
      <c r="AE246" s="9"/>
      <c r="AF246" s="9"/>
      <c r="AG246" s="9"/>
      <c r="AH246" s="9"/>
      <c r="AI246" s="9"/>
      <c r="AJ246" s="9"/>
      <c r="AK246" s="9"/>
      <c r="AL246" s="9"/>
      <c r="AM246" s="9"/>
      <c r="AN246" s="9"/>
      <c r="AO246" s="9"/>
      <c r="AP246" s="9"/>
      <c r="AQ246" s="9"/>
      <c r="AR246" s="9"/>
      <c r="AS246" s="9"/>
      <c r="AT246" s="9"/>
      <c r="AU246" s="9"/>
      <c r="AV246" s="9"/>
      <c r="AW246" s="9"/>
      <c r="AX246" s="9"/>
      <c r="AY246" s="9"/>
      <c r="AZ246" s="9"/>
    </row>
    <row r="247" spans="1:52" x14ac:dyDescent="0.25">
      <c r="A247" s="9"/>
      <c r="B247" s="9"/>
      <c r="C247" s="9"/>
      <c r="D247" s="9"/>
      <c r="E247" s="9"/>
      <c r="F247" s="9"/>
      <c r="G247" s="7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9"/>
      <c r="AC247" s="9"/>
      <c r="AD247" s="9"/>
      <c r="AE247" s="9"/>
      <c r="AF247" s="9"/>
      <c r="AG247" s="9"/>
      <c r="AH247" s="9"/>
      <c r="AI247" s="9"/>
      <c r="AJ247" s="9"/>
      <c r="AK247" s="9"/>
      <c r="AL247" s="9"/>
      <c r="AM247" s="9"/>
      <c r="AN247" s="9"/>
      <c r="AO247" s="9"/>
      <c r="AP247" s="9"/>
      <c r="AQ247" s="9"/>
      <c r="AR247" s="9"/>
      <c r="AS247" s="9"/>
      <c r="AT247" s="9"/>
      <c r="AU247" s="9"/>
      <c r="AV247" s="9"/>
      <c r="AW247" s="9"/>
      <c r="AX247" s="9"/>
      <c r="AY247" s="9"/>
      <c r="AZ247" s="9"/>
    </row>
    <row r="248" spans="1:52" x14ac:dyDescent="0.25">
      <c r="A248" s="9"/>
      <c r="B248" s="9"/>
      <c r="C248" s="9"/>
      <c r="D248" s="9"/>
      <c r="E248" s="9"/>
      <c r="F248" s="9"/>
      <c r="G248" s="7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9"/>
      <c r="AC248" s="9"/>
      <c r="AD248" s="9"/>
      <c r="AE248" s="9"/>
      <c r="AF248" s="9"/>
      <c r="AG248" s="9"/>
      <c r="AH248" s="9"/>
      <c r="AI248" s="9"/>
      <c r="AJ248" s="9"/>
      <c r="AK248" s="9"/>
      <c r="AL248" s="9"/>
      <c r="AM248" s="9"/>
      <c r="AN248" s="9"/>
      <c r="AO248" s="9"/>
      <c r="AP248" s="9"/>
      <c r="AQ248" s="9"/>
      <c r="AR248" s="9"/>
      <c r="AS248" s="9"/>
      <c r="AT248" s="9"/>
      <c r="AU248" s="9"/>
      <c r="AV248" s="9"/>
      <c r="AW248" s="9"/>
      <c r="AX248" s="9"/>
      <c r="AY248" s="9"/>
      <c r="AZ248" s="9"/>
    </row>
    <row r="249" spans="1:52" x14ac:dyDescent="0.25">
      <c r="A249" s="9"/>
      <c r="B249" s="9"/>
      <c r="C249" s="9"/>
      <c r="D249" s="9"/>
      <c r="E249" s="9"/>
      <c r="F249" s="9"/>
      <c r="G249" s="7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  <c r="AC249" s="9"/>
      <c r="AD249" s="9"/>
      <c r="AE249" s="9"/>
      <c r="AF249" s="9"/>
      <c r="AG249" s="9"/>
      <c r="AH249" s="9"/>
      <c r="AI249" s="9"/>
      <c r="AJ249" s="9"/>
      <c r="AK249" s="9"/>
      <c r="AL249" s="9"/>
      <c r="AM249" s="9"/>
      <c r="AN249" s="9"/>
      <c r="AO249" s="9"/>
      <c r="AP249" s="9"/>
      <c r="AQ249" s="9"/>
      <c r="AR249" s="9"/>
      <c r="AS249" s="9"/>
      <c r="AT249" s="9"/>
      <c r="AU249" s="9"/>
      <c r="AV249" s="9"/>
      <c r="AW249" s="9"/>
      <c r="AX249" s="9"/>
      <c r="AY249" s="9"/>
      <c r="AZ249" s="9"/>
    </row>
    <row r="250" spans="1:52" x14ac:dyDescent="0.25">
      <c r="A250" s="9"/>
      <c r="B250" s="9"/>
      <c r="C250" s="9"/>
      <c r="D250" s="9"/>
      <c r="E250" s="9"/>
      <c r="F250" s="9"/>
      <c r="G250" s="7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  <c r="AC250" s="9"/>
      <c r="AD250" s="9"/>
      <c r="AE250" s="9"/>
      <c r="AF250" s="9"/>
      <c r="AG250" s="9"/>
      <c r="AH250" s="9"/>
      <c r="AI250" s="9"/>
      <c r="AJ250" s="9"/>
      <c r="AK250" s="9"/>
      <c r="AL250" s="9"/>
      <c r="AM250" s="9"/>
      <c r="AN250" s="9"/>
      <c r="AO250" s="9"/>
      <c r="AP250" s="9"/>
      <c r="AQ250" s="9"/>
      <c r="AR250" s="9"/>
      <c r="AS250" s="9"/>
      <c r="AT250" s="9"/>
      <c r="AU250" s="9"/>
      <c r="AV250" s="9"/>
      <c r="AW250" s="9"/>
      <c r="AX250" s="9"/>
      <c r="AY250" s="9"/>
      <c r="AZ250" s="9"/>
    </row>
    <row r="251" spans="1:52" x14ac:dyDescent="0.25">
      <c r="A251" s="9"/>
      <c r="B251" s="9"/>
      <c r="C251" s="9"/>
      <c r="D251" s="9"/>
      <c r="E251" s="9"/>
      <c r="F251" s="9"/>
      <c r="G251" s="7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  <c r="AC251" s="9"/>
      <c r="AD251" s="9"/>
      <c r="AE251" s="9"/>
      <c r="AF251" s="9"/>
      <c r="AG251" s="9"/>
      <c r="AH251" s="9"/>
      <c r="AI251" s="9"/>
      <c r="AJ251" s="9"/>
      <c r="AK251" s="9"/>
      <c r="AL251" s="9"/>
      <c r="AM251" s="9"/>
      <c r="AN251" s="9"/>
      <c r="AO251" s="9"/>
      <c r="AP251" s="9"/>
      <c r="AQ251" s="9"/>
      <c r="AR251" s="9"/>
      <c r="AS251" s="9"/>
      <c r="AT251" s="9"/>
      <c r="AU251" s="9"/>
      <c r="AV251" s="9"/>
      <c r="AW251" s="9"/>
      <c r="AX251" s="9"/>
      <c r="AY251" s="9"/>
      <c r="AZ251" s="9"/>
    </row>
    <row r="252" spans="1:52" x14ac:dyDescent="0.25">
      <c r="A252" s="9"/>
      <c r="B252" s="9"/>
      <c r="C252" s="9"/>
      <c r="D252" s="9"/>
      <c r="E252" s="9"/>
      <c r="F252" s="9"/>
      <c r="G252" s="7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  <c r="AC252" s="9"/>
      <c r="AD252" s="9"/>
      <c r="AE252" s="9"/>
      <c r="AF252" s="9"/>
      <c r="AG252" s="9"/>
      <c r="AH252" s="9"/>
      <c r="AI252" s="9"/>
      <c r="AJ252" s="9"/>
      <c r="AK252" s="9"/>
      <c r="AL252" s="9"/>
      <c r="AM252" s="9"/>
      <c r="AN252" s="9"/>
      <c r="AO252" s="9"/>
      <c r="AP252" s="9"/>
      <c r="AQ252" s="9"/>
      <c r="AR252" s="9"/>
      <c r="AS252" s="9"/>
      <c r="AT252" s="9"/>
      <c r="AU252" s="9"/>
      <c r="AV252" s="9"/>
      <c r="AW252" s="9"/>
      <c r="AX252" s="9"/>
      <c r="AY252" s="9"/>
      <c r="AZ252" s="9"/>
    </row>
    <row r="253" spans="1:52" x14ac:dyDescent="0.25">
      <c r="A253" s="9"/>
      <c r="B253" s="9"/>
      <c r="C253" s="9"/>
      <c r="D253" s="9"/>
      <c r="E253" s="9"/>
      <c r="F253" s="9"/>
      <c r="G253" s="7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  <c r="AC253" s="9"/>
      <c r="AD253" s="9"/>
      <c r="AE253" s="9"/>
      <c r="AF253" s="9"/>
      <c r="AG253" s="9"/>
      <c r="AH253" s="9"/>
      <c r="AI253" s="9"/>
      <c r="AJ253" s="9"/>
      <c r="AK253" s="9"/>
      <c r="AL253" s="9"/>
      <c r="AM253" s="9"/>
      <c r="AN253" s="9"/>
      <c r="AO253" s="9"/>
      <c r="AP253" s="9"/>
      <c r="AQ253" s="9"/>
      <c r="AR253" s="9"/>
      <c r="AS253" s="9"/>
      <c r="AT253" s="9"/>
      <c r="AU253" s="9"/>
      <c r="AV253" s="9"/>
      <c r="AW253" s="9"/>
      <c r="AX253" s="9"/>
      <c r="AY253" s="9"/>
      <c r="AZ253" s="9"/>
    </row>
    <row r="254" spans="1:52" x14ac:dyDescent="0.25">
      <c r="A254" s="9"/>
      <c r="B254" s="9"/>
      <c r="C254" s="9"/>
      <c r="D254" s="9"/>
      <c r="E254" s="9"/>
      <c r="F254" s="9"/>
      <c r="G254" s="7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  <c r="AC254" s="9"/>
      <c r="AD254" s="9"/>
      <c r="AE254" s="9"/>
      <c r="AF254" s="9"/>
      <c r="AG254" s="9"/>
      <c r="AH254" s="9"/>
      <c r="AI254" s="9"/>
      <c r="AJ254" s="9"/>
      <c r="AK254" s="9"/>
      <c r="AL254" s="9"/>
      <c r="AM254" s="9"/>
      <c r="AN254" s="9"/>
      <c r="AO254" s="9"/>
      <c r="AP254" s="9"/>
      <c r="AQ254" s="9"/>
      <c r="AR254" s="9"/>
      <c r="AS254" s="9"/>
      <c r="AT254" s="9"/>
      <c r="AU254" s="9"/>
      <c r="AV254" s="9"/>
      <c r="AW254" s="9"/>
      <c r="AX254" s="9"/>
      <c r="AY254" s="9"/>
      <c r="AZ254" s="9"/>
    </row>
    <row r="255" spans="1:52" x14ac:dyDescent="0.25">
      <c r="A255" s="9"/>
      <c r="B255" s="9"/>
      <c r="C255" s="9"/>
      <c r="D255" s="9"/>
      <c r="E255" s="9"/>
      <c r="F255" s="9"/>
      <c r="G255" s="7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  <c r="AC255" s="9"/>
      <c r="AD255" s="9"/>
      <c r="AE255" s="9"/>
      <c r="AF255" s="9"/>
      <c r="AG255" s="9"/>
      <c r="AH255" s="9"/>
      <c r="AI255" s="9"/>
      <c r="AJ255" s="9"/>
      <c r="AK255" s="9"/>
      <c r="AL255" s="9"/>
      <c r="AM255" s="9"/>
      <c r="AN255" s="9"/>
      <c r="AO255" s="9"/>
      <c r="AP255" s="9"/>
      <c r="AQ255" s="9"/>
      <c r="AR255" s="9"/>
      <c r="AS255" s="9"/>
      <c r="AT255" s="9"/>
      <c r="AU255" s="9"/>
      <c r="AV255" s="9"/>
      <c r="AW255" s="9"/>
      <c r="AX255" s="9"/>
      <c r="AY255" s="9"/>
      <c r="AZ255" s="9"/>
    </row>
    <row r="256" spans="1:52" x14ac:dyDescent="0.25">
      <c r="A256" s="9"/>
      <c r="B256" s="9"/>
      <c r="C256" s="9"/>
      <c r="D256" s="9"/>
      <c r="E256" s="9"/>
      <c r="F256" s="9"/>
      <c r="G256" s="7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9"/>
      <c r="AC256" s="9"/>
      <c r="AD256" s="9"/>
      <c r="AE256" s="9"/>
      <c r="AF256" s="9"/>
      <c r="AG256" s="9"/>
      <c r="AH256" s="9"/>
      <c r="AI256" s="9"/>
      <c r="AJ256" s="9"/>
      <c r="AK256" s="9"/>
      <c r="AL256" s="9"/>
      <c r="AM256" s="9"/>
      <c r="AN256" s="9"/>
      <c r="AO256" s="9"/>
      <c r="AP256" s="9"/>
      <c r="AQ256" s="9"/>
      <c r="AR256" s="9"/>
      <c r="AS256" s="9"/>
      <c r="AT256" s="9"/>
      <c r="AU256" s="9"/>
      <c r="AV256" s="9"/>
      <c r="AW256" s="9"/>
      <c r="AX256" s="9"/>
      <c r="AY256" s="9"/>
      <c r="AZ256" s="9"/>
    </row>
    <row r="257" spans="1:52" x14ac:dyDescent="0.25">
      <c r="A257" s="9"/>
      <c r="B257" s="9"/>
      <c r="C257" s="9"/>
      <c r="D257" s="9"/>
      <c r="E257" s="9"/>
      <c r="F257" s="9"/>
      <c r="G257" s="7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  <c r="AB257" s="9"/>
      <c r="AC257" s="9"/>
      <c r="AD257" s="9"/>
      <c r="AE257" s="9"/>
      <c r="AF257" s="9"/>
      <c r="AG257" s="9"/>
      <c r="AH257" s="9"/>
      <c r="AI257" s="9"/>
      <c r="AJ257" s="9"/>
      <c r="AK257" s="9"/>
      <c r="AL257" s="9"/>
      <c r="AM257" s="9"/>
      <c r="AN257" s="9"/>
      <c r="AO257" s="9"/>
      <c r="AP257" s="9"/>
      <c r="AQ257" s="9"/>
      <c r="AR257" s="9"/>
      <c r="AS257" s="9"/>
      <c r="AT257" s="9"/>
      <c r="AU257" s="9"/>
      <c r="AV257" s="9"/>
      <c r="AW257" s="9"/>
      <c r="AX257" s="9"/>
      <c r="AY257" s="9"/>
      <c r="AZ257" s="9"/>
    </row>
    <row r="258" spans="1:52" x14ac:dyDescent="0.25">
      <c r="A258" s="9"/>
      <c r="B258" s="9"/>
      <c r="C258" s="9"/>
      <c r="D258" s="9"/>
      <c r="E258" s="9"/>
      <c r="F258" s="9"/>
      <c r="G258" s="7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  <c r="AB258" s="9"/>
      <c r="AC258" s="9"/>
      <c r="AD258" s="9"/>
      <c r="AE258" s="9"/>
      <c r="AF258" s="9"/>
      <c r="AG258" s="9"/>
      <c r="AH258" s="9"/>
      <c r="AI258" s="9"/>
      <c r="AJ258" s="9"/>
      <c r="AK258" s="9"/>
      <c r="AL258" s="9"/>
      <c r="AM258" s="9"/>
      <c r="AN258" s="9"/>
      <c r="AO258" s="9"/>
      <c r="AP258" s="9"/>
      <c r="AQ258" s="9"/>
      <c r="AR258" s="9"/>
      <c r="AS258" s="9"/>
      <c r="AT258" s="9"/>
      <c r="AU258" s="9"/>
      <c r="AV258" s="9"/>
      <c r="AW258" s="9"/>
      <c r="AX258" s="9"/>
      <c r="AY258" s="9"/>
      <c r="AZ258" s="9"/>
    </row>
    <row r="259" spans="1:52" x14ac:dyDescent="0.25">
      <c r="A259" s="9"/>
      <c r="B259" s="9"/>
      <c r="C259" s="9"/>
      <c r="D259" s="9"/>
      <c r="E259" s="9"/>
      <c r="F259" s="9"/>
      <c r="G259" s="7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  <c r="AB259" s="9"/>
      <c r="AC259" s="9"/>
      <c r="AD259" s="9"/>
      <c r="AE259" s="9"/>
      <c r="AF259" s="9"/>
      <c r="AG259" s="9"/>
      <c r="AH259" s="9"/>
      <c r="AI259" s="9"/>
      <c r="AJ259" s="9"/>
      <c r="AK259" s="9"/>
      <c r="AL259" s="9"/>
      <c r="AM259" s="9"/>
      <c r="AN259" s="9"/>
      <c r="AO259" s="9"/>
      <c r="AP259" s="9"/>
      <c r="AQ259" s="9"/>
      <c r="AR259" s="9"/>
      <c r="AS259" s="9"/>
      <c r="AT259" s="9"/>
      <c r="AU259" s="9"/>
      <c r="AV259" s="9"/>
      <c r="AW259" s="9"/>
      <c r="AX259" s="9"/>
      <c r="AY259" s="9"/>
      <c r="AZ259" s="9"/>
    </row>
    <row r="260" spans="1:52" x14ac:dyDescent="0.25">
      <c r="A260" s="9"/>
      <c r="B260" s="9"/>
      <c r="C260" s="9"/>
      <c r="D260" s="9"/>
      <c r="E260" s="9"/>
      <c r="F260" s="9"/>
      <c r="G260" s="7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  <c r="AC260" s="9"/>
      <c r="AD260" s="9"/>
      <c r="AE260" s="9"/>
      <c r="AF260" s="9"/>
      <c r="AG260" s="9"/>
      <c r="AH260" s="9"/>
      <c r="AI260" s="9"/>
      <c r="AJ260" s="9"/>
      <c r="AK260" s="9"/>
      <c r="AL260" s="9"/>
      <c r="AM260" s="9"/>
      <c r="AN260" s="9"/>
      <c r="AO260" s="9"/>
      <c r="AP260" s="9"/>
      <c r="AQ260" s="9"/>
      <c r="AR260" s="9"/>
      <c r="AS260" s="9"/>
      <c r="AT260" s="9"/>
      <c r="AU260" s="9"/>
      <c r="AV260" s="9"/>
      <c r="AW260" s="9"/>
      <c r="AX260" s="9"/>
      <c r="AY260" s="9"/>
      <c r="AZ260" s="9"/>
    </row>
    <row r="261" spans="1:52" x14ac:dyDescent="0.25">
      <c r="A261" s="9"/>
      <c r="B261" s="9"/>
      <c r="C261" s="9"/>
      <c r="D261" s="9"/>
      <c r="E261" s="9"/>
      <c r="F261" s="9"/>
      <c r="G261" s="7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9"/>
      <c r="AC261" s="9"/>
      <c r="AD261" s="9"/>
      <c r="AE261" s="9"/>
      <c r="AF261" s="9"/>
      <c r="AG261" s="9"/>
      <c r="AH261" s="9"/>
      <c r="AI261" s="9"/>
      <c r="AJ261" s="9"/>
      <c r="AK261" s="9"/>
      <c r="AL261" s="9"/>
      <c r="AM261" s="9"/>
      <c r="AN261" s="9"/>
      <c r="AO261" s="9"/>
      <c r="AP261" s="9"/>
      <c r="AQ261" s="9"/>
      <c r="AR261" s="9"/>
      <c r="AS261" s="9"/>
      <c r="AT261" s="9"/>
      <c r="AU261" s="9"/>
      <c r="AV261" s="9"/>
      <c r="AW261" s="9"/>
      <c r="AX261" s="9"/>
      <c r="AY261" s="9"/>
      <c r="AZ261" s="9"/>
    </row>
    <row r="262" spans="1:52" x14ac:dyDescent="0.25">
      <c r="A262" s="9"/>
      <c r="B262" s="9"/>
      <c r="C262" s="9"/>
      <c r="D262" s="9"/>
      <c r="E262" s="9"/>
      <c r="F262" s="9"/>
      <c r="G262" s="7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  <c r="AB262" s="9"/>
      <c r="AC262" s="9"/>
      <c r="AD262" s="9"/>
      <c r="AE262" s="9"/>
      <c r="AF262" s="9"/>
      <c r="AG262" s="9"/>
      <c r="AH262" s="9"/>
      <c r="AI262" s="9"/>
      <c r="AJ262" s="9"/>
      <c r="AK262" s="9"/>
      <c r="AL262" s="9"/>
      <c r="AM262" s="9"/>
      <c r="AN262" s="9"/>
      <c r="AO262" s="9"/>
      <c r="AP262" s="9"/>
      <c r="AQ262" s="9"/>
      <c r="AR262" s="9"/>
      <c r="AS262" s="9"/>
      <c r="AT262" s="9"/>
      <c r="AU262" s="9"/>
      <c r="AV262" s="9"/>
      <c r="AW262" s="9"/>
      <c r="AX262" s="9"/>
      <c r="AY262" s="9"/>
      <c r="AZ262" s="9"/>
    </row>
    <row r="263" spans="1:52" x14ac:dyDescent="0.25">
      <c r="A263" s="9"/>
      <c r="B263" s="9"/>
      <c r="C263" s="9"/>
      <c r="D263" s="9"/>
      <c r="E263" s="9"/>
      <c r="F263" s="9"/>
      <c r="G263" s="7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  <c r="AB263" s="9"/>
      <c r="AC263" s="9"/>
      <c r="AD263" s="9"/>
      <c r="AE263" s="9"/>
      <c r="AF263" s="9"/>
      <c r="AG263" s="9"/>
      <c r="AH263" s="9"/>
      <c r="AI263" s="9"/>
      <c r="AJ263" s="9"/>
      <c r="AK263" s="9"/>
      <c r="AL263" s="9"/>
      <c r="AM263" s="9"/>
      <c r="AN263" s="9"/>
      <c r="AO263" s="9"/>
      <c r="AP263" s="9"/>
      <c r="AQ263" s="9"/>
      <c r="AR263" s="9"/>
      <c r="AS263" s="9"/>
      <c r="AT263" s="9"/>
      <c r="AU263" s="9"/>
      <c r="AV263" s="9"/>
      <c r="AW263" s="9"/>
      <c r="AX263" s="9"/>
      <c r="AY263" s="9"/>
      <c r="AZ263" s="9"/>
    </row>
    <row r="264" spans="1:52" x14ac:dyDescent="0.25">
      <c r="A264" s="9"/>
      <c r="B264" s="9"/>
      <c r="C264" s="9"/>
      <c r="D264" s="9"/>
      <c r="E264" s="9"/>
      <c r="F264" s="9"/>
      <c r="G264" s="7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9"/>
      <c r="AC264" s="9"/>
      <c r="AD264" s="9"/>
      <c r="AE264" s="9"/>
      <c r="AF264" s="9"/>
      <c r="AG264" s="9"/>
      <c r="AH264" s="9"/>
      <c r="AI264" s="9"/>
      <c r="AJ264" s="9"/>
      <c r="AK264" s="9"/>
      <c r="AL264" s="9"/>
      <c r="AM264" s="9"/>
      <c r="AN264" s="9"/>
      <c r="AO264" s="9"/>
      <c r="AP264" s="9"/>
      <c r="AQ264" s="9"/>
      <c r="AR264" s="9"/>
      <c r="AS264" s="9"/>
      <c r="AT264" s="9"/>
      <c r="AU264" s="9"/>
      <c r="AV264" s="9"/>
      <c r="AW264" s="9"/>
      <c r="AX264" s="9"/>
      <c r="AY264" s="9"/>
      <c r="AZ264" s="9"/>
    </row>
    <row r="265" spans="1:52" x14ac:dyDescent="0.25">
      <c r="A265" s="9"/>
      <c r="B265" s="9"/>
      <c r="C265" s="9"/>
      <c r="D265" s="9"/>
      <c r="E265" s="9"/>
      <c r="F265" s="9"/>
      <c r="G265" s="7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  <c r="AB265" s="9"/>
      <c r="AC265" s="9"/>
      <c r="AD265" s="9"/>
      <c r="AE265" s="9"/>
      <c r="AF265" s="9"/>
      <c r="AG265" s="9"/>
      <c r="AH265" s="9"/>
      <c r="AI265" s="9"/>
      <c r="AJ265" s="9"/>
      <c r="AK265" s="9"/>
      <c r="AL265" s="9"/>
      <c r="AM265" s="9"/>
      <c r="AN265" s="9"/>
      <c r="AO265" s="9"/>
      <c r="AP265" s="9"/>
      <c r="AQ265" s="9"/>
      <c r="AR265" s="9"/>
      <c r="AS265" s="9"/>
      <c r="AT265" s="9"/>
      <c r="AU265" s="9"/>
      <c r="AV265" s="9"/>
      <c r="AW265" s="9"/>
      <c r="AX265" s="9"/>
      <c r="AY265" s="9"/>
      <c r="AZ265" s="9"/>
    </row>
    <row r="266" spans="1:52" x14ac:dyDescent="0.25">
      <c r="A266" s="9"/>
      <c r="B266" s="9"/>
      <c r="C266" s="9"/>
      <c r="D266" s="9"/>
      <c r="E266" s="9"/>
      <c r="F266" s="9"/>
      <c r="G266" s="7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  <c r="AB266" s="9"/>
      <c r="AC266" s="9"/>
      <c r="AD266" s="9"/>
      <c r="AE266" s="9"/>
      <c r="AF266" s="9"/>
      <c r="AG266" s="9"/>
      <c r="AH266" s="9"/>
      <c r="AI266" s="9"/>
      <c r="AJ266" s="9"/>
      <c r="AK266" s="9"/>
      <c r="AL266" s="9"/>
      <c r="AM266" s="9"/>
      <c r="AN266" s="9"/>
      <c r="AO266" s="9"/>
      <c r="AP266" s="9"/>
      <c r="AQ266" s="9"/>
      <c r="AR266" s="9"/>
      <c r="AS266" s="9"/>
      <c r="AT266" s="9"/>
      <c r="AU266" s="9"/>
      <c r="AV266" s="9"/>
      <c r="AW266" s="9"/>
      <c r="AX266" s="9"/>
      <c r="AY266" s="9"/>
      <c r="AZ266" s="9"/>
    </row>
    <row r="267" spans="1:52" x14ac:dyDescent="0.25">
      <c r="A267" s="9"/>
      <c r="B267" s="9"/>
      <c r="C267" s="9"/>
      <c r="D267" s="9"/>
      <c r="E267" s="9"/>
      <c r="F267" s="9"/>
      <c r="G267" s="7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9"/>
      <c r="AC267" s="9"/>
      <c r="AD267" s="9"/>
      <c r="AE267" s="9"/>
      <c r="AF267" s="9"/>
      <c r="AG267" s="9"/>
      <c r="AH267" s="9"/>
      <c r="AI267" s="9"/>
      <c r="AJ267" s="9"/>
      <c r="AK267" s="9"/>
      <c r="AL267" s="9"/>
      <c r="AM267" s="9"/>
      <c r="AN267" s="9"/>
      <c r="AO267" s="9"/>
      <c r="AP267" s="9"/>
      <c r="AQ267" s="9"/>
      <c r="AR267" s="9"/>
      <c r="AS267" s="9"/>
      <c r="AT267" s="9"/>
      <c r="AU267" s="9"/>
      <c r="AV267" s="9"/>
      <c r="AW267" s="9"/>
      <c r="AX267" s="9"/>
      <c r="AY267" s="9"/>
      <c r="AZ267" s="9"/>
    </row>
    <row r="268" spans="1:52" x14ac:dyDescent="0.25">
      <c r="A268" s="9"/>
      <c r="B268" s="9"/>
      <c r="C268" s="9"/>
      <c r="D268" s="9"/>
      <c r="E268" s="9"/>
      <c r="F268" s="9"/>
      <c r="G268" s="7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  <c r="AB268" s="9"/>
      <c r="AC268" s="9"/>
      <c r="AD268" s="9"/>
      <c r="AE268" s="9"/>
      <c r="AF268" s="9"/>
      <c r="AG268" s="9"/>
      <c r="AH268" s="9"/>
      <c r="AI268" s="9"/>
      <c r="AJ268" s="9"/>
      <c r="AK268" s="9"/>
      <c r="AL268" s="9"/>
      <c r="AM268" s="9"/>
      <c r="AN268" s="9"/>
      <c r="AO268" s="9"/>
      <c r="AP268" s="9"/>
      <c r="AQ268" s="9"/>
      <c r="AR268" s="9"/>
      <c r="AS268" s="9"/>
      <c r="AT268" s="9"/>
      <c r="AU268" s="9"/>
      <c r="AV268" s="9"/>
      <c r="AW268" s="9"/>
      <c r="AX268" s="9"/>
      <c r="AY268" s="9"/>
      <c r="AZ268" s="9"/>
    </row>
    <row r="269" spans="1:52" x14ac:dyDescent="0.25">
      <c r="A269" s="9"/>
      <c r="B269" s="9"/>
      <c r="C269" s="9"/>
      <c r="D269" s="9"/>
      <c r="E269" s="9"/>
      <c r="F269" s="9"/>
      <c r="G269" s="7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  <c r="AB269" s="9"/>
      <c r="AC269" s="9"/>
      <c r="AD269" s="9"/>
      <c r="AE269" s="9"/>
      <c r="AF269" s="9"/>
      <c r="AG269" s="9"/>
      <c r="AH269" s="9"/>
      <c r="AI269" s="9"/>
      <c r="AJ269" s="9"/>
      <c r="AK269" s="9"/>
      <c r="AL269" s="9"/>
      <c r="AM269" s="9"/>
      <c r="AN269" s="9"/>
      <c r="AO269" s="9"/>
      <c r="AP269" s="9"/>
      <c r="AQ269" s="9"/>
      <c r="AR269" s="9"/>
      <c r="AS269" s="9"/>
      <c r="AT269" s="9"/>
      <c r="AU269" s="9"/>
      <c r="AV269" s="9"/>
      <c r="AW269" s="9"/>
      <c r="AX269" s="9"/>
      <c r="AY269" s="9"/>
      <c r="AZ269" s="9"/>
    </row>
    <row r="270" spans="1:52" x14ac:dyDescent="0.25">
      <c r="A270" s="9"/>
      <c r="B270" s="9"/>
      <c r="C270" s="9"/>
      <c r="D270" s="9"/>
      <c r="E270" s="9"/>
      <c r="F270" s="9"/>
      <c r="G270" s="7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  <c r="AB270" s="9"/>
      <c r="AC270" s="9"/>
      <c r="AD270" s="9"/>
      <c r="AE270" s="9"/>
      <c r="AF270" s="9"/>
      <c r="AG270" s="9"/>
      <c r="AH270" s="9"/>
      <c r="AI270" s="9"/>
      <c r="AJ270" s="9"/>
      <c r="AK270" s="9"/>
      <c r="AL270" s="9"/>
      <c r="AM270" s="9"/>
      <c r="AN270" s="9"/>
      <c r="AO270" s="9"/>
      <c r="AP270" s="9"/>
      <c r="AQ270" s="9"/>
      <c r="AR270" s="9"/>
      <c r="AS270" s="9"/>
      <c r="AT270" s="9"/>
      <c r="AU270" s="9"/>
      <c r="AV270" s="9"/>
      <c r="AW270" s="9"/>
      <c r="AX270" s="9"/>
      <c r="AY270" s="9"/>
      <c r="AZ270" s="9"/>
    </row>
    <row r="271" spans="1:52" x14ac:dyDescent="0.25">
      <c r="A271" s="9"/>
      <c r="B271" s="9"/>
      <c r="C271" s="9"/>
      <c r="D271" s="9"/>
      <c r="E271" s="9"/>
      <c r="F271" s="9"/>
      <c r="G271" s="7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  <c r="AB271" s="9"/>
      <c r="AC271" s="9"/>
      <c r="AD271" s="9"/>
      <c r="AE271" s="9"/>
      <c r="AF271" s="9"/>
      <c r="AG271" s="9"/>
      <c r="AH271" s="9"/>
      <c r="AI271" s="9"/>
      <c r="AJ271" s="9"/>
      <c r="AK271" s="9"/>
      <c r="AL271" s="9"/>
      <c r="AM271" s="9"/>
      <c r="AN271" s="9"/>
      <c r="AO271" s="9"/>
      <c r="AP271" s="9"/>
      <c r="AQ271" s="9"/>
      <c r="AR271" s="9"/>
      <c r="AS271" s="9"/>
      <c r="AT271" s="9"/>
      <c r="AU271" s="9"/>
      <c r="AV271" s="9"/>
      <c r="AW271" s="9"/>
      <c r="AX271" s="9"/>
      <c r="AY271" s="9"/>
      <c r="AZ271" s="9"/>
    </row>
    <row r="272" spans="1:52" x14ac:dyDescent="0.25">
      <c r="A272" s="9"/>
      <c r="B272" s="9"/>
      <c r="C272" s="9"/>
      <c r="D272" s="9"/>
      <c r="E272" s="9"/>
      <c r="F272" s="9"/>
      <c r="G272" s="7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  <c r="AB272" s="9"/>
      <c r="AC272" s="9"/>
      <c r="AD272" s="9"/>
      <c r="AE272" s="9"/>
      <c r="AF272" s="9"/>
      <c r="AG272" s="9"/>
      <c r="AH272" s="9"/>
      <c r="AI272" s="9"/>
      <c r="AJ272" s="9"/>
      <c r="AK272" s="9"/>
      <c r="AL272" s="9"/>
      <c r="AM272" s="9"/>
      <c r="AN272" s="9"/>
      <c r="AO272" s="9"/>
      <c r="AP272" s="9"/>
      <c r="AQ272" s="9"/>
      <c r="AR272" s="9"/>
      <c r="AS272" s="9"/>
      <c r="AT272" s="9"/>
      <c r="AU272" s="9"/>
      <c r="AV272" s="9"/>
      <c r="AW272" s="9"/>
      <c r="AX272" s="9"/>
      <c r="AY272" s="9"/>
      <c r="AZ272" s="9"/>
    </row>
    <row r="273" spans="1:52" x14ac:dyDescent="0.25">
      <c r="A273" s="9"/>
      <c r="B273" s="9"/>
      <c r="C273" s="9"/>
      <c r="D273" s="9"/>
      <c r="E273" s="9"/>
      <c r="F273" s="9"/>
      <c r="G273" s="7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  <c r="AB273" s="9"/>
      <c r="AC273" s="9"/>
      <c r="AD273" s="9"/>
      <c r="AE273" s="9"/>
      <c r="AF273" s="9"/>
      <c r="AG273" s="9"/>
      <c r="AH273" s="9"/>
      <c r="AI273" s="9"/>
      <c r="AJ273" s="9"/>
      <c r="AK273" s="9"/>
      <c r="AL273" s="9"/>
      <c r="AM273" s="9"/>
      <c r="AN273" s="9"/>
      <c r="AO273" s="9"/>
      <c r="AP273" s="9"/>
      <c r="AQ273" s="9"/>
      <c r="AR273" s="9"/>
      <c r="AS273" s="9"/>
      <c r="AT273" s="9"/>
      <c r="AU273" s="9"/>
      <c r="AV273" s="9"/>
      <c r="AW273" s="9"/>
      <c r="AX273" s="9"/>
      <c r="AY273" s="9"/>
      <c r="AZ273" s="9"/>
    </row>
    <row r="274" spans="1:52" x14ac:dyDescent="0.25">
      <c r="A274" s="9"/>
      <c r="B274" s="9"/>
      <c r="C274" s="9"/>
      <c r="D274" s="9"/>
      <c r="E274" s="9"/>
      <c r="F274" s="9"/>
      <c r="G274" s="7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  <c r="AB274" s="9"/>
      <c r="AC274" s="9"/>
      <c r="AD274" s="9"/>
      <c r="AE274" s="9"/>
      <c r="AF274" s="9"/>
      <c r="AG274" s="9"/>
      <c r="AH274" s="9"/>
      <c r="AI274" s="9"/>
      <c r="AJ274" s="9"/>
      <c r="AK274" s="9"/>
      <c r="AL274" s="9"/>
      <c r="AM274" s="9"/>
      <c r="AN274" s="9"/>
      <c r="AO274" s="9"/>
      <c r="AP274" s="9"/>
      <c r="AQ274" s="9"/>
      <c r="AR274" s="9"/>
      <c r="AS274" s="9"/>
      <c r="AT274" s="9"/>
      <c r="AU274" s="9"/>
      <c r="AV274" s="9"/>
      <c r="AW274" s="9"/>
      <c r="AX274" s="9"/>
      <c r="AY274" s="9"/>
      <c r="AZ274" s="9"/>
    </row>
    <row r="275" spans="1:52" x14ac:dyDescent="0.25">
      <c r="A275" s="9"/>
      <c r="B275" s="9"/>
      <c r="C275" s="9"/>
      <c r="D275" s="9"/>
      <c r="E275" s="9"/>
      <c r="F275" s="9"/>
      <c r="G275" s="7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  <c r="AB275" s="9"/>
      <c r="AC275" s="9"/>
      <c r="AD275" s="9"/>
      <c r="AE275" s="9"/>
      <c r="AF275" s="9"/>
      <c r="AG275" s="9"/>
      <c r="AH275" s="9"/>
      <c r="AI275" s="9"/>
      <c r="AJ275" s="9"/>
      <c r="AK275" s="9"/>
      <c r="AL275" s="9"/>
      <c r="AM275" s="9"/>
      <c r="AN275" s="9"/>
      <c r="AO275" s="9"/>
      <c r="AP275" s="9"/>
      <c r="AQ275" s="9"/>
      <c r="AR275" s="9"/>
      <c r="AS275" s="9"/>
      <c r="AT275" s="9"/>
      <c r="AU275" s="9"/>
      <c r="AV275" s="9"/>
      <c r="AW275" s="9"/>
      <c r="AX275" s="9"/>
      <c r="AY275" s="9"/>
      <c r="AZ275" s="9"/>
    </row>
    <row r="276" spans="1:52" x14ac:dyDescent="0.25">
      <c r="A276" s="9"/>
      <c r="B276" s="9"/>
      <c r="C276" s="9"/>
      <c r="D276" s="9"/>
      <c r="E276" s="9"/>
      <c r="F276" s="9"/>
      <c r="G276" s="7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  <c r="AC276" s="9"/>
      <c r="AD276" s="9"/>
      <c r="AE276" s="9"/>
      <c r="AF276" s="9"/>
      <c r="AG276" s="9"/>
      <c r="AH276" s="9"/>
      <c r="AI276" s="9"/>
      <c r="AJ276" s="9"/>
      <c r="AK276" s="9"/>
      <c r="AL276" s="9"/>
      <c r="AM276" s="9"/>
      <c r="AN276" s="9"/>
      <c r="AO276" s="9"/>
      <c r="AP276" s="9"/>
      <c r="AQ276" s="9"/>
      <c r="AR276" s="9"/>
      <c r="AS276" s="9"/>
      <c r="AT276" s="9"/>
      <c r="AU276" s="9"/>
      <c r="AV276" s="9"/>
      <c r="AW276" s="9"/>
      <c r="AX276" s="9"/>
      <c r="AY276" s="9"/>
      <c r="AZ276" s="9"/>
    </row>
    <row r="277" spans="1:52" x14ac:dyDescent="0.25">
      <c r="A277" s="9"/>
      <c r="B277" s="9"/>
      <c r="C277" s="9"/>
      <c r="D277" s="9"/>
      <c r="E277" s="9"/>
      <c r="F277" s="9"/>
      <c r="G277" s="7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  <c r="AB277" s="9"/>
      <c r="AC277" s="9"/>
      <c r="AD277" s="9"/>
      <c r="AE277" s="9"/>
      <c r="AF277" s="9"/>
      <c r="AG277" s="9"/>
      <c r="AH277" s="9"/>
      <c r="AI277" s="9"/>
      <c r="AJ277" s="9"/>
      <c r="AK277" s="9"/>
      <c r="AL277" s="9"/>
      <c r="AM277" s="9"/>
      <c r="AN277" s="9"/>
      <c r="AO277" s="9"/>
      <c r="AP277" s="9"/>
      <c r="AQ277" s="9"/>
      <c r="AR277" s="9"/>
      <c r="AS277" s="9"/>
      <c r="AT277" s="9"/>
      <c r="AU277" s="9"/>
      <c r="AV277" s="9"/>
      <c r="AW277" s="9"/>
      <c r="AX277" s="9"/>
      <c r="AY277" s="9"/>
      <c r="AZ277" s="9"/>
    </row>
    <row r="278" spans="1:52" x14ac:dyDescent="0.25">
      <c r="A278" s="9"/>
      <c r="B278" s="9"/>
      <c r="C278" s="9"/>
      <c r="D278" s="9"/>
      <c r="E278" s="9"/>
      <c r="F278" s="9"/>
      <c r="G278" s="7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  <c r="AB278" s="9"/>
      <c r="AC278" s="9"/>
      <c r="AD278" s="9"/>
      <c r="AE278" s="9"/>
      <c r="AF278" s="9"/>
      <c r="AG278" s="9"/>
      <c r="AH278" s="9"/>
      <c r="AI278" s="9"/>
      <c r="AJ278" s="9"/>
      <c r="AK278" s="9"/>
      <c r="AL278" s="9"/>
      <c r="AM278" s="9"/>
      <c r="AN278" s="9"/>
      <c r="AO278" s="9"/>
      <c r="AP278" s="9"/>
      <c r="AQ278" s="9"/>
      <c r="AR278" s="9"/>
      <c r="AS278" s="9"/>
      <c r="AT278" s="9"/>
      <c r="AU278" s="9"/>
      <c r="AV278" s="9"/>
      <c r="AW278" s="9"/>
      <c r="AX278" s="9"/>
      <c r="AY278" s="9"/>
      <c r="AZ278" s="9"/>
    </row>
    <row r="279" spans="1:52" x14ac:dyDescent="0.25">
      <c r="A279" s="9"/>
      <c r="B279" s="9"/>
      <c r="C279" s="9"/>
      <c r="D279" s="9"/>
      <c r="E279" s="9"/>
      <c r="F279" s="9"/>
      <c r="G279" s="7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  <c r="AB279" s="9"/>
      <c r="AC279" s="9"/>
      <c r="AD279" s="9"/>
      <c r="AE279" s="9"/>
      <c r="AF279" s="9"/>
      <c r="AG279" s="9"/>
      <c r="AH279" s="9"/>
      <c r="AI279" s="9"/>
      <c r="AJ279" s="9"/>
      <c r="AK279" s="9"/>
      <c r="AL279" s="9"/>
      <c r="AM279" s="9"/>
      <c r="AN279" s="9"/>
      <c r="AO279" s="9"/>
      <c r="AP279" s="9"/>
      <c r="AQ279" s="9"/>
      <c r="AR279" s="9"/>
      <c r="AS279" s="9"/>
      <c r="AT279" s="9"/>
      <c r="AU279" s="9"/>
      <c r="AV279" s="9"/>
      <c r="AW279" s="9"/>
      <c r="AX279" s="9"/>
      <c r="AY279" s="9"/>
      <c r="AZ279" s="9"/>
    </row>
    <row r="280" spans="1:52" x14ac:dyDescent="0.25">
      <c r="A280" s="9"/>
      <c r="B280" s="9"/>
      <c r="C280" s="9"/>
      <c r="D280" s="9"/>
      <c r="E280" s="9"/>
      <c r="F280" s="9"/>
      <c r="G280" s="7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  <c r="AB280" s="9"/>
      <c r="AC280" s="9"/>
      <c r="AD280" s="9"/>
      <c r="AE280" s="9"/>
      <c r="AF280" s="9"/>
      <c r="AG280" s="9"/>
      <c r="AH280" s="9"/>
      <c r="AI280" s="9"/>
      <c r="AJ280" s="9"/>
      <c r="AK280" s="9"/>
      <c r="AL280" s="9"/>
      <c r="AM280" s="9"/>
      <c r="AN280" s="9"/>
      <c r="AO280" s="9"/>
      <c r="AP280" s="9"/>
      <c r="AQ280" s="9"/>
      <c r="AR280" s="9"/>
      <c r="AS280" s="9"/>
      <c r="AT280" s="9"/>
      <c r="AU280" s="9"/>
      <c r="AV280" s="9"/>
      <c r="AW280" s="9"/>
      <c r="AX280" s="9"/>
      <c r="AY280" s="9"/>
      <c r="AZ280" s="9"/>
    </row>
    <row r="281" spans="1:52" x14ac:dyDescent="0.25">
      <c r="A281" s="9"/>
      <c r="B281" s="9"/>
      <c r="C281" s="9"/>
      <c r="D281" s="9"/>
      <c r="E281" s="9"/>
      <c r="F281" s="9"/>
      <c r="G281" s="7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  <c r="AB281" s="9"/>
      <c r="AC281" s="9"/>
      <c r="AD281" s="9"/>
      <c r="AE281" s="9"/>
      <c r="AF281" s="9"/>
      <c r="AG281" s="9"/>
      <c r="AH281" s="9"/>
      <c r="AI281" s="9"/>
      <c r="AJ281" s="9"/>
      <c r="AK281" s="9"/>
      <c r="AL281" s="9"/>
      <c r="AM281" s="9"/>
      <c r="AN281" s="9"/>
      <c r="AO281" s="9"/>
      <c r="AP281" s="9"/>
      <c r="AQ281" s="9"/>
      <c r="AR281" s="9"/>
      <c r="AS281" s="9"/>
      <c r="AT281" s="9"/>
      <c r="AU281" s="9"/>
      <c r="AV281" s="9"/>
      <c r="AW281" s="9"/>
      <c r="AX281" s="9"/>
      <c r="AY281" s="9"/>
      <c r="AZ281" s="9"/>
    </row>
    <row r="282" spans="1:52" x14ac:dyDescent="0.25">
      <c r="A282" s="9"/>
      <c r="B282" s="9"/>
      <c r="C282" s="9"/>
      <c r="D282" s="9"/>
      <c r="E282" s="9"/>
      <c r="F282" s="9"/>
      <c r="G282" s="7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  <c r="AB282" s="9"/>
      <c r="AC282" s="9"/>
      <c r="AD282" s="9"/>
      <c r="AE282" s="9"/>
      <c r="AF282" s="9"/>
      <c r="AG282" s="9"/>
      <c r="AH282" s="9"/>
      <c r="AI282" s="9"/>
      <c r="AJ282" s="9"/>
      <c r="AK282" s="9"/>
      <c r="AL282" s="9"/>
      <c r="AM282" s="9"/>
      <c r="AN282" s="9"/>
      <c r="AO282" s="9"/>
      <c r="AP282" s="9"/>
      <c r="AQ282" s="9"/>
      <c r="AR282" s="9"/>
      <c r="AS282" s="9"/>
      <c r="AT282" s="9"/>
      <c r="AU282" s="9"/>
      <c r="AV282" s="9"/>
      <c r="AW282" s="9"/>
      <c r="AX282" s="9"/>
      <c r="AY282" s="9"/>
      <c r="AZ282" s="9"/>
    </row>
    <row r="283" spans="1:52" x14ac:dyDescent="0.25">
      <c r="A283" s="9"/>
      <c r="B283" s="9"/>
      <c r="C283" s="9"/>
      <c r="D283" s="9"/>
      <c r="E283" s="9"/>
      <c r="F283" s="9"/>
      <c r="G283" s="7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  <c r="AB283" s="9"/>
      <c r="AC283" s="9"/>
      <c r="AD283" s="9"/>
      <c r="AE283" s="9"/>
      <c r="AF283" s="9"/>
      <c r="AG283" s="9"/>
      <c r="AH283" s="9"/>
      <c r="AI283" s="9"/>
      <c r="AJ283" s="9"/>
      <c r="AK283" s="9"/>
      <c r="AL283" s="9"/>
      <c r="AM283" s="9"/>
      <c r="AN283" s="9"/>
      <c r="AO283" s="9"/>
      <c r="AP283" s="9"/>
      <c r="AQ283" s="9"/>
      <c r="AR283" s="9"/>
      <c r="AS283" s="9"/>
      <c r="AT283" s="9"/>
      <c r="AU283" s="9"/>
      <c r="AV283" s="9"/>
      <c r="AW283" s="9"/>
      <c r="AX283" s="9"/>
      <c r="AY283" s="9"/>
      <c r="AZ283" s="9"/>
    </row>
    <row r="284" spans="1:52" x14ac:dyDescent="0.25">
      <c r="A284" s="9"/>
      <c r="B284" s="9"/>
      <c r="C284" s="9"/>
      <c r="D284" s="9"/>
      <c r="E284" s="9"/>
      <c r="F284" s="9"/>
      <c r="G284" s="7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  <c r="AB284" s="9"/>
      <c r="AC284" s="9"/>
      <c r="AD284" s="9"/>
      <c r="AE284" s="9"/>
      <c r="AF284" s="9"/>
      <c r="AG284" s="9"/>
      <c r="AH284" s="9"/>
      <c r="AI284" s="9"/>
      <c r="AJ284" s="9"/>
      <c r="AK284" s="9"/>
      <c r="AL284" s="9"/>
      <c r="AM284" s="9"/>
      <c r="AN284" s="9"/>
      <c r="AO284" s="9"/>
      <c r="AP284" s="9"/>
      <c r="AQ284" s="9"/>
      <c r="AR284" s="9"/>
      <c r="AS284" s="9"/>
      <c r="AT284" s="9"/>
      <c r="AU284" s="9"/>
      <c r="AV284" s="9"/>
      <c r="AW284" s="9"/>
      <c r="AX284" s="9"/>
      <c r="AY284" s="9"/>
      <c r="AZ284" s="9"/>
    </row>
    <row r="285" spans="1:52" x14ac:dyDescent="0.25">
      <c r="A285" s="9"/>
      <c r="B285" s="9"/>
      <c r="C285" s="9"/>
      <c r="D285" s="9"/>
      <c r="E285" s="9"/>
      <c r="F285" s="9"/>
      <c r="G285" s="7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  <c r="AB285" s="9"/>
      <c r="AC285" s="9"/>
      <c r="AD285" s="9"/>
      <c r="AE285" s="9"/>
      <c r="AF285" s="9"/>
      <c r="AG285" s="9"/>
      <c r="AH285" s="9"/>
      <c r="AI285" s="9"/>
      <c r="AJ285" s="9"/>
      <c r="AK285" s="9"/>
      <c r="AL285" s="9"/>
      <c r="AM285" s="9"/>
      <c r="AN285" s="9"/>
      <c r="AO285" s="9"/>
      <c r="AP285" s="9"/>
      <c r="AQ285" s="9"/>
      <c r="AR285" s="9"/>
      <c r="AS285" s="9"/>
      <c r="AT285" s="9"/>
      <c r="AU285" s="9"/>
      <c r="AV285" s="9"/>
      <c r="AW285" s="9"/>
      <c r="AX285" s="9"/>
      <c r="AY285" s="9"/>
      <c r="AZ285" s="9"/>
    </row>
    <row r="286" spans="1:52" x14ac:dyDescent="0.25">
      <c r="A286" s="9"/>
      <c r="B286" s="9"/>
      <c r="C286" s="9"/>
      <c r="D286" s="9"/>
      <c r="E286" s="9"/>
      <c r="F286" s="9"/>
      <c r="G286" s="7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  <c r="AB286" s="9"/>
      <c r="AC286" s="9"/>
      <c r="AD286" s="9"/>
      <c r="AE286" s="9"/>
      <c r="AF286" s="9"/>
      <c r="AG286" s="9"/>
      <c r="AH286" s="9"/>
      <c r="AI286" s="9"/>
      <c r="AJ286" s="9"/>
      <c r="AK286" s="9"/>
      <c r="AL286" s="9"/>
      <c r="AM286" s="9"/>
      <c r="AN286" s="9"/>
      <c r="AO286" s="9"/>
      <c r="AP286" s="9"/>
      <c r="AQ286" s="9"/>
      <c r="AR286" s="9"/>
      <c r="AS286" s="9"/>
      <c r="AT286" s="9"/>
      <c r="AU286" s="9"/>
      <c r="AV286" s="9"/>
      <c r="AW286" s="9"/>
      <c r="AX286" s="9"/>
      <c r="AY286" s="9"/>
      <c r="AZ286" s="9"/>
    </row>
    <row r="287" spans="1:52" x14ac:dyDescent="0.25">
      <c r="A287" s="9"/>
      <c r="B287" s="9"/>
      <c r="C287" s="9"/>
      <c r="D287" s="9"/>
      <c r="E287" s="9"/>
      <c r="F287" s="9"/>
      <c r="G287" s="7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  <c r="AB287" s="9"/>
      <c r="AC287" s="9"/>
      <c r="AD287" s="9"/>
      <c r="AE287" s="9"/>
      <c r="AF287" s="9"/>
      <c r="AG287" s="9"/>
      <c r="AH287" s="9"/>
      <c r="AI287" s="9"/>
      <c r="AJ287" s="9"/>
      <c r="AK287" s="9"/>
      <c r="AL287" s="9"/>
      <c r="AM287" s="9"/>
      <c r="AN287" s="9"/>
      <c r="AO287" s="9"/>
      <c r="AP287" s="9"/>
      <c r="AQ287" s="9"/>
      <c r="AR287" s="9"/>
      <c r="AS287" s="9"/>
      <c r="AT287" s="9"/>
      <c r="AU287" s="9"/>
      <c r="AV287" s="9"/>
      <c r="AW287" s="9"/>
      <c r="AX287" s="9"/>
      <c r="AY287" s="9"/>
      <c r="AZ287" s="9"/>
    </row>
    <row r="288" spans="1:52" x14ac:dyDescent="0.25">
      <c r="A288" s="9"/>
      <c r="B288" s="9"/>
      <c r="C288" s="9"/>
      <c r="D288" s="9"/>
      <c r="E288" s="9"/>
      <c r="F288" s="9"/>
      <c r="G288" s="7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  <c r="AB288" s="9"/>
      <c r="AC288" s="9"/>
      <c r="AD288" s="9"/>
      <c r="AE288" s="9"/>
      <c r="AF288" s="9"/>
      <c r="AG288" s="9"/>
      <c r="AH288" s="9"/>
      <c r="AI288" s="9"/>
      <c r="AJ288" s="9"/>
      <c r="AK288" s="9"/>
      <c r="AL288" s="9"/>
      <c r="AM288" s="9"/>
      <c r="AN288" s="9"/>
      <c r="AO288" s="9"/>
      <c r="AP288" s="9"/>
      <c r="AQ288" s="9"/>
      <c r="AR288" s="9"/>
      <c r="AS288" s="9"/>
      <c r="AT288" s="9"/>
      <c r="AU288" s="9"/>
      <c r="AV288" s="9"/>
      <c r="AW288" s="9"/>
      <c r="AX288" s="9"/>
      <c r="AY288" s="9"/>
      <c r="AZ288" s="9"/>
    </row>
    <row r="289" spans="1:52" x14ac:dyDescent="0.25">
      <c r="A289" s="9"/>
      <c r="B289" s="9"/>
      <c r="C289" s="9"/>
      <c r="D289" s="9"/>
      <c r="E289" s="9"/>
      <c r="F289" s="9"/>
      <c r="G289" s="7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  <c r="AB289" s="9"/>
      <c r="AC289" s="9"/>
      <c r="AD289" s="9"/>
      <c r="AE289" s="9"/>
      <c r="AF289" s="9"/>
      <c r="AG289" s="9"/>
      <c r="AH289" s="9"/>
      <c r="AI289" s="9"/>
      <c r="AJ289" s="9"/>
      <c r="AK289" s="9"/>
      <c r="AL289" s="9"/>
      <c r="AM289" s="9"/>
      <c r="AN289" s="9"/>
      <c r="AO289" s="9"/>
      <c r="AP289" s="9"/>
      <c r="AQ289" s="9"/>
      <c r="AR289" s="9"/>
      <c r="AS289" s="9"/>
      <c r="AT289" s="9"/>
      <c r="AU289" s="9"/>
      <c r="AV289" s="9"/>
      <c r="AW289" s="9"/>
      <c r="AX289" s="9"/>
      <c r="AY289" s="9"/>
      <c r="AZ289" s="9"/>
    </row>
    <row r="290" spans="1:52" x14ac:dyDescent="0.25">
      <c r="A290" s="9"/>
      <c r="B290" s="9"/>
      <c r="C290" s="9"/>
      <c r="D290" s="9"/>
      <c r="E290" s="9"/>
      <c r="F290" s="9"/>
      <c r="G290" s="7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  <c r="AB290" s="9"/>
      <c r="AC290" s="9"/>
      <c r="AD290" s="9"/>
      <c r="AE290" s="9"/>
      <c r="AF290" s="9"/>
      <c r="AG290" s="9"/>
      <c r="AH290" s="9"/>
      <c r="AI290" s="9"/>
      <c r="AJ290" s="9"/>
      <c r="AK290" s="9"/>
      <c r="AL290" s="9"/>
      <c r="AM290" s="9"/>
      <c r="AN290" s="9"/>
      <c r="AO290" s="9"/>
      <c r="AP290" s="9"/>
      <c r="AQ290" s="9"/>
      <c r="AR290" s="9"/>
      <c r="AS290" s="9"/>
      <c r="AT290" s="9"/>
      <c r="AU290" s="9"/>
      <c r="AV290" s="9"/>
      <c r="AW290" s="9"/>
      <c r="AX290" s="9"/>
      <c r="AY290" s="9"/>
      <c r="AZ290" s="9"/>
    </row>
    <row r="291" spans="1:52" x14ac:dyDescent="0.25">
      <c r="A291" s="9"/>
      <c r="B291" s="9"/>
      <c r="C291" s="9"/>
      <c r="D291" s="9"/>
      <c r="E291" s="9"/>
      <c r="F291" s="9"/>
      <c r="G291" s="7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  <c r="AB291" s="9"/>
      <c r="AC291" s="9"/>
      <c r="AD291" s="9"/>
      <c r="AE291" s="9"/>
      <c r="AF291" s="9"/>
      <c r="AG291" s="9"/>
      <c r="AH291" s="9"/>
      <c r="AI291" s="9"/>
      <c r="AJ291" s="9"/>
      <c r="AK291" s="9"/>
      <c r="AL291" s="9"/>
      <c r="AM291" s="9"/>
      <c r="AN291" s="9"/>
      <c r="AO291" s="9"/>
      <c r="AP291" s="9"/>
      <c r="AQ291" s="9"/>
      <c r="AR291" s="9"/>
      <c r="AS291" s="9"/>
      <c r="AT291" s="9"/>
      <c r="AU291" s="9"/>
      <c r="AV291" s="9"/>
      <c r="AW291" s="9"/>
      <c r="AX291" s="9"/>
      <c r="AY291" s="9"/>
      <c r="AZ291" s="9"/>
    </row>
    <row r="292" spans="1:52" x14ac:dyDescent="0.25">
      <c r="A292" s="9"/>
      <c r="B292" s="9"/>
      <c r="C292" s="9"/>
      <c r="D292" s="9"/>
      <c r="E292" s="9"/>
      <c r="F292" s="9"/>
      <c r="G292" s="7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  <c r="AB292" s="9"/>
      <c r="AC292" s="9"/>
      <c r="AD292" s="9"/>
      <c r="AE292" s="9"/>
      <c r="AF292" s="9"/>
      <c r="AG292" s="9"/>
      <c r="AH292" s="9"/>
      <c r="AI292" s="9"/>
      <c r="AJ292" s="9"/>
      <c r="AK292" s="9"/>
      <c r="AL292" s="9"/>
      <c r="AM292" s="9"/>
      <c r="AN292" s="9"/>
      <c r="AO292" s="9"/>
      <c r="AP292" s="9"/>
      <c r="AQ292" s="9"/>
      <c r="AR292" s="9"/>
      <c r="AS292" s="9"/>
      <c r="AT292" s="9"/>
      <c r="AU292" s="9"/>
      <c r="AV292" s="9"/>
      <c r="AW292" s="9"/>
      <c r="AX292" s="9"/>
      <c r="AY292" s="9"/>
      <c r="AZ292" s="9"/>
    </row>
    <row r="293" spans="1:52" x14ac:dyDescent="0.25">
      <c r="A293" s="9"/>
      <c r="B293" s="9"/>
      <c r="C293" s="9"/>
      <c r="D293" s="9"/>
      <c r="E293" s="9"/>
      <c r="F293" s="9"/>
      <c r="G293" s="7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  <c r="AB293" s="9"/>
      <c r="AC293" s="9"/>
      <c r="AD293" s="9"/>
      <c r="AE293" s="9"/>
      <c r="AF293" s="9"/>
      <c r="AG293" s="9"/>
      <c r="AH293" s="9"/>
      <c r="AI293" s="9"/>
      <c r="AJ293" s="9"/>
      <c r="AK293" s="9"/>
      <c r="AL293" s="9"/>
      <c r="AM293" s="9"/>
      <c r="AN293" s="9"/>
      <c r="AO293" s="9"/>
      <c r="AP293" s="9"/>
      <c r="AQ293" s="9"/>
      <c r="AR293" s="9"/>
      <c r="AS293" s="9"/>
      <c r="AT293" s="9"/>
      <c r="AU293" s="9"/>
      <c r="AV293" s="9"/>
      <c r="AW293" s="9"/>
      <c r="AX293" s="9"/>
      <c r="AY293" s="9"/>
      <c r="AZ293" s="9"/>
    </row>
    <row r="294" spans="1:52" x14ac:dyDescent="0.25">
      <c r="A294" s="9"/>
      <c r="B294" s="9"/>
      <c r="C294" s="9"/>
      <c r="D294" s="9"/>
      <c r="E294" s="9"/>
      <c r="F294" s="9"/>
      <c r="G294" s="7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  <c r="AB294" s="9"/>
      <c r="AC294" s="9"/>
      <c r="AD294" s="9"/>
      <c r="AE294" s="9"/>
      <c r="AF294" s="9"/>
      <c r="AG294" s="9"/>
      <c r="AH294" s="9"/>
      <c r="AI294" s="9"/>
      <c r="AJ294" s="9"/>
      <c r="AK294" s="9"/>
      <c r="AL294" s="9"/>
      <c r="AM294" s="9"/>
      <c r="AN294" s="9"/>
      <c r="AO294" s="9"/>
      <c r="AP294" s="9"/>
      <c r="AQ294" s="9"/>
      <c r="AR294" s="9"/>
      <c r="AS294" s="9"/>
      <c r="AT294" s="9"/>
      <c r="AU294" s="9"/>
      <c r="AV294" s="9"/>
      <c r="AW294" s="9"/>
      <c r="AX294" s="9"/>
      <c r="AY294" s="9"/>
      <c r="AZ294" s="9"/>
    </row>
    <row r="295" spans="1:52" x14ac:dyDescent="0.25">
      <c r="A295" s="9"/>
      <c r="B295" s="9"/>
      <c r="C295" s="9"/>
      <c r="D295" s="9"/>
      <c r="E295" s="9"/>
      <c r="F295" s="9"/>
      <c r="G295" s="7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  <c r="AB295" s="9"/>
      <c r="AC295" s="9"/>
      <c r="AD295" s="9"/>
      <c r="AE295" s="9"/>
      <c r="AF295" s="9"/>
      <c r="AG295" s="9"/>
      <c r="AH295" s="9"/>
      <c r="AI295" s="9"/>
      <c r="AJ295" s="9"/>
      <c r="AK295" s="9"/>
      <c r="AL295" s="9"/>
      <c r="AM295" s="9"/>
      <c r="AN295" s="9"/>
      <c r="AO295" s="9"/>
      <c r="AP295" s="9"/>
      <c r="AQ295" s="9"/>
      <c r="AR295" s="9"/>
      <c r="AS295" s="9"/>
      <c r="AT295" s="9"/>
      <c r="AU295" s="9"/>
      <c r="AV295" s="9"/>
      <c r="AW295" s="9"/>
      <c r="AX295" s="9"/>
      <c r="AY295" s="9"/>
      <c r="AZ295" s="9"/>
    </row>
    <row r="296" spans="1:52" x14ac:dyDescent="0.25">
      <c r="A296" s="9"/>
      <c r="B296" s="9"/>
      <c r="C296" s="9"/>
      <c r="D296" s="9"/>
      <c r="E296" s="9"/>
      <c r="F296" s="9"/>
      <c r="G296" s="7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  <c r="AB296" s="9"/>
      <c r="AC296" s="9"/>
      <c r="AD296" s="9"/>
      <c r="AE296" s="9"/>
      <c r="AF296" s="9"/>
      <c r="AG296" s="9"/>
      <c r="AH296" s="9"/>
      <c r="AI296" s="9"/>
      <c r="AJ296" s="9"/>
      <c r="AK296" s="9"/>
      <c r="AL296" s="9"/>
      <c r="AM296" s="9"/>
      <c r="AN296" s="9"/>
      <c r="AO296" s="9"/>
      <c r="AP296" s="9"/>
      <c r="AQ296" s="9"/>
      <c r="AR296" s="9"/>
      <c r="AS296" s="9"/>
      <c r="AT296" s="9"/>
      <c r="AU296" s="9"/>
      <c r="AV296" s="9"/>
      <c r="AW296" s="9"/>
      <c r="AX296" s="9"/>
      <c r="AY296" s="9"/>
      <c r="AZ296" s="9"/>
    </row>
    <row r="297" spans="1:52" x14ac:dyDescent="0.25">
      <c r="A297" s="9"/>
      <c r="B297" s="9"/>
      <c r="C297" s="9"/>
      <c r="D297" s="9"/>
      <c r="E297" s="9"/>
      <c r="F297" s="9"/>
      <c r="G297" s="7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  <c r="AB297" s="9"/>
      <c r="AC297" s="9"/>
      <c r="AD297" s="9"/>
      <c r="AE297" s="9"/>
      <c r="AF297" s="9"/>
      <c r="AG297" s="9"/>
      <c r="AH297" s="9"/>
      <c r="AI297" s="9"/>
      <c r="AJ297" s="9"/>
      <c r="AK297" s="9"/>
      <c r="AL297" s="9"/>
      <c r="AM297" s="9"/>
      <c r="AN297" s="9"/>
      <c r="AO297" s="9"/>
      <c r="AP297" s="9"/>
      <c r="AQ297" s="9"/>
      <c r="AR297" s="9"/>
      <c r="AS297" s="9"/>
      <c r="AT297" s="9"/>
      <c r="AU297" s="9"/>
      <c r="AV297" s="9"/>
      <c r="AW297" s="9"/>
      <c r="AX297" s="9"/>
      <c r="AY297" s="9"/>
      <c r="AZ297" s="9"/>
    </row>
    <row r="298" spans="1:52" x14ac:dyDescent="0.25">
      <c r="A298" s="9"/>
      <c r="B298" s="9"/>
      <c r="C298" s="9"/>
      <c r="D298" s="9"/>
      <c r="E298" s="9"/>
      <c r="F298" s="9"/>
      <c r="G298" s="7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  <c r="AB298" s="9"/>
      <c r="AC298" s="9"/>
      <c r="AD298" s="9"/>
      <c r="AE298" s="9"/>
      <c r="AF298" s="9"/>
      <c r="AG298" s="9"/>
      <c r="AH298" s="9"/>
      <c r="AI298" s="9"/>
      <c r="AJ298" s="9"/>
      <c r="AK298" s="9"/>
      <c r="AL298" s="9"/>
      <c r="AM298" s="9"/>
      <c r="AN298" s="9"/>
      <c r="AO298" s="9"/>
      <c r="AP298" s="9"/>
      <c r="AQ298" s="9"/>
      <c r="AR298" s="9"/>
      <c r="AS298" s="9"/>
      <c r="AT298" s="9"/>
      <c r="AU298" s="9"/>
      <c r="AV298" s="9"/>
      <c r="AW298" s="9"/>
      <c r="AX298" s="9"/>
      <c r="AY298" s="9"/>
      <c r="AZ298" s="9"/>
    </row>
    <row r="299" spans="1:52" x14ac:dyDescent="0.25">
      <c r="A299" s="9"/>
      <c r="B299" s="9"/>
      <c r="C299" s="9"/>
      <c r="D299" s="9"/>
      <c r="E299" s="9"/>
      <c r="F299" s="9"/>
      <c r="G299" s="7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  <c r="AB299" s="9"/>
      <c r="AC299" s="9"/>
      <c r="AD299" s="9"/>
      <c r="AE299" s="9"/>
      <c r="AF299" s="9"/>
      <c r="AG299" s="9"/>
      <c r="AH299" s="9"/>
      <c r="AI299" s="9"/>
      <c r="AJ299" s="9"/>
      <c r="AK299" s="9"/>
      <c r="AL299" s="9"/>
      <c r="AM299" s="9"/>
      <c r="AN299" s="9"/>
      <c r="AO299" s="9"/>
      <c r="AP299" s="9"/>
      <c r="AQ299" s="9"/>
      <c r="AR299" s="9"/>
      <c r="AS299" s="9"/>
      <c r="AT299" s="9"/>
      <c r="AU299" s="9"/>
      <c r="AV299" s="9"/>
      <c r="AW299" s="9"/>
      <c r="AX299" s="9"/>
      <c r="AY299" s="9"/>
      <c r="AZ299" s="9"/>
    </row>
    <row r="300" spans="1:52" x14ac:dyDescent="0.25">
      <c r="A300" s="9"/>
      <c r="B300" s="9"/>
      <c r="C300" s="9"/>
      <c r="D300" s="9"/>
      <c r="E300" s="9"/>
      <c r="F300" s="9"/>
      <c r="G300" s="7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  <c r="AB300" s="9"/>
      <c r="AC300" s="9"/>
      <c r="AD300" s="9"/>
      <c r="AE300" s="9"/>
      <c r="AF300" s="9"/>
      <c r="AG300" s="9"/>
      <c r="AH300" s="9"/>
      <c r="AI300" s="9"/>
      <c r="AJ300" s="9"/>
      <c r="AK300" s="9"/>
      <c r="AL300" s="9"/>
      <c r="AM300" s="9"/>
      <c r="AN300" s="9"/>
      <c r="AO300" s="9"/>
      <c r="AP300" s="9"/>
      <c r="AQ300" s="9"/>
      <c r="AR300" s="9"/>
      <c r="AS300" s="9"/>
      <c r="AT300" s="9"/>
      <c r="AU300" s="9"/>
      <c r="AV300" s="9"/>
      <c r="AW300" s="9"/>
      <c r="AX300" s="9"/>
      <c r="AY300" s="9"/>
      <c r="AZ300" s="9"/>
    </row>
    <row r="301" spans="1:52" x14ac:dyDescent="0.25">
      <c r="A301" s="9"/>
      <c r="B301" s="9"/>
      <c r="C301" s="9"/>
      <c r="D301" s="9"/>
      <c r="E301" s="9"/>
      <c r="F301" s="9"/>
      <c r="G301" s="7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  <c r="AC301" s="9"/>
      <c r="AD301" s="9"/>
      <c r="AE301" s="9"/>
      <c r="AF301" s="9"/>
      <c r="AG301" s="9"/>
      <c r="AH301" s="9"/>
      <c r="AI301" s="9"/>
      <c r="AJ301" s="9"/>
      <c r="AK301" s="9"/>
      <c r="AL301" s="9"/>
      <c r="AM301" s="9"/>
      <c r="AN301" s="9"/>
      <c r="AO301" s="9"/>
      <c r="AP301" s="9"/>
      <c r="AQ301" s="9"/>
      <c r="AR301" s="9"/>
      <c r="AS301" s="9"/>
      <c r="AT301" s="9"/>
      <c r="AU301" s="9"/>
      <c r="AV301" s="9"/>
      <c r="AW301" s="9"/>
      <c r="AX301" s="9"/>
      <c r="AY301" s="9"/>
      <c r="AZ301" s="9"/>
    </row>
    <row r="302" spans="1:52" x14ac:dyDescent="0.25">
      <c r="A302" s="9"/>
      <c r="B302" s="9"/>
      <c r="C302" s="9"/>
      <c r="D302" s="9"/>
      <c r="E302" s="9"/>
      <c r="F302" s="9"/>
      <c r="G302" s="7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9"/>
      <c r="AC302" s="9"/>
      <c r="AD302" s="9"/>
      <c r="AE302" s="9"/>
      <c r="AF302" s="9"/>
      <c r="AG302" s="9"/>
      <c r="AH302" s="9"/>
      <c r="AI302" s="9"/>
      <c r="AJ302" s="9"/>
      <c r="AK302" s="9"/>
      <c r="AL302" s="9"/>
      <c r="AM302" s="9"/>
      <c r="AN302" s="9"/>
      <c r="AO302" s="9"/>
      <c r="AP302" s="9"/>
      <c r="AQ302" s="9"/>
      <c r="AR302" s="9"/>
      <c r="AS302" s="9"/>
      <c r="AT302" s="9"/>
      <c r="AU302" s="9"/>
      <c r="AV302" s="9"/>
      <c r="AW302" s="9"/>
      <c r="AX302" s="9"/>
      <c r="AY302" s="9"/>
      <c r="AZ302" s="9"/>
    </row>
    <row r="303" spans="1:52" x14ac:dyDescent="0.25">
      <c r="A303" s="9"/>
      <c r="B303" s="9"/>
      <c r="C303" s="9"/>
      <c r="D303" s="9"/>
      <c r="E303" s="9"/>
      <c r="F303" s="9"/>
      <c r="G303" s="7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  <c r="AC303" s="9"/>
      <c r="AD303" s="9"/>
      <c r="AE303" s="9"/>
      <c r="AF303" s="9"/>
      <c r="AG303" s="9"/>
      <c r="AH303" s="9"/>
      <c r="AI303" s="9"/>
      <c r="AJ303" s="9"/>
      <c r="AK303" s="9"/>
      <c r="AL303" s="9"/>
      <c r="AM303" s="9"/>
      <c r="AN303" s="9"/>
      <c r="AO303" s="9"/>
      <c r="AP303" s="9"/>
      <c r="AQ303" s="9"/>
      <c r="AR303" s="9"/>
      <c r="AS303" s="9"/>
      <c r="AT303" s="9"/>
      <c r="AU303" s="9"/>
      <c r="AV303" s="9"/>
      <c r="AW303" s="9"/>
      <c r="AX303" s="9"/>
      <c r="AY303" s="9"/>
      <c r="AZ303" s="9"/>
    </row>
    <row r="304" spans="1:52" x14ac:dyDescent="0.25">
      <c r="A304" s="9"/>
      <c r="B304" s="9"/>
      <c r="C304" s="9"/>
      <c r="D304" s="9"/>
      <c r="E304" s="9"/>
      <c r="F304" s="9"/>
      <c r="G304" s="7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  <c r="AB304" s="9"/>
      <c r="AC304" s="9"/>
      <c r="AD304" s="9"/>
      <c r="AE304" s="9"/>
      <c r="AF304" s="9"/>
      <c r="AG304" s="9"/>
      <c r="AH304" s="9"/>
      <c r="AI304" s="9"/>
      <c r="AJ304" s="9"/>
      <c r="AK304" s="9"/>
      <c r="AL304" s="9"/>
      <c r="AM304" s="9"/>
      <c r="AN304" s="9"/>
      <c r="AO304" s="9"/>
      <c r="AP304" s="9"/>
      <c r="AQ304" s="9"/>
      <c r="AR304" s="9"/>
      <c r="AS304" s="9"/>
      <c r="AT304" s="9"/>
      <c r="AU304" s="9"/>
      <c r="AV304" s="9"/>
      <c r="AW304" s="9"/>
      <c r="AX304" s="9"/>
      <c r="AY304" s="9"/>
      <c r="AZ304" s="9"/>
    </row>
    <row r="305" spans="1:52" x14ac:dyDescent="0.25">
      <c r="A305" s="9"/>
      <c r="B305" s="9"/>
      <c r="C305" s="9"/>
      <c r="D305" s="9"/>
      <c r="E305" s="9"/>
      <c r="F305" s="9"/>
      <c r="G305" s="7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  <c r="AB305" s="9"/>
      <c r="AC305" s="9"/>
      <c r="AD305" s="9"/>
      <c r="AE305" s="9"/>
      <c r="AF305" s="9"/>
      <c r="AG305" s="9"/>
      <c r="AH305" s="9"/>
      <c r="AI305" s="9"/>
      <c r="AJ305" s="9"/>
      <c r="AK305" s="9"/>
      <c r="AL305" s="9"/>
      <c r="AM305" s="9"/>
      <c r="AN305" s="9"/>
      <c r="AO305" s="9"/>
      <c r="AP305" s="9"/>
      <c r="AQ305" s="9"/>
      <c r="AR305" s="9"/>
      <c r="AS305" s="9"/>
      <c r="AT305" s="9"/>
      <c r="AU305" s="9"/>
      <c r="AV305" s="9"/>
      <c r="AW305" s="9"/>
      <c r="AX305" s="9"/>
      <c r="AY305" s="9"/>
      <c r="AZ305" s="9"/>
    </row>
    <row r="306" spans="1:52" x14ac:dyDescent="0.25">
      <c r="A306" s="9"/>
      <c r="B306" s="9"/>
      <c r="C306" s="9"/>
      <c r="D306" s="9"/>
      <c r="E306" s="9"/>
      <c r="F306" s="9"/>
      <c r="G306" s="7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  <c r="AB306" s="9"/>
      <c r="AC306" s="9"/>
      <c r="AD306" s="9"/>
      <c r="AE306" s="9"/>
      <c r="AF306" s="9"/>
      <c r="AG306" s="9"/>
      <c r="AH306" s="9"/>
      <c r="AI306" s="9"/>
      <c r="AJ306" s="9"/>
      <c r="AK306" s="9"/>
      <c r="AL306" s="9"/>
      <c r="AM306" s="9"/>
      <c r="AN306" s="9"/>
      <c r="AO306" s="9"/>
      <c r="AP306" s="9"/>
      <c r="AQ306" s="9"/>
      <c r="AR306" s="9"/>
      <c r="AS306" s="9"/>
      <c r="AT306" s="9"/>
      <c r="AU306" s="9"/>
      <c r="AV306" s="9"/>
      <c r="AW306" s="9"/>
      <c r="AX306" s="9"/>
      <c r="AY306" s="9"/>
      <c r="AZ306" s="9"/>
    </row>
    <row r="307" spans="1:52" x14ac:dyDescent="0.25">
      <c r="A307" s="9"/>
      <c r="B307" s="9"/>
      <c r="C307" s="9"/>
      <c r="D307" s="9"/>
      <c r="E307" s="9"/>
      <c r="F307" s="9"/>
      <c r="G307" s="7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  <c r="AB307" s="9"/>
      <c r="AC307" s="9"/>
      <c r="AD307" s="9"/>
      <c r="AE307" s="9"/>
      <c r="AF307" s="9"/>
      <c r="AG307" s="9"/>
      <c r="AH307" s="9"/>
      <c r="AI307" s="9"/>
      <c r="AJ307" s="9"/>
      <c r="AK307" s="9"/>
      <c r="AL307" s="9"/>
      <c r="AM307" s="9"/>
      <c r="AN307" s="9"/>
      <c r="AO307" s="9"/>
      <c r="AP307" s="9"/>
      <c r="AQ307" s="9"/>
      <c r="AR307" s="9"/>
      <c r="AS307" s="9"/>
      <c r="AT307" s="9"/>
      <c r="AU307" s="9"/>
      <c r="AV307" s="9"/>
      <c r="AW307" s="9"/>
      <c r="AX307" s="9"/>
      <c r="AY307" s="9"/>
      <c r="AZ307" s="9"/>
    </row>
    <row r="308" spans="1:52" x14ac:dyDescent="0.25">
      <c r="A308" s="9"/>
      <c r="B308" s="9"/>
      <c r="C308" s="9"/>
      <c r="D308" s="9"/>
      <c r="E308" s="9"/>
      <c r="F308" s="9"/>
      <c r="G308" s="7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  <c r="AB308" s="9"/>
      <c r="AC308" s="9"/>
      <c r="AD308" s="9"/>
      <c r="AE308" s="9"/>
      <c r="AF308" s="9"/>
      <c r="AG308" s="9"/>
      <c r="AH308" s="9"/>
      <c r="AI308" s="9"/>
      <c r="AJ308" s="9"/>
      <c r="AK308" s="9"/>
      <c r="AL308" s="9"/>
      <c r="AM308" s="9"/>
      <c r="AN308" s="9"/>
      <c r="AO308" s="9"/>
      <c r="AP308" s="9"/>
      <c r="AQ308" s="9"/>
      <c r="AR308" s="9"/>
      <c r="AS308" s="9"/>
      <c r="AT308" s="9"/>
      <c r="AU308" s="9"/>
      <c r="AV308" s="9"/>
      <c r="AW308" s="9"/>
      <c r="AX308" s="9"/>
      <c r="AY308" s="9"/>
      <c r="AZ308" s="9"/>
    </row>
    <row r="309" spans="1:52" x14ac:dyDescent="0.25">
      <c r="A309" s="9"/>
      <c r="B309" s="9"/>
      <c r="C309" s="9"/>
      <c r="D309" s="9"/>
      <c r="E309" s="9"/>
      <c r="F309" s="9"/>
      <c r="G309" s="7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  <c r="AB309" s="9"/>
      <c r="AC309" s="9"/>
      <c r="AD309" s="9"/>
      <c r="AE309" s="9"/>
      <c r="AF309" s="9"/>
      <c r="AG309" s="9"/>
      <c r="AH309" s="9"/>
      <c r="AI309" s="9"/>
      <c r="AJ309" s="9"/>
      <c r="AK309" s="9"/>
      <c r="AL309" s="9"/>
      <c r="AM309" s="9"/>
      <c r="AN309" s="9"/>
      <c r="AO309" s="9"/>
      <c r="AP309" s="9"/>
      <c r="AQ309" s="9"/>
      <c r="AR309" s="9"/>
      <c r="AS309" s="9"/>
      <c r="AT309" s="9"/>
      <c r="AU309" s="9"/>
      <c r="AV309" s="9"/>
      <c r="AW309" s="9"/>
      <c r="AX309" s="9"/>
      <c r="AY309" s="9"/>
      <c r="AZ309" s="9"/>
    </row>
    <row r="310" spans="1:52" x14ac:dyDescent="0.25">
      <c r="A310" s="9"/>
      <c r="B310" s="9"/>
      <c r="C310" s="9"/>
      <c r="D310" s="9"/>
      <c r="E310" s="9"/>
      <c r="F310" s="9"/>
      <c r="G310" s="7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  <c r="AB310" s="9"/>
      <c r="AC310" s="9"/>
      <c r="AD310" s="9"/>
      <c r="AE310" s="9"/>
      <c r="AF310" s="9"/>
      <c r="AG310" s="9"/>
      <c r="AH310" s="9"/>
      <c r="AI310" s="9"/>
      <c r="AJ310" s="9"/>
      <c r="AK310" s="9"/>
      <c r="AL310" s="9"/>
      <c r="AM310" s="9"/>
      <c r="AN310" s="9"/>
      <c r="AO310" s="9"/>
      <c r="AP310" s="9"/>
      <c r="AQ310" s="9"/>
      <c r="AR310" s="9"/>
      <c r="AS310" s="9"/>
      <c r="AT310" s="9"/>
      <c r="AU310" s="9"/>
      <c r="AV310" s="9"/>
      <c r="AW310" s="9"/>
      <c r="AX310" s="9"/>
      <c r="AY310" s="9"/>
      <c r="AZ310" s="9"/>
    </row>
    <row r="311" spans="1:52" x14ac:dyDescent="0.25">
      <c r="A311" s="9"/>
      <c r="B311" s="9"/>
      <c r="C311" s="9"/>
      <c r="D311" s="9"/>
      <c r="E311" s="9"/>
      <c r="F311" s="9"/>
      <c r="G311" s="7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  <c r="AB311" s="9"/>
      <c r="AC311" s="9"/>
      <c r="AD311" s="9"/>
      <c r="AE311" s="9"/>
      <c r="AF311" s="9"/>
      <c r="AG311" s="9"/>
      <c r="AH311" s="9"/>
      <c r="AI311" s="9"/>
      <c r="AJ311" s="9"/>
      <c r="AK311" s="9"/>
      <c r="AL311" s="9"/>
      <c r="AM311" s="9"/>
      <c r="AN311" s="9"/>
      <c r="AO311" s="9"/>
      <c r="AP311" s="9"/>
      <c r="AQ311" s="9"/>
      <c r="AR311" s="9"/>
      <c r="AS311" s="9"/>
      <c r="AT311" s="9"/>
      <c r="AU311" s="9"/>
      <c r="AV311" s="9"/>
      <c r="AW311" s="9"/>
      <c r="AX311" s="9"/>
      <c r="AY311" s="9"/>
      <c r="AZ311" s="9"/>
    </row>
    <row r="312" spans="1:52" x14ac:dyDescent="0.25">
      <c r="A312" s="9"/>
      <c r="B312" s="9"/>
      <c r="C312" s="9"/>
      <c r="D312" s="9"/>
      <c r="E312" s="9"/>
      <c r="F312" s="9"/>
      <c r="G312" s="7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  <c r="AB312" s="9"/>
      <c r="AC312" s="9"/>
      <c r="AD312" s="9"/>
      <c r="AE312" s="9"/>
      <c r="AF312" s="9"/>
      <c r="AG312" s="9"/>
      <c r="AH312" s="9"/>
      <c r="AI312" s="9"/>
      <c r="AJ312" s="9"/>
      <c r="AK312" s="9"/>
      <c r="AL312" s="9"/>
      <c r="AM312" s="9"/>
      <c r="AN312" s="9"/>
      <c r="AO312" s="9"/>
      <c r="AP312" s="9"/>
      <c r="AQ312" s="9"/>
      <c r="AR312" s="9"/>
      <c r="AS312" s="9"/>
      <c r="AT312" s="9"/>
      <c r="AU312" s="9"/>
      <c r="AV312" s="9"/>
      <c r="AW312" s="9"/>
      <c r="AX312" s="9"/>
      <c r="AY312" s="9"/>
      <c r="AZ312" s="9"/>
    </row>
    <row r="313" spans="1:52" x14ac:dyDescent="0.25">
      <c r="A313" s="9"/>
      <c r="B313" s="9"/>
      <c r="C313" s="9"/>
      <c r="D313" s="9"/>
      <c r="E313" s="9"/>
      <c r="F313" s="9"/>
      <c r="G313" s="7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  <c r="AB313" s="9"/>
      <c r="AC313" s="9"/>
      <c r="AD313" s="9"/>
      <c r="AE313" s="9"/>
      <c r="AF313" s="9"/>
      <c r="AG313" s="9"/>
      <c r="AH313" s="9"/>
      <c r="AI313" s="9"/>
      <c r="AJ313" s="9"/>
      <c r="AK313" s="9"/>
      <c r="AL313" s="9"/>
      <c r="AM313" s="9"/>
      <c r="AN313" s="9"/>
      <c r="AO313" s="9"/>
      <c r="AP313" s="9"/>
      <c r="AQ313" s="9"/>
      <c r="AR313" s="9"/>
      <c r="AS313" s="9"/>
      <c r="AT313" s="9"/>
      <c r="AU313" s="9"/>
      <c r="AV313" s="9"/>
      <c r="AW313" s="9"/>
      <c r="AX313" s="9"/>
      <c r="AY313" s="9"/>
      <c r="AZ313" s="9"/>
    </row>
    <row r="314" spans="1:52" x14ac:dyDescent="0.25">
      <c r="A314" s="9"/>
      <c r="B314" s="9"/>
      <c r="C314" s="9"/>
      <c r="D314" s="9"/>
      <c r="E314" s="9"/>
      <c r="F314" s="9"/>
      <c r="G314" s="7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  <c r="AB314" s="9"/>
      <c r="AC314" s="9"/>
      <c r="AD314" s="9"/>
      <c r="AE314" s="9"/>
      <c r="AF314" s="9"/>
      <c r="AG314" s="9"/>
      <c r="AH314" s="9"/>
      <c r="AI314" s="9"/>
      <c r="AJ314" s="9"/>
      <c r="AK314" s="9"/>
      <c r="AL314" s="9"/>
      <c r="AM314" s="9"/>
      <c r="AN314" s="9"/>
      <c r="AO314" s="9"/>
      <c r="AP314" s="9"/>
      <c r="AQ314" s="9"/>
      <c r="AR314" s="9"/>
      <c r="AS314" s="9"/>
      <c r="AT314" s="9"/>
      <c r="AU314" s="9"/>
      <c r="AV314" s="9"/>
      <c r="AW314" s="9"/>
      <c r="AX314" s="9"/>
      <c r="AY314" s="9"/>
      <c r="AZ314" s="9"/>
    </row>
    <row r="315" spans="1:52" x14ac:dyDescent="0.25">
      <c r="A315" s="9"/>
      <c r="B315" s="9"/>
      <c r="C315" s="9"/>
      <c r="D315" s="9"/>
      <c r="E315" s="9"/>
      <c r="F315" s="9"/>
      <c r="G315" s="7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  <c r="AB315" s="9"/>
      <c r="AC315" s="9"/>
      <c r="AD315" s="9"/>
      <c r="AE315" s="9"/>
      <c r="AF315" s="9"/>
      <c r="AG315" s="9"/>
      <c r="AH315" s="9"/>
      <c r="AI315" s="9"/>
      <c r="AJ315" s="9"/>
      <c r="AK315" s="9"/>
      <c r="AL315" s="9"/>
      <c r="AM315" s="9"/>
      <c r="AN315" s="9"/>
      <c r="AO315" s="9"/>
      <c r="AP315" s="9"/>
      <c r="AQ315" s="9"/>
      <c r="AR315" s="9"/>
      <c r="AS315" s="9"/>
      <c r="AT315" s="9"/>
      <c r="AU315" s="9"/>
      <c r="AV315" s="9"/>
      <c r="AW315" s="9"/>
      <c r="AX315" s="9"/>
      <c r="AY315" s="9"/>
      <c r="AZ315" s="9"/>
    </row>
    <row r="316" spans="1:52" x14ac:dyDescent="0.25">
      <c r="A316" s="9"/>
      <c r="B316" s="9"/>
      <c r="C316" s="9"/>
      <c r="D316" s="9"/>
      <c r="E316" s="9"/>
      <c r="F316" s="9"/>
      <c r="G316" s="7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  <c r="AB316" s="9"/>
      <c r="AC316" s="9"/>
      <c r="AD316" s="9"/>
      <c r="AE316" s="9"/>
      <c r="AF316" s="9"/>
      <c r="AG316" s="9"/>
      <c r="AH316" s="9"/>
      <c r="AI316" s="9"/>
      <c r="AJ316" s="9"/>
      <c r="AK316" s="9"/>
      <c r="AL316" s="9"/>
      <c r="AM316" s="9"/>
      <c r="AN316" s="9"/>
      <c r="AO316" s="9"/>
      <c r="AP316" s="9"/>
      <c r="AQ316" s="9"/>
      <c r="AR316" s="9"/>
      <c r="AS316" s="9"/>
      <c r="AT316" s="9"/>
      <c r="AU316" s="9"/>
      <c r="AV316" s="9"/>
      <c r="AW316" s="9"/>
      <c r="AX316" s="9"/>
      <c r="AY316" s="9"/>
      <c r="AZ316" s="9"/>
    </row>
    <row r="317" spans="1:52" x14ac:dyDescent="0.25">
      <c r="A317" s="9"/>
      <c r="B317" s="9"/>
      <c r="C317" s="9"/>
      <c r="D317" s="9"/>
      <c r="E317" s="9"/>
      <c r="F317" s="9"/>
      <c r="G317" s="7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  <c r="AB317" s="9"/>
      <c r="AC317" s="9"/>
      <c r="AD317" s="9"/>
      <c r="AE317" s="9"/>
      <c r="AF317" s="9"/>
      <c r="AG317" s="9"/>
      <c r="AH317" s="9"/>
      <c r="AI317" s="9"/>
      <c r="AJ317" s="9"/>
      <c r="AK317" s="9"/>
      <c r="AL317" s="9"/>
      <c r="AM317" s="9"/>
      <c r="AN317" s="9"/>
      <c r="AO317" s="9"/>
      <c r="AP317" s="9"/>
      <c r="AQ317" s="9"/>
      <c r="AR317" s="9"/>
      <c r="AS317" s="9"/>
      <c r="AT317" s="9"/>
      <c r="AU317" s="9"/>
      <c r="AV317" s="9"/>
      <c r="AW317" s="9"/>
      <c r="AX317" s="9"/>
      <c r="AY317" s="9"/>
      <c r="AZ317" s="9"/>
    </row>
    <row r="318" spans="1:52" x14ac:dyDescent="0.25">
      <c r="A318" s="9"/>
      <c r="B318" s="9"/>
      <c r="C318" s="9"/>
      <c r="D318" s="9"/>
      <c r="E318" s="9"/>
      <c r="F318" s="9"/>
      <c r="G318" s="7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  <c r="AB318" s="9"/>
      <c r="AC318" s="9"/>
      <c r="AD318" s="9"/>
      <c r="AE318" s="9"/>
      <c r="AF318" s="9"/>
      <c r="AG318" s="9"/>
      <c r="AH318" s="9"/>
      <c r="AI318" s="9"/>
      <c r="AJ318" s="9"/>
      <c r="AK318" s="9"/>
      <c r="AL318" s="9"/>
      <c r="AM318" s="9"/>
      <c r="AN318" s="9"/>
      <c r="AO318" s="9"/>
      <c r="AP318" s="9"/>
      <c r="AQ318" s="9"/>
      <c r="AR318" s="9"/>
      <c r="AS318" s="9"/>
      <c r="AT318" s="9"/>
      <c r="AU318" s="9"/>
      <c r="AV318" s="9"/>
      <c r="AW318" s="9"/>
      <c r="AX318" s="9"/>
      <c r="AY318" s="9"/>
      <c r="AZ318" s="9"/>
    </row>
    <row r="319" spans="1:52" x14ac:dyDescent="0.25">
      <c r="A319" s="9"/>
      <c r="B319" s="9"/>
      <c r="C319" s="9"/>
      <c r="D319" s="9"/>
      <c r="E319" s="9"/>
      <c r="F319" s="9"/>
      <c r="G319" s="7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  <c r="AB319" s="9"/>
      <c r="AC319" s="9"/>
      <c r="AD319" s="9"/>
      <c r="AE319" s="9"/>
      <c r="AF319" s="9"/>
      <c r="AG319" s="9"/>
      <c r="AH319" s="9"/>
      <c r="AI319" s="9"/>
      <c r="AJ319" s="9"/>
      <c r="AK319" s="9"/>
      <c r="AL319" s="9"/>
      <c r="AM319" s="9"/>
      <c r="AN319" s="9"/>
      <c r="AO319" s="9"/>
      <c r="AP319" s="9"/>
      <c r="AQ319" s="9"/>
      <c r="AR319" s="9"/>
      <c r="AS319" s="9"/>
      <c r="AT319" s="9"/>
      <c r="AU319" s="9"/>
      <c r="AV319" s="9"/>
      <c r="AW319" s="9"/>
      <c r="AX319" s="9"/>
      <c r="AY319" s="9"/>
      <c r="AZ319" s="9"/>
    </row>
    <row r="320" spans="1:52" x14ac:dyDescent="0.25">
      <c r="A320" s="9"/>
      <c r="B320" s="9"/>
      <c r="C320" s="9"/>
      <c r="D320" s="9"/>
      <c r="E320" s="9"/>
      <c r="F320" s="9"/>
      <c r="G320" s="7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  <c r="AB320" s="9"/>
      <c r="AC320" s="9"/>
      <c r="AD320" s="9"/>
      <c r="AE320" s="9"/>
      <c r="AF320" s="9"/>
      <c r="AG320" s="9"/>
      <c r="AH320" s="9"/>
      <c r="AI320" s="9"/>
      <c r="AJ320" s="9"/>
      <c r="AK320" s="9"/>
      <c r="AL320" s="9"/>
      <c r="AM320" s="9"/>
      <c r="AN320" s="9"/>
      <c r="AO320" s="9"/>
      <c r="AP320" s="9"/>
      <c r="AQ320" s="9"/>
      <c r="AR320" s="9"/>
      <c r="AS320" s="9"/>
      <c r="AT320" s="9"/>
      <c r="AU320" s="9"/>
      <c r="AV320" s="9"/>
      <c r="AW320" s="9"/>
      <c r="AX320" s="9"/>
      <c r="AY320" s="9"/>
      <c r="AZ320" s="9"/>
    </row>
    <row r="321" spans="1:52" x14ac:dyDescent="0.25">
      <c r="A321" s="9"/>
      <c r="B321" s="9"/>
      <c r="C321" s="9"/>
      <c r="D321" s="9"/>
      <c r="E321" s="9"/>
      <c r="F321" s="9"/>
      <c r="G321" s="7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  <c r="AB321" s="9"/>
      <c r="AC321" s="9"/>
      <c r="AD321" s="9"/>
      <c r="AE321" s="9"/>
      <c r="AF321" s="9"/>
      <c r="AG321" s="9"/>
      <c r="AH321" s="9"/>
      <c r="AI321" s="9"/>
      <c r="AJ321" s="9"/>
      <c r="AK321" s="9"/>
      <c r="AL321" s="9"/>
      <c r="AM321" s="9"/>
      <c r="AN321" s="9"/>
      <c r="AO321" s="9"/>
      <c r="AP321" s="9"/>
      <c r="AQ321" s="9"/>
      <c r="AR321" s="9"/>
      <c r="AS321" s="9"/>
      <c r="AT321" s="9"/>
      <c r="AU321" s="9"/>
      <c r="AV321" s="9"/>
      <c r="AW321" s="9"/>
      <c r="AX321" s="9"/>
      <c r="AY321" s="9"/>
      <c r="AZ321" s="9"/>
    </row>
    <row r="322" spans="1:52" x14ac:dyDescent="0.25">
      <c r="A322" s="9"/>
      <c r="B322" s="9"/>
      <c r="C322" s="9"/>
      <c r="D322" s="9"/>
      <c r="E322" s="9"/>
      <c r="F322" s="9"/>
      <c r="G322" s="7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  <c r="AB322" s="9"/>
      <c r="AC322" s="9"/>
      <c r="AD322" s="9"/>
      <c r="AE322" s="9"/>
      <c r="AF322" s="9"/>
      <c r="AG322" s="9"/>
      <c r="AH322" s="9"/>
      <c r="AI322" s="9"/>
      <c r="AJ322" s="9"/>
      <c r="AK322" s="9"/>
      <c r="AL322" s="9"/>
      <c r="AM322" s="9"/>
      <c r="AN322" s="9"/>
      <c r="AO322" s="9"/>
      <c r="AP322" s="9"/>
      <c r="AQ322" s="9"/>
      <c r="AR322" s="9"/>
      <c r="AS322" s="9"/>
      <c r="AT322" s="9"/>
      <c r="AU322" s="9"/>
      <c r="AV322" s="9"/>
      <c r="AW322" s="9"/>
      <c r="AX322" s="9"/>
      <c r="AY322" s="9"/>
      <c r="AZ322" s="9"/>
    </row>
    <row r="323" spans="1:52" x14ac:dyDescent="0.25">
      <c r="A323" s="9"/>
      <c r="B323" s="9"/>
      <c r="C323" s="9"/>
      <c r="D323" s="9"/>
      <c r="E323" s="9"/>
      <c r="F323" s="9"/>
      <c r="G323" s="7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  <c r="AB323" s="9"/>
      <c r="AC323" s="9"/>
      <c r="AD323" s="9"/>
      <c r="AE323" s="9"/>
      <c r="AF323" s="9"/>
      <c r="AG323" s="9"/>
      <c r="AH323" s="9"/>
      <c r="AI323" s="9"/>
      <c r="AJ323" s="9"/>
      <c r="AK323" s="9"/>
      <c r="AL323" s="9"/>
      <c r="AM323" s="9"/>
      <c r="AN323" s="9"/>
      <c r="AO323" s="9"/>
      <c r="AP323" s="9"/>
      <c r="AQ323" s="9"/>
      <c r="AR323" s="9"/>
      <c r="AS323" s="9"/>
      <c r="AT323" s="9"/>
      <c r="AU323" s="9"/>
      <c r="AV323" s="9"/>
      <c r="AW323" s="9"/>
      <c r="AX323" s="9"/>
      <c r="AY323" s="9"/>
      <c r="AZ323" s="9"/>
    </row>
    <row r="324" spans="1:52" x14ac:dyDescent="0.25">
      <c r="A324" s="9"/>
      <c r="B324" s="9"/>
      <c r="C324" s="9"/>
      <c r="D324" s="9"/>
      <c r="E324" s="9"/>
      <c r="F324" s="9"/>
      <c r="G324" s="7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  <c r="AB324" s="9"/>
      <c r="AC324" s="9"/>
      <c r="AD324" s="9"/>
      <c r="AE324" s="9"/>
      <c r="AF324" s="9"/>
      <c r="AG324" s="9"/>
      <c r="AH324" s="9"/>
      <c r="AI324" s="9"/>
      <c r="AJ324" s="9"/>
      <c r="AK324" s="9"/>
      <c r="AL324" s="9"/>
      <c r="AM324" s="9"/>
      <c r="AN324" s="9"/>
      <c r="AO324" s="9"/>
      <c r="AP324" s="9"/>
      <c r="AQ324" s="9"/>
      <c r="AR324" s="9"/>
      <c r="AS324" s="9"/>
      <c r="AT324" s="9"/>
      <c r="AU324" s="9"/>
      <c r="AV324" s="9"/>
      <c r="AW324" s="9"/>
      <c r="AX324" s="9"/>
      <c r="AY324" s="9"/>
      <c r="AZ324" s="9"/>
    </row>
    <row r="325" spans="1:52" x14ac:dyDescent="0.25">
      <c r="A325" s="9"/>
      <c r="B325" s="9"/>
      <c r="C325" s="9"/>
      <c r="D325" s="9"/>
      <c r="E325" s="9"/>
      <c r="F325" s="9"/>
      <c r="G325" s="7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  <c r="AB325" s="9"/>
      <c r="AC325" s="9"/>
      <c r="AD325" s="9"/>
      <c r="AE325" s="9"/>
      <c r="AF325" s="9"/>
      <c r="AG325" s="9"/>
      <c r="AH325" s="9"/>
      <c r="AI325" s="9"/>
      <c r="AJ325" s="9"/>
      <c r="AK325" s="9"/>
      <c r="AL325" s="9"/>
      <c r="AM325" s="9"/>
      <c r="AN325" s="9"/>
      <c r="AO325" s="9"/>
      <c r="AP325" s="9"/>
      <c r="AQ325" s="9"/>
      <c r="AR325" s="9"/>
      <c r="AS325" s="9"/>
      <c r="AT325" s="9"/>
      <c r="AU325" s="9"/>
      <c r="AV325" s="9"/>
      <c r="AW325" s="9"/>
      <c r="AX325" s="9"/>
      <c r="AY325" s="9"/>
      <c r="AZ325" s="9"/>
    </row>
    <row r="326" spans="1:52" x14ac:dyDescent="0.25">
      <c r="A326" s="9"/>
      <c r="B326" s="9"/>
      <c r="C326" s="9"/>
      <c r="D326" s="9"/>
      <c r="E326" s="9"/>
      <c r="F326" s="9"/>
      <c r="G326" s="7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  <c r="AC326" s="9"/>
      <c r="AD326" s="9"/>
      <c r="AE326" s="9"/>
      <c r="AF326" s="9"/>
      <c r="AG326" s="9"/>
      <c r="AH326" s="9"/>
      <c r="AI326" s="9"/>
      <c r="AJ326" s="9"/>
      <c r="AK326" s="9"/>
      <c r="AL326" s="9"/>
      <c r="AM326" s="9"/>
      <c r="AN326" s="9"/>
      <c r="AO326" s="9"/>
      <c r="AP326" s="9"/>
      <c r="AQ326" s="9"/>
      <c r="AR326" s="9"/>
      <c r="AS326" s="9"/>
      <c r="AT326" s="9"/>
      <c r="AU326" s="9"/>
      <c r="AV326" s="9"/>
      <c r="AW326" s="9"/>
      <c r="AX326" s="9"/>
      <c r="AY326" s="9"/>
      <c r="AZ326" s="9"/>
    </row>
    <row r="327" spans="1:52" x14ac:dyDescent="0.25">
      <c r="A327" s="9"/>
      <c r="B327" s="9"/>
      <c r="C327" s="9"/>
      <c r="D327" s="9"/>
      <c r="E327" s="9"/>
      <c r="F327" s="9"/>
      <c r="G327" s="7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  <c r="AB327" s="9"/>
      <c r="AC327" s="9"/>
      <c r="AD327" s="9"/>
      <c r="AE327" s="9"/>
      <c r="AF327" s="9"/>
      <c r="AG327" s="9"/>
      <c r="AH327" s="9"/>
      <c r="AI327" s="9"/>
      <c r="AJ327" s="9"/>
      <c r="AK327" s="9"/>
      <c r="AL327" s="9"/>
      <c r="AM327" s="9"/>
      <c r="AN327" s="9"/>
      <c r="AO327" s="9"/>
      <c r="AP327" s="9"/>
      <c r="AQ327" s="9"/>
      <c r="AR327" s="9"/>
      <c r="AS327" s="9"/>
      <c r="AT327" s="9"/>
      <c r="AU327" s="9"/>
      <c r="AV327" s="9"/>
      <c r="AW327" s="9"/>
      <c r="AX327" s="9"/>
      <c r="AY327" s="9"/>
      <c r="AZ327" s="9"/>
    </row>
    <row r="328" spans="1:52" x14ac:dyDescent="0.25">
      <c r="A328" s="9"/>
      <c r="B328" s="9"/>
      <c r="C328" s="9"/>
      <c r="D328" s="9"/>
      <c r="E328" s="9"/>
      <c r="F328" s="9"/>
      <c r="G328" s="7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  <c r="AB328" s="9"/>
      <c r="AC328" s="9"/>
      <c r="AD328" s="9"/>
      <c r="AE328" s="9"/>
      <c r="AF328" s="9"/>
      <c r="AG328" s="9"/>
      <c r="AH328" s="9"/>
      <c r="AI328" s="9"/>
      <c r="AJ328" s="9"/>
      <c r="AK328" s="9"/>
      <c r="AL328" s="9"/>
      <c r="AM328" s="9"/>
      <c r="AN328" s="9"/>
      <c r="AO328" s="9"/>
      <c r="AP328" s="9"/>
      <c r="AQ328" s="9"/>
      <c r="AR328" s="9"/>
      <c r="AS328" s="9"/>
      <c r="AT328" s="9"/>
      <c r="AU328" s="9"/>
      <c r="AV328" s="9"/>
      <c r="AW328" s="9"/>
      <c r="AX328" s="9"/>
      <c r="AY328" s="9"/>
      <c r="AZ328" s="9"/>
    </row>
    <row r="329" spans="1:52" x14ac:dyDescent="0.25">
      <c r="A329" s="9"/>
      <c r="B329" s="9"/>
      <c r="C329" s="9"/>
      <c r="D329" s="9"/>
      <c r="E329" s="9"/>
      <c r="F329" s="9"/>
      <c r="G329" s="7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  <c r="AB329" s="9"/>
      <c r="AC329" s="9"/>
      <c r="AD329" s="9"/>
      <c r="AE329" s="9"/>
      <c r="AF329" s="9"/>
      <c r="AG329" s="9"/>
      <c r="AH329" s="9"/>
      <c r="AI329" s="9"/>
      <c r="AJ329" s="9"/>
      <c r="AK329" s="9"/>
      <c r="AL329" s="9"/>
      <c r="AM329" s="9"/>
      <c r="AN329" s="9"/>
      <c r="AO329" s="9"/>
      <c r="AP329" s="9"/>
      <c r="AQ329" s="9"/>
      <c r="AR329" s="9"/>
      <c r="AS329" s="9"/>
      <c r="AT329" s="9"/>
      <c r="AU329" s="9"/>
      <c r="AV329" s="9"/>
      <c r="AW329" s="9"/>
      <c r="AX329" s="9"/>
      <c r="AY329" s="9"/>
      <c r="AZ329" s="9"/>
    </row>
    <row r="330" spans="1:52" x14ac:dyDescent="0.25">
      <c r="A330" s="9"/>
      <c r="B330" s="9"/>
      <c r="C330" s="9"/>
      <c r="D330" s="9"/>
      <c r="E330" s="9"/>
      <c r="F330" s="9"/>
      <c r="G330" s="7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  <c r="AB330" s="9"/>
      <c r="AC330" s="9"/>
      <c r="AD330" s="9"/>
      <c r="AE330" s="9"/>
      <c r="AF330" s="9"/>
      <c r="AG330" s="9"/>
      <c r="AH330" s="9"/>
      <c r="AI330" s="9"/>
      <c r="AJ330" s="9"/>
      <c r="AK330" s="9"/>
      <c r="AL330" s="9"/>
      <c r="AM330" s="9"/>
      <c r="AN330" s="9"/>
      <c r="AO330" s="9"/>
      <c r="AP330" s="9"/>
      <c r="AQ330" s="9"/>
      <c r="AR330" s="9"/>
      <c r="AS330" s="9"/>
      <c r="AT330" s="9"/>
      <c r="AU330" s="9"/>
      <c r="AV330" s="9"/>
      <c r="AW330" s="9"/>
      <c r="AX330" s="9"/>
      <c r="AY330" s="9"/>
      <c r="AZ330" s="9"/>
    </row>
    <row r="331" spans="1:52" x14ac:dyDescent="0.25">
      <c r="A331" s="9"/>
      <c r="B331" s="9"/>
      <c r="C331" s="9"/>
      <c r="D331" s="9"/>
      <c r="E331" s="9"/>
      <c r="F331" s="9"/>
      <c r="G331" s="7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  <c r="AB331" s="9"/>
      <c r="AC331" s="9"/>
      <c r="AD331" s="9"/>
      <c r="AE331" s="9"/>
      <c r="AF331" s="9"/>
      <c r="AG331" s="9"/>
      <c r="AH331" s="9"/>
      <c r="AI331" s="9"/>
      <c r="AJ331" s="9"/>
      <c r="AK331" s="9"/>
      <c r="AL331" s="9"/>
      <c r="AM331" s="9"/>
      <c r="AN331" s="9"/>
      <c r="AO331" s="9"/>
      <c r="AP331" s="9"/>
      <c r="AQ331" s="9"/>
      <c r="AR331" s="9"/>
      <c r="AS331" s="9"/>
      <c r="AT331" s="9"/>
      <c r="AU331" s="9"/>
      <c r="AV331" s="9"/>
      <c r="AW331" s="9"/>
      <c r="AX331" s="9"/>
      <c r="AY331" s="9"/>
      <c r="AZ331" s="9"/>
    </row>
    <row r="332" spans="1:52" x14ac:dyDescent="0.25">
      <c r="A332" s="9"/>
      <c r="B332" s="9"/>
      <c r="C332" s="9"/>
      <c r="D332" s="9"/>
      <c r="E332" s="9"/>
      <c r="F332" s="9"/>
      <c r="G332" s="7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  <c r="AB332" s="9"/>
      <c r="AC332" s="9"/>
      <c r="AD332" s="9"/>
      <c r="AE332" s="9"/>
      <c r="AF332" s="9"/>
      <c r="AG332" s="9"/>
      <c r="AH332" s="9"/>
      <c r="AI332" s="9"/>
      <c r="AJ332" s="9"/>
      <c r="AK332" s="9"/>
      <c r="AL332" s="9"/>
      <c r="AM332" s="9"/>
      <c r="AN332" s="9"/>
      <c r="AO332" s="9"/>
      <c r="AP332" s="9"/>
      <c r="AQ332" s="9"/>
      <c r="AR332" s="9"/>
      <c r="AS332" s="9"/>
      <c r="AT332" s="9"/>
      <c r="AU332" s="9"/>
      <c r="AV332" s="9"/>
      <c r="AW332" s="9"/>
      <c r="AX332" s="9"/>
      <c r="AY332" s="9"/>
      <c r="AZ332" s="9"/>
    </row>
    <row r="333" spans="1:52" x14ac:dyDescent="0.25">
      <c r="A333" s="9"/>
      <c r="B333" s="9"/>
      <c r="C333" s="9"/>
      <c r="D333" s="9"/>
      <c r="E333" s="9"/>
      <c r="F333" s="9"/>
      <c r="G333" s="7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  <c r="AB333" s="9"/>
      <c r="AC333" s="9"/>
      <c r="AD333" s="9"/>
      <c r="AE333" s="9"/>
      <c r="AF333" s="9"/>
      <c r="AG333" s="9"/>
      <c r="AH333" s="9"/>
      <c r="AI333" s="9"/>
      <c r="AJ333" s="9"/>
      <c r="AK333" s="9"/>
      <c r="AL333" s="9"/>
      <c r="AM333" s="9"/>
      <c r="AN333" s="9"/>
      <c r="AO333" s="9"/>
      <c r="AP333" s="9"/>
      <c r="AQ333" s="9"/>
      <c r="AR333" s="9"/>
      <c r="AS333" s="9"/>
      <c r="AT333" s="9"/>
      <c r="AU333" s="9"/>
      <c r="AV333" s="9"/>
      <c r="AW333" s="9"/>
      <c r="AX333" s="9"/>
      <c r="AY333" s="9"/>
      <c r="AZ333" s="9"/>
    </row>
    <row r="334" spans="1:52" x14ac:dyDescent="0.25">
      <c r="A334" s="9"/>
      <c r="B334" s="9"/>
      <c r="C334" s="9"/>
      <c r="D334" s="9"/>
      <c r="E334" s="9"/>
      <c r="F334" s="9"/>
      <c r="G334" s="7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  <c r="AB334" s="9"/>
      <c r="AC334" s="9"/>
      <c r="AD334" s="9"/>
      <c r="AE334" s="9"/>
      <c r="AF334" s="9"/>
      <c r="AG334" s="9"/>
      <c r="AH334" s="9"/>
      <c r="AI334" s="9"/>
      <c r="AJ334" s="9"/>
      <c r="AK334" s="9"/>
      <c r="AL334" s="9"/>
      <c r="AM334" s="9"/>
      <c r="AN334" s="9"/>
      <c r="AO334" s="9"/>
      <c r="AP334" s="9"/>
      <c r="AQ334" s="9"/>
      <c r="AR334" s="9"/>
      <c r="AS334" s="9"/>
      <c r="AT334" s="9"/>
      <c r="AU334" s="9"/>
      <c r="AV334" s="9"/>
      <c r="AW334" s="9"/>
      <c r="AX334" s="9"/>
      <c r="AY334" s="9"/>
      <c r="AZ334" s="9"/>
    </row>
    <row r="335" spans="1:52" x14ac:dyDescent="0.25">
      <c r="A335" s="9"/>
      <c r="B335" s="9"/>
      <c r="C335" s="9"/>
      <c r="D335" s="9"/>
      <c r="E335" s="9"/>
      <c r="F335" s="9"/>
      <c r="G335" s="7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  <c r="AB335" s="9"/>
      <c r="AC335" s="9"/>
      <c r="AD335" s="9"/>
      <c r="AE335" s="9"/>
      <c r="AF335" s="9"/>
      <c r="AG335" s="9"/>
      <c r="AH335" s="9"/>
      <c r="AI335" s="9"/>
      <c r="AJ335" s="9"/>
      <c r="AK335" s="9"/>
      <c r="AL335" s="9"/>
      <c r="AM335" s="9"/>
      <c r="AN335" s="9"/>
      <c r="AO335" s="9"/>
      <c r="AP335" s="9"/>
      <c r="AQ335" s="9"/>
      <c r="AR335" s="9"/>
      <c r="AS335" s="9"/>
      <c r="AT335" s="9"/>
      <c r="AU335" s="9"/>
      <c r="AV335" s="9"/>
      <c r="AW335" s="9"/>
      <c r="AX335" s="9"/>
      <c r="AY335" s="9"/>
      <c r="AZ335" s="9"/>
    </row>
    <row r="336" spans="1:52" x14ac:dyDescent="0.25">
      <c r="A336" s="9"/>
      <c r="B336" s="9"/>
      <c r="C336" s="9"/>
      <c r="D336" s="9"/>
      <c r="E336" s="9"/>
      <c r="F336" s="9"/>
      <c r="G336" s="7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  <c r="AB336" s="9"/>
      <c r="AC336" s="9"/>
      <c r="AD336" s="9"/>
      <c r="AE336" s="9"/>
      <c r="AF336" s="9"/>
      <c r="AG336" s="9"/>
      <c r="AH336" s="9"/>
      <c r="AI336" s="9"/>
      <c r="AJ336" s="9"/>
      <c r="AK336" s="9"/>
      <c r="AL336" s="9"/>
      <c r="AM336" s="9"/>
      <c r="AN336" s="9"/>
      <c r="AO336" s="9"/>
      <c r="AP336" s="9"/>
      <c r="AQ336" s="9"/>
      <c r="AR336" s="9"/>
      <c r="AS336" s="9"/>
      <c r="AT336" s="9"/>
      <c r="AU336" s="9"/>
      <c r="AV336" s="9"/>
      <c r="AW336" s="9"/>
      <c r="AX336" s="9"/>
      <c r="AY336" s="9"/>
      <c r="AZ336" s="9"/>
    </row>
    <row r="337" spans="1:52" x14ac:dyDescent="0.25">
      <c r="A337" s="9"/>
      <c r="B337" s="9"/>
      <c r="C337" s="9"/>
      <c r="D337" s="9"/>
      <c r="E337" s="9"/>
      <c r="F337" s="9"/>
      <c r="G337" s="7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  <c r="AB337" s="9"/>
      <c r="AC337" s="9"/>
      <c r="AD337" s="9"/>
      <c r="AE337" s="9"/>
      <c r="AF337" s="9"/>
      <c r="AG337" s="9"/>
      <c r="AH337" s="9"/>
      <c r="AI337" s="9"/>
      <c r="AJ337" s="9"/>
      <c r="AK337" s="9"/>
      <c r="AL337" s="9"/>
      <c r="AM337" s="9"/>
      <c r="AN337" s="9"/>
      <c r="AO337" s="9"/>
      <c r="AP337" s="9"/>
      <c r="AQ337" s="9"/>
      <c r="AR337" s="9"/>
      <c r="AS337" s="9"/>
      <c r="AT337" s="9"/>
      <c r="AU337" s="9"/>
      <c r="AV337" s="9"/>
      <c r="AW337" s="9"/>
      <c r="AX337" s="9"/>
      <c r="AY337" s="9"/>
      <c r="AZ337" s="9"/>
    </row>
    <row r="338" spans="1:52" x14ac:dyDescent="0.25">
      <c r="A338" s="9"/>
      <c r="B338" s="9"/>
      <c r="C338" s="9"/>
      <c r="D338" s="9"/>
      <c r="E338" s="9"/>
      <c r="F338" s="9"/>
      <c r="G338" s="7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  <c r="AB338" s="9"/>
      <c r="AC338" s="9"/>
      <c r="AD338" s="9"/>
      <c r="AE338" s="9"/>
      <c r="AF338" s="9"/>
      <c r="AG338" s="9"/>
      <c r="AH338" s="9"/>
      <c r="AI338" s="9"/>
      <c r="AJ338" s="9"/>
      <c r="AK338" s="9"/>
      <c r="AL338" s="9"/>
      <c r="AM338" s="9"/>
      <c r="AN338" s="9"/>
      <c r="AO338" s="9"/>
      <c r="AP338" s="9"/>
      <c r="AQ338" s="9"/>
      <c r="AR338" s="9"/>
      <c r="AS338" s="9"/>
      <c r="AT338" s="9"/>
      <c r="AU338" s="9"/>
      <c r="AV338" s="9"/>
      <c r="AW338" s="9"/>
      <c r="AX338" s="9"/>
      <c r="AY338" s="9"/>
      <c r="AZ338" s="9"/>
    </row>
    <row r="339" spans="1:52" x14ac:dyDescent="0.25">
      <c r="A339" s="9"/>
      <c r="B339" s="9"/>
      <c r="C339" s="9"/>
      <c r="D339" s="9"/>
      <c r="E339" s="9"/>
      <c r="F339" s="9"/>
      <c r="G339" s="7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  <c r="AB339" s="9"/>
      <c r="AC339" s="9"/>
      <c r="AD339" s="9"/>
      <c r="AE339" s="9"/>
      <c r="AF339" s="9"/>
      <c r="AG339" s="9"/>
      <c r="AH339" s="9"/>
      <c r="AI339" s="9"/>
      <c r="AJ339" s="9"/>
      <c r="AK339" s="9"/>
      <c r="AL339" s="9"/>
      <c r="AM339" s="9"/>
      <c r="AN339" s="9"/>
      <c r="AO339" s="9"/>
      <c r="AP339" s="9"/>
      <c r="AQ339" s="9"/>
      <c r="AR339" s="9"/>
      <c r="AS339" s="9"/>
      <c r="AT339" s="9"/>
      <c r="AU339" s="9"/>
      <c r="AV339" s="9"/>
      <c r="AW339" s="9"/>
      <c r="AX339" s="9"/>
      <c r="AY339" s="9"/>
      <c r="AZ339" s="9"/>
    </row>
    <row r="340" spans="1:52" x14ac:dyDescent="0.25">
      <c r="A340" s="9"/>
      <c r="B340" s="9"/>
      <c r="C340" s="9"/>
      <c r="D340" s="9"/>
      <c r="E340" s="9"/>
      <c r="F340" s="9"/>
      <c r="G340" s="7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  <c r="AB340" s="9"/>
      <c r="AC340" s="9"/>
      <c r="AD340" s="9"/>
      <c r="AE340" s="9"/>
      <c r="AF340" s="9"/>
      <c r="AG340" s="9"/>
      <c r="AH340" s="9"/>
      <c r="AI340" s="9"/>
      <c r="AJ340" s="9"/>
      <c r="AK340" s="9"/>
      <c r="AL340" s="9"/>
      <c r="AM340" s="9"/>
      <c r="AN340" s="9"/>
      <c r="AO340" s="9"/>
      <c r="AP340" s="9"/>
      <c r="AQ340" s="9"/>
      <c r="AR340" s="9"/>
      <c r="AS340" s="9"/>
      <c r="AT340" s="9"/>
      <c r="AU340" s="9"/>
      <c r="AV340" s="9"/>
      <c r="AW340" s="9"/>
      <c r="AX340" s="9"/>
      <c r="AY340" s="9"/>
      <c r="AZ340" s="9"/>
    </row>
    <row r="341" spans="1:52" x14ac:dyDescent="0.25">
      <c r="A341" s="9"/>
      <c r="B341" s="9"/>
      <c r="C341" s="9"/>
      <c r="D341" s="9"/>
      <c r="E341" s="9"/>
      <c r="F341" s="9"/>
      <c r="G341" s="7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  <c r="AB341" s="9"/>
      <c r="AC341" s="9"/>
      <c r="AD341" s="9"/>
      <c r="AE341" s="9"/>
      <c r="AF341" s="9"/>
      <c r="AG341" s="9"/>
      <c r="AH341" s="9"/>
      <c r="AI341" s="9"/>
      <c r="AJ341" s="9"/>
      <c r="AK341" s="9"/>
      <c r="AL341" s="9"/>
      <c r="AM341" s="9"/>
      <c r="AN341" s="9"/>
      <c r="AO341" s="9"/>
      <c r="AP341" s="9"/>
      <c r="AQ341" s="9"/>
      <c r="AR341" s="9"/>
      <c r="AS341" s="9"/>
      <c r="AT341" s="9"/>
      <c r="AU341" s="9"/>
      <c r="AV341" s="9"/>
      <c r="AW341" s="9"/>
      <c r="AX341" s="9"/>
      <c r="AY341" s="9"/>
      <c r="AZ341" s="9"/>
    </row>
    <row r="342" spans="1:52" x14ac:dyDescent="0.25">
      <c r="A342" s="9"/>
      <c r="B342" s="9"/>
      <c r="C342" s="9"/>
      <c r="D342" s="9"/>
      <c r="E342" s="9"/>
      <c r="F342" s="9"/>
      <c r="G342" s="7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  <c r="AB342" s="9"/>
      <c r="AC342" s="9"/>
      <c r="AD342" s="9"/>
      <c r="AE342" s="9"/>
      <c r="AF342" s="9"/>
      <c r="AG342" s="9"/>
      <c r="AH342" s="9"/>
      <c r="AI342" s="9"/>
      <c r="AJ342" s="9"/>
      <c r="AK342" s="9"/>
      <c r="AL342" s="9"/>
      <c r="AM342" s="9"/>
      <c r="AN342" s="9"/>
      <c r="AO342" s="9"/>
      <c r="AP342" s="9"/>
      <c r="AQ342" s="9"/>
      <c r="AR342" s="9"/>
      <c r="AS342" s="9"/>
      <c r="AT342" s="9"/>
      <c r="AU342" s="9"/>
      <c r="AV342" s="9"/>
      <c r="AW342" s="9"/>
      <c r="AX342" s="9"/>
      <c r="AY342" s="9"/>
      <c r="AZ342" s="9"/>
    </row>
    <row r="343" spans="1:52" x14ac:dyDescent="0.25">
      <c r="A343" s="9"/>
      <c r="B343" s="9"/>
      <c r="C343" s="9"/>
      <c r="D343" s="9"/>
      <c r="E343" s="9"/>
      <c r="F343" s="9"/>
      <c r="G343" s="7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  <c r="AB343" s="9"/>
      <c r="AC343" s="9"/>
      <c r="AD343" s="9"/>
      <c r="AE343" s="9"/>
      <c r="AF343" s="9"/>
      <c r="AG343" s="9"/>
      <c r="AH343" s="9"/>
      <c r="AI343" s="9"/>
      <c r="AJ343" s="9"/>
      <c r="AK343" s="9"/>
      <c r="AL343" s="9"/>
      <c r="AM343" s="9"/>
      <c r="AN343" s="9"/>
      <c r="AO343" s="9"/>
      <c r="AP343" s="9"/>
      <c r="AQ343" s="9"/>
      <c r="AR343" s="9"/>
      <c r="AS343" s="9"/>
      <c r="AT343" s="9"/>
      <c r="AU343" s="9"/>
      <c r="AV343" s="9"/>
      <c r="AW343" s="9"/>
      <c r="AX343" s="9"/>
      <c r="AY343" s="9"/>
      <c r="AZ343" s="9"/>
    </row>
    <row r="344" spans="1:52" x14ac:dyDescent="0.25">
      <c r="A344" s="9"/>
      <c r="B344" s="9"/>
      <c r="C344" s="9"/>
      <c r="D344" s="9"/>
      <c r="E344" s="9"/>
      <c r="F344" s="9"/>
      <c r="G344" s="7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  <c r="AB344" s="9"/>
      <c r="AC344" s="9"/>
      <c r="AD344" s="9"/>
      <c r="AE344" s="9"/>
      <c r="AF344" s="9"/>
      <c r="AG344" s="9"/>
      <c r="AH344" s="9"/>
      <c r="AI344" s="9"/>
      <c r="AJ344" s="9"/>
      <c r="AK344" s="9"/>
      <c r="AL344" s="9"/>
      <c r="AM344" s="9"/>
      <c r="AN344" s="9"/>
      <c r="AO344" s="9"/>
      <c r="AP344" s="9"/>
      <c r="AQ344" s="9"/>
      <c r="AR344" s="9"/>
      <c r="AS344" s="9"/>
      <c r="AT344" s="9"/>
      <c r="AU344" s="9"/>
      <c r="AV344" s="9"/>
      <c r="AW344" s="9"/>
      <c r="AX344" s="9"/>
      <c r="AY344" s="9"/>
      <c r="AZ344" s="9"/>
    </row>
    <row r="345" spans="1:52" x14ac:dyDescent="0.25">
      <c r="A345" s="9"/>
      <c r="B345" s="9"/>
      <c r="C345" s="9"/>
      <c r="D345" s="9"/>
      <c r="E345" s="9"/>
      <c r="F345" s="9"/>
      <c r="G345" s="7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  <c r="AB345" s="9"/>
      <c r="AC345" s="9"/>
      <c r="AD345" s="9"/>
      <c r="AE345" s="9"/>
      <c r="AF345" s="9"/>
      <c r="AG345" s="9"/>
      <c r="AH345" s="9"/>
      <c r="AI345" s="9"/>
      <c r="AJ345" s="9"/>
      <c r="AK345" s="9"/>
      <c r="AL345" s="9"/>
      <c r="AM345" s="9"/>
      <c r="AN345" s="9"/>
      <c r="AO345" s="9"/>
      <c r="AP345" s="9"/>
      <c r="AQ345" s="9"/>
      <c r="AR345" s="9"/>
      <c r="AS345" s="9"/>
      <c r="AT345" s="9"/>
      <c r="AU345" s="9"/>
      <c r="AV345" s="9"/>
      <c r="AW345" s="9"/>
      <c r="AX345" s="9"/>
      <c r="AY345" s="9"/>
      <c r="AZ345" s="9"/>
    </row>
    <row r="346" spans="1:52" x14ac:dyDescent="0.25">
      <c r="A346" s="9"/>
      <c r="B346" s="9"/>
      <c r="C346" s="9"/>
      <c r="D346" s="9"/>
      <c r="E346" s="9"/>
      <c r="F346" s="9"/>
      <c r="G346" s="7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  <c r="AB346" s="9"/>
      <c r="AC346" s="9"/>
      <c r="AD346" s="9"/>
      <c r="AE346" s="9"/>
      <c r="AF346" s="9"/>
      <c r="AG346" s="9"/>
      <c r="AH346" s="9"/>
      <c r="AI346" s="9"/>
      <c r="AJ346" s="9"/>
      <c r="AK346" s="9"/>
      <c r="AL346" s="9"/>
      <c r="AM346" s="9"/>
      <c r="AN346" s="9"/>
      <c r="AO346" s="9"/>
      <c r="AP346" s="9"/>
      <c r="AQ346" s="9"/>
      <c r="AR346" s="9"/>
      <c r="AS346" s="9"/>
      <c r="AT346" s="9"/>
      <c r="AU346" s="9"/>
      <c r="AV346" s="9"/>
      <c r="AW346" s="9"/>
      <c r="AX346" s="9"/>
      <c r="AY346" s="9"/>
      <c r="AZ346" s="9"/>
    </row>
    <row r="347" spans="1:52" x14ac:dyDescent="0.25">
      <c r="A347" s="9"/>
      <c r="B347" s="9"/>
      <c r="C347" s="9"/>
      <c r="D347" s="9"/>
      <c r="E347" s="9"/>
      <c r="F347" s="9"/>
      <c r="G347" s="7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  <c r="AB347" s="9"/>
      <c r="AC347" s="9"/>
      <c r="AD347" s="9"/>
      <c r="AE347" s="9"/>
      <c r="AF347" s="9"/>
      <c r="AG347" s="9"/>
      <c r="AH347" s="9"/>
      <c r="AI347" s="9"/>
      <c r="AJ347" s="9"/>
      <c r="AK347" s="9"/>
      <c r="AL347" s="9"/>
      <c r="AM347" s="9"/>
      <c r="AN347" s="9"/>
      <c r="AO347" s="9"/>
      <c r="AP347" s="9"/>
      <c r="AQ347" s="9"/>
      <c r="AR347" s="9"/>
      <c r="AS347" s="9"/>
      <c r="AT347" s="9"/>
      <c r="AU347" s="9"/>
      <c r="AV347" s="9"/>
      <c r="AW347" s="9"/>
      <c r="AX347" s="9"/>
      <c r="AY347" s="9"/>
      <c r="AZ347" s="9"/>
    </row>
    <row r="348" spans="1:52" x14ac:dyDescent="0.25">
      <c r="A348" s="9"/>
      <c r="B348" s="9"/>
      <c r="C348" s="9"/>
      <c r="D348" s="9"/>
      <c r="E348" s="9"/>
      <c r="F348" s="9"/>
      <c r="G348" s="7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  <c r="AB348" s="9"/>
      <c r="AC348" s="9"/>
      <c r="AD348" s="9"/>
      <c r="AE348" s="9"/>
      <c r="AF348" s="9"/>
      <c r="AG348" s="9"/>
      <c r="AH348" s="9"/>
      <c r="AI348" s="9"/>
      <c r="AJ348" s="9"/>
      <c r="AK348" s="9"/>
      <c r="AL348" s="9"/>
      <c r="AM348" s="9"/>
      <c r="AN348" s="9"/>
      <c r="AO348" s="9"/>
      <c r="AP348" s="9"/>
      <c r="AQ348" s="9"/>
      <c r="AR348" s="9"/>
      <c r="AS348" s="9"/>
      <c r="AT348" s="9"/>
      <c r="AU348" s="9"/>
      <c r="AV348" s="9"/>
      <c r="AW348" s="9"/>
      <c r="AX348" s="9"/>
      <c r="AY348" s="9"/>
      <c r="AZ348" s="9"/>
    </row>
    <row r="349" spans="1:52" x14ac:dyDescent="0.25">
      <c r="A349" s="9"/>
      <c r="B349" s="9"/>
      <c r="C349" s="9"/>
      <c r="D349" s="9"/>
      <c r="E349" s="9"/>
      <c r="F349" s="9"/>
      <c r="G349" s="7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  <c r="AB349" s="9"/>
      <c r="AC349" s="9"/>
      <c r="AD349" s="9"/>
      <c r="AE349" s="9"/>
      <c r="AF349" s="9"/>
      <c r="AG349" s="9"/>
      <c r="AH349" s="9"/>
      <c r="AI349" s="9"/>
      <c r="AJ349" s="9"/>
      <c r="AK349" s="9"/>
      <c r="AL349" s="9"/>
      <c r="AM349" s="9"/>
      <c r="AN349" s="9"/>
      <c r="AO349" s="9"/>
      <c r="AP349" s="9"/>
      <c r="AQ349" s="9"/>
      <c r="AR349" s="9"/>
      <c r="AS349" s="9"/>
      <c r="AT349" s="9"/>
      <c r="AU349" s="9"/>
      <c r="AV349" s="9"/>
      <c r="AW349" s="9"/>
      <c r="AX349" s="9"/>
      <c r="AY349" s="9"/>
      <c r="AZ349" s="9"/>
    </row>
    <row r="350" spans="1:52" x14ac:dyDescent="0.25">
      <c r="A350" s="9"/>
      <c r="B350" s="9"/>
      <c r="C350" s="9"/>
      <c r="D350" s="9"/>
      <c r="E350" s="9"/>
      <c r="F350" s="9"/>
      <c r="G350" s="7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  <c r="AB350" s="9"/>
      <c r="AC350" s="9"/>
      <c r="AD350" s="9"/>
      <c r="AE350" s="9"/>
      <c r="AF350" s="9"/>
      <c r="AG350" s="9"/>
      <c r="AH350" s="9"/>
      <c r="AI350" s="9"/>
      <c r="AJ350" s="9"/>
      <c r="AK350" s="9"/>
      <c r="AL350" s="9"/>
      <c r="AM350" s="9"/>
      <c r="AN350" s="9"/>
      <c r="AO350" s="9"/>
      <c r="AP350" s="9"/>
      <c r="AQ350" s="9"/>
      <c r="AR350" s="9"/>
      <c r="AS350" s="9"/>
      <c r="AT350" s="9"/>
      <c r="AU350" s="9"/>
      <c r="AV350" s="9"/>
      <c r="AW350" s="9"/>
      <c r="AX350" s="9"/>
      <c r="AY350" s="9"/>
      <c r="AZ350" s="9"/>
    </row>
    <row r="351" spans="1:52" x14ac:dyDescent="0.25">
      <c r="A351" s="9"/>
      <c r="B351" s="9"/>
      <c r="C351" s="9"/>
      <c r="D351" s="9"/>
      <c r="E351" s="9"/>
      <c r="F351" s="9"/>
      <c r="G351" s="7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  <c r="AB351" s="9"/>
      <c r="AC351" s="9"/>
      <c r="AD351" s="9"/>
      <c r="AE351" s="9"/>
      <c r="AF351" s="9"/>
      <c r="AG351" s="9"/>
      <c r="AH351" s="9"/>
      <c r="AI351" s="9"/>
      <c r="AJ351" s="9"/>
      <c r="AK351" s="9"/>
      <c r="AL351" s="9"/>
      <c r="AM351" s="9"/>
      <c r="AN351" s="9"/>
      <c r="AO351" s="9"/>
      <c r="AP351" s="9"/>
      <c r="AQ351" s="9"/>
      <c r="AR351" s="9"/>
      <c r="AS351" s="9"/>
      <c r="AT351" s="9"/>
      <c r="AU351" s="9"/>
      <c r="AV351" s="9"/>
      <c r="AW351" s="9"/>
      <c r="AX351" s="9"/>
      <c r="AY351" s="9"/>
      <c r="AZ351" s="9"/>
    </row>
    <row r="352" spans="1:52" x14ac:dyDescent="0.25">
      <c r="A352" s="9"/>
      <c r="B352" s="9"/>
      <c r="C352" s="9"/>
      <c r="D352" s="9"/>
      <c r="E352" s="9"/>
      <c r="F352" s="9"/>
      <c r="G352" s="7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  <c r="AB352" s="9"/>
      <c r="AC352" s="9"/>
      <c r="AD352" s="9"/>
      <c r="AE352" s="9"/>
      <c r="AF352" s="9"/>
      <c r="AG352" s="9"/>
      <c r="AH352" s="9"/>
      <c r="AI352" s="9"/>
      <c r="AJ352" s="9"/>
      <c r="AK352" s="9"/>
      <c r="AL352" s="9"/>
      <c r="AM352" s="9"/>
      <c r="AN352" s="9"/>
      <c r="AO352" s="9"/>
      <c r="AP352" s="9"/>
      <c r="AQ352" s="9"/>
      <c r="AR352" s="9"/>
      <c r="AS352" s="9"/>
      <c r="AT352" s="9"/>
      <c r="AU352" s="9"/>
      <c r="AV352" s="9"/>
      <c r="AW352" s="9"/>
      <c r="AX352" s="9"/>
      <c r="AY352" s="9"/>
      <c r="AZ352" s="9"/>
    </row>
    <row r="353" spans="1:52" x14ac:dyDescent="0.25">
      <c r="A353" s="9"/>
      <c r="B353" s="9"/>
      <c r="C353" s="9"/>
      <c r="D353" s="9"/>
      <c r="E353" s="9"/>
      <c r="F353" s="9"/>
      <c r="G353" s="7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  <c r="AB353" s="9"/>
      <c r="AC353" s="9"/>
      <c r="AD353" s="9"/>
      <c r="AE353" s="9"/>
      <c r="AF353" s="9"/>
      <c r="AG353" s="9"/>
      <c r="AH353" s="9"/>
      <c r="AI353" s="9"/>
      <c r="AJ353" s="9"/>
      <c r="AK353" s="9"/>
      <c r="AL353" s="9"/>
      <c r="AM353" s="9"/>
      <c r="AN353" s="9"/>
      <c r="AO353" s="9"/>
      <c r="AP353" s="9"/>
      <c r="AQ353" s="9"/>
      <c r="AR353" s="9"/>
      <c r="AS353" s="9"/>
      <c r="AT353" s="9"/>
      <c r="AU353" s="9"/>
      <c r="AV353" s="9"/>
      <c r="AW353" s="9"/>
      <c r="AX353" s="9"/>
      <c r="AY353" s="9"/>
      <c r="AZ353" s="9"/>
    </row>
    <row r="354" spans="1:52" x14ac:dyDescent="0.25">
      <c r="A354" s="9"/>
      <c r="B354" s="9"/>
      <c r="C354" s="9"/>
      <c r="D354" s="9"/>
      <c r="E354" s="9"/>
      <c r="F354" s="9"/>
      <c r="G354" s="7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  <c r="AB354" s="9"/>
      <c r="AC354" s="9"/>
      <c r="AD354" s="9"/>
      <c r="AE354" s="9"/>
      <c r="AF354" s="9"/>
      <c r="AG354" s="9"/>
      <c r="AH354" s="9"/>
      <c r="AI354" s="9"/>
      <c r="AJ354" s="9"/>
      <c r="AK354" s="9"/>
      <c r="AL354" s="9"/>
      <c r="AM354" s="9"/>
      <c r="AN354" s="9"/>
      <c r="AO354" s="9"/>
      <c r="AP354" s="9"/>
      <c r="AQ354" s="9"/>
      <c r="AR354" s="9"/>
      <c r="AS354" s="9"/>
      <c r="AT354" s="9"/>
      <c r="AU354" s="9"/>
      <c r="AV354" s="9"/>
      <c r="AW354" s="9"/>
      <c r="AX354" s="9"/>
      <c r="AY354" s="9"/>
      <c r="AZ354" s="9"/>
    </row>
    <row r="355" spans="1:52" x14ac:dyDescent="0.25">
      <c r="A355" s="9"/>
      <c r="B355" s="9"/>
      <c r="C355" s="9"/>
      <c r="D355" s="9"/>
      <c r="E355" s="9"/>
      <c r="F355" s="9"/>
      <c r="G355" s="7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  <c r="AB355" s="9"/>
      <c r="AC355" s="9"/>
      <c r="AD355" s="9"/>
      <c r="AE355" s="9"/>
      <c r="AF355" s="9"/>
      <c r="AG355" s="9"/>
      <c r="AH355" s="9"/>
      <c r="AI355" s="9"/>
      <c r="AJ355" s="9"/>
      <c r="AK355" s="9"/>
      <c r="AL355" s="9"/>
      <c r="AM355" s="9"/>
      <c r="AN355" s="9"/>
      <c r="AO355" s="9"/>
      <c r="AP355" s="9"/>
      <c r="AQ355" s="9"/>
      <c r="AR355" s="9"/>
      <c r="AS355" s="9"/>
      <c r="AT355" s="9"/>
      <c r="AU355" s="9"/>
      <c r="AV355" s="9"/>
      <c r="AW355" s="9"/>
      <c r="AX355" s="9"/>
      <c r="AY355" s="9"/>
      <c r="AZ355" s="9"/>
    </row>
    <row r="356" spans="1:52" x14ac:dyDescent="0.25">
      <c r="A356" s="9"/>
      <c r="B356" s="9"/>
      <c r="C356" s="9"/>
      <c r="D356" s="9"/>
      <c r="E356" s="9"/>
      <c r="F356" s="9"/>
      <c r="G356" s="7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  <c r="AB356" s="9"/>
      <c r="AC356" s="9"/>
      <c r="AD356" s="9"/>
      <c r="AE356" s="9"/>
      <c r="AF356" s="9"/>
      <c r="AG356" s="9"/>
      <c r="AH356" s="9"/>
      <c r="AI356" s="9"/>
      <c r="AJ356" s="9"/>
      <c r="AK356" s="9"/>
      <c r="AL356" s="9"/>
      <c r="AM356" s="9"/>
      <c r="AN356" s="9"/>
      <c r="AO356" s="9"/>
      <c r="AP356" s="9"/>
      <c r="AQ356" s="9"/>
      <c r="AR356" s="9"/>
      <c r="AS356" s="9"/>
      <c r="AT356" s="9"/>
      <c r="AU356" s="9"/>
      <c r="AV356" s="9"/>
      <c r="AW356" s="9"/>
      <c r="AX356" s="9"/>
      <c r="AY356" s="9"/>
      <c r="AZ356" s="9"/>
    </row>
    <row r="357" spans="1:52" x14ac:dyDescent="0.25">
      <c r="A357" s="9"/>
      <c r="B357" s="9"/>
      <c r="C357" s="9"/>
      <c r="D357" s="9"/>
      <c r="E357" s="9"/>
      <c r="F357" s="9"/>
      <c r="G357" s="7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  <c r="AB357" s="9"/>
      <c r="AC357" s="9"/>
      <c r="AD357" s="9"/>
      <c r="AE357" s="9"/>
      <c r="AF357" s="9"/>
      <c r="AG357" s="9"/>
      <c r="AH357" s="9"/>
      <c r="AI357" s="9"/>
      <c r="AJ357" s="9"/>
      <c r="AK357" s="9"/>
      <c r="AL357" s="9"/>
      <c r="AM357" s="9"/>
      <c r="AN357" s="9"/>
      <c r="AO357" s="9"/>
      <c r="AP357" s="9"/>
      <c r="AQ357" s="9"/>
      <c r="AR357" s="9"/>
      <c r="AS357" s="9"/>
      <c r="AT357" s="9"/>
      <c r="AU357" s="9"/>
      <c r="AV357" s="9"/>
      <c r="AW357" s="9"/>
      <c r="AX357" s="9"/>
      <c r="AY357" s="9"/>
      <c r="AZ357" s="9"/>
    </row>
    <row r="358" spans="1:52" x14ac:dyDescent="0.25">
      <c r="A358" s="9"/>
      <c r="B358" s="9"/>
      <c r="C358" s="9"/>
      <c r="D358" s="9"/>
      <c r="E358" s="9"/>
      <c r="F358" s="9"/>
      <c r="G358" s="7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  <c r="AB358" s="9"/>
      <c r="AC358" s="9"/>
      <c r="AD358" s="9"/>
      <c r="AE358" s="9"/>
      <c r="AF358" s="9"/>
      <c r="AG358" s="9"/>
      <c r="AH358" s="9"/>
      <c r="AI358" s="9"/>
      <c r="AJ358" s="9"/>
      <c r="AK358" s="9"/>
      <c r="AL358" s="9"/>
      <c r="AM358" s="9"/>
      <c r="AN358" s="9"/>
      <c r="AO358" s="9"/>
      <c r="AP358" s="9"/>
      <c r="AQ358" s="9"/>
      <c r="AR358" s="9"/>
      <c r="AS358" s="9"/>
      <c r="AT358" s="9"/>
      <c r="AU358" s="9"/>
      <c r="AV358" s="9"/>
      <c r="AW358" s="9"/>
      <c r="AX358" s="9"/>
      <c r="AY358" s="9"/>
      <c r="AZ358" s="9"/>
    </row>
    <row r="359" spans="1:52" x14ac:dyDescent="0.25">
      <c r="A359" s="9"/>
      <c r="B359" s="9"/>
      <c r="C359" s="9"/>
      <c r="D359" s="9"/>
      <c r="E359" s="9"/>
      <c r="F359" s="9"/>
      <c r="G359" s="7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  <c r="AB359" s="9"/>
      <c r="AC359" s="9"/>
      <c r="AD359" s="9"/>
      <c r="AE359" s="9"/>
      <c r="AF359" s="9"/>
      <c r="AG359" s="9"/>
      <c r="AH359" s="9"/>
      <c r="AI359" s="9"/>
      <c r="AJ359" s="9"/>
      <c r="AK359" s="9"/>
      <c r="AL359" s="9"/>
      <c r="AM359" s="9"/>
      <c r="AN359" s="9"/>
      <c r="AO359" s="9"/>
      <c r="AP359" s="9"/>
      <c r="AQ359" s="9"/>
      <c r="AR359" s="9"/>
      <c r="AS359" s="9"/>
      <c r="AT359" s="9"/>
      <c r="AU359" s="9"/>
      <c r="AV359" s="9"/>
      <c r="AW359" s="9"/>
      <c r="AX359" s="9"/>
      <c r="AY359" s="9"/>
      <c r="AZ359" s="9"/>
    </row>
    <row r="360" spans="1:52" x14ac:dyDescent="0.25">
      <c r="A360" s="9"/>
      <c r="B360" s="9"/>
      <c r="C360" s="9"/>
      <c r="D360" s="9"/>
      <c r="E360" s="9"/>
      <c r="F360" s="9"/>
      <c r="G360" s="7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  <c r="AB360" s="9"/>
      <c r="AC360" s="9"/>
      <c r="AD360" s="9"/>
      <c r="AE360" s="9"/>
      <c r="AF360" s="9"/>
      <c r="AG360" s="9"/>
      <c r="AH360" s="9"/>
      <c r="AI360" s="9"/>
      <c r="AJ360" s="9"/>
      <c r="AK360" s="9"/>
      <c r="AL360" s="9"/>
      <c r="AM360" s="9"/>
      <c r="AN360" s="9"/>
      <c r="AO360" s="9"/>
      <c r="AP360" s="9"/>
      <c r="AQ360" s="9"/>
      <c r="AR360" s="9"/>
      <c r="AS360" s="9"/>
      <c r="AT360" s="9"/>
      <c r="AU360" s="9"/>
      <c r="AV360" s="9"/>
      <c r="AW360" s="9"/>
      <c r="AX360" s="9"/>
      <c r="AY360" s="9"/>
      <c r="AZ360" s="9"/>
    </row>
    <row r="361" spans="1:52" x14ac:dyDescent="0.25">
      <c r="A361" s="9"/>
      <c r="B361" s="9"/>
      <c r="C361" s="9"/>
      <c r="D361" s="9"/>
      <c r="E361" s="9"/>
      <c r="F361" s="9"/>
      <c r="G361" s="7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  <c r="AB361" s="9"/>
      <c r="AC361" s="9"/>
      <c r="AD361" s="9"/>
      <c r="AE361" s="9"/>
      <c r="AF361" s="9"/>
      <c r="AG361" s="9"/>
      <c r="AH361" s="9"/>
      <c r="AI361" s="9"/>
      <c r="AJ361" s="9"/>
      <c r="AK361" s="9"/>
      <c r="AL361" s="9"/>
      <c r="AM361" s="9"/>
      <c r="AN361" s="9"/>
      <c r="AO361" s="9"/>
      <c r="AP361" s="9"/>
      <c r="AQ361" s="9"/>
      <c r="AR361" s="9"/>
      <c r="AS361" s="9"/>
      <c r="AT361" s="9"/>
      <c r="AU361" s="9"/>
      <c r="AV361" s="9"/>
      <c r="AW361" s="9"/>
      <c r="AX361" s="9"/>
      <c r="AY361" s="9"/>
      <c r="AZ361" s="9"/>
    </row>
    <row r="362" spans="1:52" x14ac:dyDescent="0.25">
      <c r="A362" s="9"/>
      <c r="B362" s="9"/>
      <c r="C362" s="9"/>
      <c r="D362" s="9"/>
      <c r="E362" s="9"/>
      <c r="F362" s="9"/>
      <c r="G362" s="7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  <c r="AB362" s="9"/>
      <c r="AC362" s="9"/>
      <c r="AD362" s="9"/>
      <c r="AE362" s="9"/>
      <c r="AF362" s="9"/>
      <c r="AG362" s="9"/>
      <c r="AH362" s="9"/>
      <c r="AI362" s="9"/>
      <c r="AJ362" s="9"/>
      <c r="AK362" s="9"/>
      <c r="AL362" s="9"/>
      <c r="AM362" s="9"/>
      <c r="AN362" s="9"/>
      <c r="AO362" s="9"/>
      <c r="AP362" s="9"/>
      <c r="AQ362" s="9"/>
      <c r="AR362" s="9"/>
      <c r="AS362" s="9"/>
      <c r="AT362" s="9"/>
      <c r="AU362" s="9"/>
      <c r="AV362" s="9"/>
      <c r="AW362" s="9"/>
      <c r="AX362" s="9"/>
      <c r="AY362" s="9"/>
      <c r="AZ362" s="9"/>
    </row>
    <row r="363" spans="1:52" x14ac:dyDescent="0.25">
      <c r="A363" s="9"/>
      <c r="B363" s="9"/>
      <c r="C363" s="9"/>
      <c r="D363" s="9"/>
      <c r="E363" s="9"/>
      <c r="F363" s="9"/>
      <c r="G363" s="7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  <c r="AB363" s="9"/>
      <c r="AC363" s="9"/>
      <c r="AD363" s="9"/>
      <c r="AE363" s="9"/>
      <c r="AF363" s="9"/>
      <c r="AG363" s="9"/>
      <c r="AH363" s="9"/>
      <c r="AI363" s="9"/>
      <c r="AJ363" s="9"/>
      <c r="AK363" s="9"/>
      <c r="AL363" s="9"/>
      <c r="AM363" s="9"/>
      <c r="AN363" s="9"/>
      <c r="AO363" s="9"/>
      <c r="AP363" s="9"/>
      <c r="AQ363" s="9"/>
      <c r="AR363" s="9"/>
      <c r="AS363" s="9"/>
      <c r="AT363" s="9"/>
      <c r="AU363" s="9"/>
      <c r="AV363" s="9"/>
      <c r="AW363" s="9"/>
      <c r="AX363" s="9"/>
      <c r="AY363" s="9"/>
      <c r="AZ363" s="9"/>
    </row>
    <row r="364" spans="1:52" x14ac:dyDescent="0.25">
      <c r="A364" s="9"/>
      <c r="B364" s="9"/>
      <c r="C364" s="9"/>
      <c r="D364" s="9"/>
      <c r="E364" s="9"/>
      <c r="F364" s="9"/>
      <c r="G364" s="7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  <c r="AB364" s="9"/>
      <c r="AC364" s="9"/>
      <c r="AD364" s="9"/>
      <c r="AE364" s="9"/>
      <c r="AF364" s="9"/>
      <c r="AG364" s="9"/>
      <c r="AH364" s="9"/>
      <c r="AI364" s="9"/>
      <c r="AJ364" s="9"/>
      <c r="AK364" s="9"/>
      <c r="AL364" s="9"/>
      <c r="AM364" s="9"/>
      <c r="AN364" s="9"/>
      <c r="AO364" s="9"/>
      <c r="AP364" s="9"/>
      <c r="AQ364" s="9"/>
      <c r="AR364" s="9"/>
      <c r="AS364" s="9"/>
      <c r="AT364" s="9"/>
      <c r="AU364" s="9"/>
      <c r="AV364" s="9"/>
      <c r="AW364" s="9"/>
      <c r="AX364" s="9"/>
      <c r="AY364" s="9"/>
      <c r="AZ364" s="9"/>
    </row>
    <row r="365" spans="1:52" x14ac:dyDescent="0.25">
      <c r="A365" s="9"/>
      <c r="B365" s="9"/>
      <c r="C365" s="9"/>
      <c r="D365" s="9"/>
      <c r="E365" s="9"/>
      <c r="F365" s="9"/>
      <c r="G365" s="7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  <c r="AB365" s="9"/>
      <c r="AC365" s="9"/>
      <c r="AD365" s="9"/>
      <c r="AE365" s="9"/>
      <c r="AF365" s="9"/>
      <c r="AG365" s="9"/>
      <c r="AH365" s="9"/>
      <c r="AI365" s="9"/>
      <c r="AJ365" s="9"/>
      <c r="AK365" s="9"/>
      <c r="AL365" s="9"/>
      <c r="AM365" s="9"/>
      <c r="AN365" s="9"/>
      <c r="AO365" s="9"/>
      <c r="AP365" s="9"/>
      <c r="AQ365" s="9"/>
      <c r="AR365" s="9"/>
      <c r="AS365" s="9"/>
      <c r="AT365" s="9"/>
      <c r="AU365" s="9"/>
      <c r="AV365" s="9"/>
      <c r="AW365" s="9"/>
      <c r="AX365" s="9"/>
      <c r="AY365" s="9"/>
      <c r="AZ365" s="9"/>
    </row>
    <row r="366" spans="1:52" x14ac:dyDescent="0.25">
      <c r="A366" s="9"/>
      <c r="B366" s="9"/>
      <c r="C366" s="9"/>
      <c r="D366" s="9"/>
      <c r="E366" s="9"/>
      <c r="F366" s="9"/>
      <c r="G366" s="7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  <c r="AB366" s="9"/>
      <c r="AC366" s="9"/>
      <c r="AD366" s="9"/>
      <c r="AE366" s="9"/>
      <c r="AF366" s="9"/>
      <c r="AG366" s="9"/>
      <c r="AH366" s="9"/>
      <c r="AI366" s="9"/>
      <c r="AJ366" s="9"/>
      <c r="AK366" s="9"/>
      <c r="AL366" s="9"/>
      <c r="AM366" s="9"/>
      <c r="AN366" s="9"/>
      <c r="AO366" s="9"/>
      <c r="AP366" s="9"/>
      <c r="AQ366" s="9"/>
      <c r="AR366" s="9"/>
      <c r="AS366" s="9"/>
      <c r="AT366" s="9"/>
      <c r="AU366" s="9"/>
      <c r="AV366" s="9"/>
      <c r="AW366" s="9"/>
      <c r="AX366" s="9"/>
      <c r="AY366" s="9"/>
      <c r="AZ366" s="9"/>
    </row>
    <row r="367" spans="1:52" x14ac:dyDescent="0.25">
      <c r="A367" s="9"/>
      <c r="B367" s="9"/>
      <c r="C367" s="9"/>
      <c r="D367" s="9"/>
      <c r="E367" s="9"/>
      <c r="F367" s="9"/>
      <c r="G367" s="7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  <c r="AB367" s="9"/>
      <c r="AC367" s="9"/>
      <c r="AD367" s="9"/>
      <c r="AE367" s="9"/>
      <c r="AF367" s="9"/>
      <c r="AG367" s="9"/>
      <c r="AH367" s="9"/>
      <c r="AI367" s="9"/>
      <c r="AJ367" s="9"/>
      <c r="AK367" s="9"/>
      <c r="AL367" s="9"/>
      <c r="AM367" s="9"/>
      <c r="AN367" s="9"/>
      <c r="AO367" s="9"/>
      <c r="AP367" s="9"/>
      <c r="AQ367" s="9"/>
      <c r="AR367" s="9"/>
      <c r="AS367" s="9"/>
      <c r="AT367" s="9"/>
      <c r="AU367" s="9"/>
      <c r="AV367" s="9"/>
      <c r="AW367" s="9"/>
      <c r="AX367" s="9"/>
      <c r="AY367" s="9"/>
      <c r="AZ367" s="9"/>
    </row>
    <row r="368" spans="1:52" x14ac:dyDescent="0.25">
      <c r="A368" s="9"/>
      <c r="B368" s="9"/>
      <c r="C368" s="9"/>
      <c r="D368" s="9"/>
      <c r="E368" s="9"/>
      <c r="F368" s="9"/>
      <c r="G368" s="7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  <c r="AB368" s="9"/>
      <c r="AC368" s="9"/>
      <c r="AD368" s="9"/>
      <c r="AE368" s="9"/>
      <c r="AF368" s="9"/>
      <c r="AG368" s="9"/>
      <c r="AH368" s="9"/>
      <c r="AI368" s="9"/>
      <c r="AJ368" s="9"/>
      <c r="AK368" s="9"/>
      <c r="AL368" s="9"/>
      <c r="AM368" s="9"/>
      <c r="AN368" s="9"/>
      <c r="AO368" s="9"/>
      <c r="AP368" s="9"/>
      <c r="AQ368" s="9"/>
      <c r="AR368" s="9"/>
      <c r="AS368" s="9"/>
      <c r="AT368" s="9"/>
      <c r="AU368" s="9"/>
      <c r="AV368" s="9"/>
      <c r="AW368" s="9"/>
      <c r="AX368" s="9"/>
      <c r="AY368" s="9"/>
      <c r="AZ368" s="9"/>
    </row>
    <row r="369" spans="1:52" x14ac:dyDescent="0.25">
      <c r="A369" s="9"/>
      <c r="B369" s="9"/>
      <c r="C369" s="9"/>
      <c r="D369" s="9"/>
      <c r="E369" s="9"/>
      <c r="F369" s="9"/>
      <c r="G369" s="7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  <c r="AB369" s="9"/>
      <c r="AC369" s="9"/>
      <c r="AD369" s="9"/>
      <c r="AE369" s="9"/>
      <c r="AF369" s="9"/>
      <c r="AG369" s="9"/>
      <c r="AH369" s="9"/>
      <c r="AI369" s="9"/>
      <c r="AJ369" s="9"/>
      <c r="AK369" s="9"/>
      <c r="AL369" s="9"/>
      <c r="AM369" s="9"/>
      <c r="AN369" s="9"/>
      <c r="AO369" s="9"/>
      <c r="AP369" s="9"/>
      <c r="AQ369" s="9"/>
      <c r="AR369" s="9"/>
      <c r="AS369" s="9"/>
      <c r="AT369" s="9"/>
      <c r="AU369" s="9"/>
      <c r="AV369" s="9"/>
      <c r="AW369" s="9"/>
      <c r="AX369" s="9"/>
      <c r="AY369" s="9"/>
      <c r="AZ369" s="9"/>
    </row>
    <row r="370" spans="1:52" x14ac:dyDescent="0.25">
      <c r="A370" s="9"/>
      <c r="B370" s="9"/>
      <c r="C370" s="9"/>
      <c r="D370" s="9"/>
      <c r="E370" s="9"/>
      <c r="F370" s="9"/>
      <c r="G370" s="7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  <c r="AB370" s="9"/>
      <c r="AC370" s="9"/>
      <c r="AD370" s="9"/>
      <c r="AE370" s="9"/>
      <c r="AF370" s="9"/>
      <c r="AG370" s="9"/>
      <c r="AH370" s="9"/>
      <c r="AI370" s="9"/>
      <c r="AJ370" s="9"/>
      <c r="AK370" s="9"/>
      <c r="AL370" s="9"/>
      <c r="AM370" s="9"/>
      <c r="AN370" s="9"/>
      <c r="AO370" s="9"/>
      <c r="AP370" s="9"/>
      <c r="AQ370" s="9"/>
      <c r="AR370" s="9"/>
      <c r="AS370" s="9"/>
      <c r="AT370" s="9"/>
      <c r="AU370" s="9"/>
      <c r="AV370" s="9"/>
      <c r="AW370" s="9"/>
      <c r="AX370" s="9"/>
      <c r="AY370" s="9"/>
      <c r="AZ370" s="9"/>
    </row>
    <row r="371" spans="1:52" x14ac:dyDescent="0.25">
      <c r="A371" s="9"/>
      <c r="B371" s="9"/>
      <c r="C371" s="9"/>
      <c r="D371" s="9"/>
      <c r="E371" s="9"/>
      <c r="F371" s="9"/>
      <c r="G371" s="7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  <c r="AB371" s="9"/>
      <c r="AC371" s="9"/>
      <c r="AD371" s="9"/>
      <c r="AE371" s="9"/>
      <c r="AF371" s="9"/>
      <c r="AG371" s="9"/>
      <c r="AH371" s="9"/>
      <c r="AI371" s="9"/>
      <c r="AJ371" s="9"/>
      <c r="AK371" s="9"/>
      <c r="AL371" s="9"/>
      <c r="AM371" s="9"/>
      <c r="AN371" s="9"/>
      <c r="AO371" s="9"/>
      <c r="AP371" s="9"/>
      <c r="AQ371" s="9"/>
      <c r="AR371" s="9"/>
      <c r="AS371" s="9"/>
      <c r="AT371" s="9"/>
      <c r="AU371" s="9"/>
      <c r="AV371" s="9"/>
      <c r="AW371" s="9"/>
      <c r="AX371" s="9"/>
      <c r="AY371" s="9"/>
      <c r="AZ371" s="9"/>
    </row>
    <row r="372" spans="1:52" x14ac:dyDescent="0.25">
      <c r="A372" s="9"/>
      <c r="B372" s="9"/>
      <c r="C372" s="9"/>
      <c r="D372" s="9"/>
      <c r="E372" s="9"/>
      <c r="F372" s="9"/>
      <c r="G372" s="7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  <c r="AB372" s="9"/>
      <c r="AC372" s="9"/>
      <c r="AD372" s="9"/>
      <c r="AE372" s="9"/>
      <c r="AF372" s="9"/>
      <c r="AG372" s="9"/>
      <c r="AH372" s="9"/>
      <c r="AI372" s="9"/>
      <c r="AJ372" s="9"/>
      <c r="AK372" s="9"/>
      <c r="AL372" s="9"/>
      <c r="AM372" s="9"/>
      <c r="AN372" s="9"/>
      <c r="AO372" s="9"/>
      <c r="AP372" s="9"/>
      <c r="AQ372" s="9"/>
      <c r="AR372" s="9"/>
      <c r="AS372" s="9"/>
      <c r="AT372" s="9"/>
      <c r="AU372" s="9"/>
      <c r="AV372" s="9"/>
      <c r="AW372" s="9"/>
      <c r="AX372" s="9"/>
      <c r="AY372" s="9"/>
      <c r="AZ372" s="9"/>
    </row>
    <row r="373" spans="1:52" x14ac:dyDescent="0.25">
      <c r="A373" s="9"/>
      <c r="B373" s="9"/>
      <c r="C373" s="9"/>
      <c r="D373" s="9"/>
      <c r="E373" s="9"/>
      <c r="F373" s="9"/>
      <c r="G373" s="7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  <c r="AB373" s="9"/>
      <c r="AC373" s="9"/>
      <c r="AD373" s="9"/>
      <c r="AE373" s="9"/>
      <c r="AF373" s="9"/>
      <c r="AG373" s="9"/>
      <c r="AH373" s="9"/>
      <c r="AI373" s="9"/>
      <c r="AJ373" s="9"/>
      <c r="AK373" s="9"/>
      <c r="AL373" s="9"/>
      <c r="AM373" s="9"/>
      <c r="AN373" s="9"/>
      <c r="AO373" s="9"/>
      <c r="AP373" s="9"/>
      <c r="AQ373" s="9"/>
      <c r="AR373" s="9"/>
      <c r="AS373" s="9"/>
      <c r="AT373" s="9"/>
      <c r="AU373" s="9"/>
      <c r="AV373" s="9"/>
      <c r="AW373" s="9"/>
      <c r="AX373" s="9"/>
      <c r="AY373" s="9"/>
      <c r="AZ373" s="9"/>
    </row>
    <row r="374" spans="1:52" x14ac:dyDescent="0.25">
      <c r="A374" s="9"/>
      <c r="B374" s="9"/>
      <c r="C374" s="9"/>
      <c r="D374" s="9"/>
      <c r="E374" s="9"/>
      <c r="F374" s="9"/>
      <c r="G374" s="7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  <c r="AB374" s="9"/>
      <c r="AC374" s="9"/>
      <c r="AD374" s="9"/>
      <c r="AE374" s="9"/>
      <c r="AF374" s="9"/>
      <c r="AG374" s="9"/>
      <c r="AH374" s="9"/>
      <c r="AI374" s="9"/>
      <c r="AJ374" s="9"/>
      <c r="AK374" s="9"/>
      <c r="AL374" s="9"/>
      <c r="AM374" s="9"/>
      <c r="AN374" s="9"/>
      <c r="AO374" s="9"/>
      <c r="AP374" s="9"/>
      <c r="AQ374" s="9"/>
      <c r="AR374" s="9"/>
      <c r="AS374" s="9"/>
      <c r="AT374" s="9"/>
      <c r="AU374" s="9"/>
      <c r="AV374" s="9"/>
      <c r="AW374" s="9"/>
      <c r="AX374" s="9"/>
      <c r="AY374" s="9"/>
      <c r="AZ374" s="9"/>
    </row>
    <row r="375" spans="1:52" x14ac:dyDescent="0.25">
      <c r="A375" s="9"/>
      <c r="B375" s="9"/>
      <c r="C375" s="9"/>
      <c r="D375" s="9"/>
      <c r="E375" s="9"/>
      <c r="F375" s="9"/>
      <c r="G375" s="7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  <c r="AB375" s="9"/>
      <c r="AC375" s="9"/>
      <c r="AD375" s="9"/>
      <c r="AE375" s="9"/>
      <c r="AF375" s="9"/>
      <c r="AG375" s="9"/>
      <c r="AH375" s="9"/>
      <c r="AI375" s="9"/>
      <c r="AJ375" s="9"/>
      <c r="AK375" s="9"/>
      <c r="AL375" s="9"/>
      <c r="AM375" s="9"/>
      <c r="AN375" s="9"/>
      <c r="AO375" s="9"/>
      <c r="AP375" s="9"/>
      <c r="AQ375" s="9"/>
      <c r="AR375" s="9"/>
      <c r="AS375" s="9"/>
      <c r="AT375" s="9"/>
      <c r="AU375" s="9"/>
      <c r="AV375" s="9"/>
      <c r="AW375" s="9"/>
      <c r="AX375" s="9"/>
      <c r="AY375" s="9"/>
      <c r="AZ375" s="9"/>
    </row>
    <row r="376" spans="1:52" x14ac:dyDescent="0.25">
      <c r="A376" s="9"/>
      <c r="B376" s="9"/>
      <c r="C376" s="9"/>
      <c r="D376" s="9"/>
      <c r="E376" s="9"/>
      <c r="F376" s="9"/>
      <c r="G376" s="7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  <c r="AB376" s="9"/>
      <c r="AC376" s="9"/>
      <c r="AD376" s="9"/>
      <c r="AE376" s="9"/>
      <c r="AF376" s="9"/>
      <c r="AG376" s="9"/>
      <c r="AH376" s="9"/>
      <c r="AI376" s="9"/>
      <c r="AJ376" s="9"/>
      <c r="AK376" s="9"/>
      <c r="AL376" s="9"/>
      <c r="AM376" s="9"/>
      <c r="AN376" s="9"/>
      <c r="AO376" s="9"/>
      <c r="AP376" s="9"/>
      <c r="AQ376" s="9"/>
      <c r="AR376" s="9"/>
      <c r="AS376" s="9"/>
      <c r="AT376" s="9"/>
      <c r="AU376" s="9"/>
      <c r="AV376" s="9"/>
      <c r="AW376" s="9"/>
      <c r="AX376" s="9"/>
      <c r="AY376" s="9"/>
      <c r="AZ376" s="9"/>
    </row>
    <row r="377" spans="1:52" x14ac:dyDescent="0.25">
      <c r="A377" s="9"/>
      <c r="B377" s="9"/>
      <c r="C377" s="9"/>
      <c r="D377" s="9"/>
      <c r="E377" s="9"/>
      <c r="F377" s="9"/>
      <c r="G377" s="7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  <c r="AB377" s="9"/>
      <c r="AC377" s="9"/>
      <c r="AD377" s="9"/>
      <c r="AE377" s="9"/>
      <c r="AF377" s="9"/>
      <c r="AG377" s="9"/>
      <c r="AH377" s="9"/>
      <c r="AI377" s="9"/>
      <c r="AJ377" s="9"/>
      <c r="AK377" s="9"/>
      <c r="AL377" s="9"/>
      <c r="AM377" s="9"/>
      <c r="AN377" s="9"/>
      <c r="AO377" s="9"/>
      <c r="AP377" s="9"/>
      <c r="AQ377" s="9"/>
      <c r="AR377" s="9"/>
      <c r="AS377" s="9"/>
      <c r="AT377" s="9"/>
      <c r="AU377" s="9"/>
      <c r="AV377" s="9"/>
      <c r="AW377" s="9"/>
      <c r="AX377" s="9"/>
      <c r="AY377" s="9"/>
      <c r="AZ377" s="9"/>
    </row>
    <row r="378" spans="1:52" x14ac:dyDescent="0.25">
      <c r="A378" s="9"/>
      <c r="B378" s="9"/>
      <c r="C378" s="9"/>
      <c r="D378" s="9"/>
      <c r="E378" s="9"/>
      <c r="F378" s="9"/>
      <c r="G378" s="7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  <c r="AB378" s="9"/>
      <c r="AC378" s="9"/>
      <c r="AD378" s="9"/>
      <c r="AE378" s="9"/>
      <c r="AF378" s="9"/>
      <c r="AG378" s="9"/>
      <c r="AH378" s="9"/>
      <c r="AI378" s="9"/>
      <c r="AJ378" s="9"/>
      <c r="AK378" s="9"/>
      <c r="AL378" s="9"/>
      <c r="AM378" s="9"/>
      <c r="AN378" s="9"/>
      <c r="AO378" s="9"/>
      <c r="AP378" s="9"/>
      <c r="AQ378" s="9"/>
      <c r="AR378" s="9"/>
      <c r="AS378" s="9"/>
      <c r="AT378" s="9"/>
      <c r="AU378" s="9"/>
      <c r="AV378" s="9"/>
      <c r="AW378" s="9"/>
      <c r="AX378" s="9"/>
      <c r="AY378" s="9"/>
      <c r="AZ378" s="9"/>
    </row>
    <row r="379" spans="1:52" x14ac:dyDescent="0.25">
      <c r="A379" s="9"/>
      <c r="B379" s="9"/>
      <c r="C379" s="9"/>
      <c r="D379" s="9"/>
      <c r="E379" s="9"/>
      <c r="F379" s="9"/>
      <c r="G379" s="7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  <c r="AB379" s="9"/>
      <c r="AC379" s="9"/>
      <c r="AD379" s="9"/>
      <c r="AE379" s="9"/>
      <c r="AF379" s="9"/>
      <c r="AG379" s="9"/>
      <c r="AH379" s="9"/>
      <c r="AI379" s="9"/>
      <c r="AJ379" s="9"/>
      <c r="AK379" s="9"/>
      <c r="AL379" s="9"/>
      <c r="AM379" s="9"/>
      <c r="AN379" s="9"/>
      <c r="AO379" s="9"/>
      <c r="AP379" s="9"/>
      <c r="AQ379" s="9"/>
      <c r="AR379" s="9"/>
      <c r="AS379" s="9"/>
      <c r="AT379" s="9"/>
      <c r="AU379" s="9"/>
      <c r="AV379" s="9"/>
      <c r="AW379" s="9"/>
      <c r="AX379" s="9"/>
      <c r="AY379" s="9"/>
      <c r="AZ379" s="9"/>
    </row>
    <row r="380" spans="1:52" x14ac:dyDescent="0.25">
      <c r="A380" s="9"/>
      <c r="B380" s="9"/>
      <c r="C380" s="9"/>
      <c r="D380" s="9"/>
      <c r="E380" s="9"/>
      <c r="F380" s="9"/>
      <c r="G380" s="7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  <c r="AB380" s="9"/>
      <c r="AC380" s="9"/>
      <c r="AD380" s="9"/>
      <c r="AE380" s="9"/>
      <c r="AF380" s="9"/>
      <c r="AG380" s="9"/>
      <c r="AH380" s="9"/>
      <c r="AI380" s="9"/>
      <c r="AJ380" s="9"/>
      <c r="AK380" s="9"/>
      <c r="AL380" s="9"/>
      <c r="AM380" s="9"/>
      <c r="AN380" s="9"/>
      <c r="AO380" s="9"/>
      <c r="AP380" s="9"/>
      <c r="AQ380" s="9"/>
      <c r="AR380" s="9"/>
      <c r="AS380" s="9"/>
      <c r="AT380" s="9"/>
      <c r="AU380" s="9"/>
      <c r="AV380" s="9"/>
      <c r="AW380" s="9"/>
      <c r="AX380" s="9"/>
      <c r="AY380" s="9"/>
      <c r="AZ380" s="9"/>
    </row>
    <row r="381" spans="1:52" x14ac:dyDescent="0.25">
      <c r="A381" s="9"/>
      <c r="B381" s="9"/>
      <c r="C381" s="9"/>
      <c r="D381" s="9"/>
      <c r="E381" s="9"/>
      <c r="F381" s="9"/>
      <c r="G381" s="7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  <c r="AB381" s="9"/>
      <c r="AC381" s="9"/>
      <c r="AD381" s="9"/>
      <c r="AE381" s="9"/>
      <c r="AF381" s="9"/>
      <c r="AG381" s="9"/>
      <c r="AH381" s="9"/>
      <c r="AI381" s="9"/>
      <c r="AJ381" s="9"/>
      <c r="AK381" s="9"/>
      <c r="AL381" s="9"/>
      <c r="AM381" s="9"/>
      <c r="AN381" s="9"/>
      <c r="AO381" s="9"/>
      <c r="AP381" s="9"/>
      <c r="AQ381" s="9"/>
      <c r="AR381" s="9"/>
      <c r="AS381" s="9"/>
      <c r="AT381" s="9"/>
      <c r="AU381" s="9"/>
      <c r="AV381" s="9"/>
      <c r="AW381" s="9"/>
      <c r="AX381" s="9"/>
      <c r="AY381" s="9"/>
      <c r="AZ381" s="9"/>
    </row>
    <row r="382" spans="1:52" x14ac:dyDescent="0.25">
      <c r="A382" s="9"/>
      <c r="B382" s="9"/>
      <c r="C382" s="9"/>
      <c r="D382" s="9"/>
      <c r="E382" s="9"/>
      <c r="F382" s="9"/>
      <c r="G382" s="7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  <c r="AB382" s="9"/>
      <c r="AC382" s="9"/>
      <c r="AD382" s="9"/>
      <c r="AE382" s="9"/>
      <c r="AF382" s="9"/>
      <c r="AG382" s="9"/>
      <c r="AH382" s="9"/>
      <c r="AI382" s="9"/>
      <c r="AJ382" s="9"/>
      <c r="AK382" s="9"/>
      <c r="AL382" s="9"/>
      <c r="AM382" s="9"/>
      <c r="AN382" s="9"/>
      <c r="AO382" s="9"/>
      <c r="AP382" s="9"/>
      <c r="AQ382" s="9"/>
      <c r="AR382" s="9"/>
      <c r="AS382" s="9"/>
      <c r="AT382" s="9"/>
      <c r="AU382" s="9"/>
      <c r="AV382" s="9"/>
      <c r="AW382" s="9"/>
      <c r="AX382" s="9"/>
      <c r="AY382" s="9"/>
      <c r="AZ382" s="9"/>
    </row>
    <row r="383" spans="1:52" x14ac:dyDescent="0.25">
      <c r="A383" s="9"/>
      <c r="B383" s="9"/>
      <c r="C383" s="9"/>
      <c r="D383" s="9"/>
      <c r="E383" s="9"/>
      <c r="F383" s="9"/>
      <c r="G383" s="7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  <c r="AB383" s="9"/>
      <c r="AC383" s="9"/>
      <c r="AD383" s="9"/>
      <c r="AE383" s="9"/>
      <c r="AF383" s="9"/>
      <c r="AG383" s="9"/>
      <c r="AH383" s="9"/>
      <c r="AI383" s="9"/>
      <c r="AJ383" s="9"/>
      <c r="AK383" s="9"/>
      <c r="AL383" s="9"/>
      <c r="AM383" s="9"/>
      <c r="AN383" s="9"/>
      <c r="AO383" s="9"/>
      <c r="AP383" s="9"/>
      <c r="AQ383" s="9"/>
      <c r="AR383" s="9"/>
      <c r="AS383" s="9"/>
      <c r="AT383" s="9"/>
      <c r="AU383" s="9"/>
      <c r="AV383" s="9"/>
      <c r="AW383" s="9"/>
      <c r="AX383" s="9"/>
      <c r="AY383" s="9"/>
      <c r="AZ383" s="9"/>
    </row>
    <row r="384" spans="1:52" x14ac:dyDescent="0.25">
      <c r="A384" s="9"/>
      <c r="B384" s="9"/>
      <c r="C384" s="9"/>
      <c r="D384" s="9"/>
      <c r="E384" s="9"/>
      <c r="F384" s="9"/>
      <c r="G384" s="7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  <c r="AB384" s="9"/>
      <c r="AC384" s="9"/>
      <c r="AD384" s="9"/>
      <c r="AE384" s="9"/>
      <c r="AF384" s="9"/>
      <c r="AG384" s="9"/>
      <c r="AH384" s="9"/>
      <c r="AI384" s="9"/>
      <c r="AJ384" s="9"/>
      <c r="AK384" s="9"/>
      <c r="AL384" s="9"/>
      <c r="AM384" s="9"/>
      <c r="AN384" s="9"/>
      <c r="AO384" s="9"/>
      <c r="AP384" s="9"/>
      <c r="AQ384" s="9"/>
      <c r="AR384" s="9"/>
      <c r="AS384" s="9"/>
      <c r="AT384" s="9"/>
      <c r="AU384" s="9"/>
      <c r="AV384" s="9"/>
      <c r="AW384" s="9"/>
      <c r="AX384" s="9"/>
      <c r="AY384" s="9"/>
      <c r="AZ384" s="9"/>
    </row>
    <row r="385" spans="1:52" x14ac:dyDescent="0.25">
      <c r="A385" s="9"/>
      <c r="B385" s="9"/>
      <c r="C385" s="9"/>
      <c r="D385" s="9"/>
      <c r="E385" s="9"/>
      <c r="F385" s="9"/>
      <c r="G385" s="7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  <c r="AB385" s="9"/>
      <c r="AC385" s="9"/>
      <c r="AD385" s="9"/>
      <c r="AE385" s="9"/>
      <c r="AF385" s="9"/>
      <c r="AG385" s="9"/>
      <c r="AH385" s="9"/>
      <c r="AI385" s="9"/>
      <c r="AJ385" s="9"/>
      <c r="AK385" s="9"/>
      <c r="AL385" s="9"/>
      <c r="AM385" s="9"/>
      <c r="AN385" s="9"/>
      <c r="AO385" s="9"/>
      <c r="AP385" s="9"/>
      <c r="AQ385" s="9"/>
      <c r="AR385" s="9"/>
      <c r="AS385" s="9"/>
      <c r="AT385" s="9"/>
      <c r="AU385" s="9"/>
      <c r="AV385" s="9"/>
      <c r="AW385" s="9"/>
      <c r="AX385" s="9"/>
      <c r="AY385" s="9"/>
      <c r="AZ385" s="9"/>
    </row>
    <row r="386" spans="1:52" x14ac:dyDescent="0.25">
      <c r="A386" s="9"/>
      <c r="B386" s="9"/>
      <c r="C386" s="9"/>
      <c r="D386" s="9"/>
      <c r="E386" s="9"/>
      <c r="F386" s="9"/>
      <c r="G386" s="7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  <c r="AB386" s="9"/>
      <c r="AC386" s="9"/>
      <c r="AD386" s="9"/>
      <c r="AE386" s="9"/>
      <c r="AF386" s="9"/>
      <c r="AG386" s="9"/>
      <c r="AH386" s="9"/>
      <c r="AI386" s="9"/>
      <c r="AJ386" s="9"/>
      <c r="AK386" s="9"/>
      <c r="AL386" s="9"/>
      <c r="AM386" s="9"/>
      <c r="AN386" s="9"/>
      <c r="AO386" s="9"/>
      <c r="AP386" s="9"/>
      <c r="AQ386" s="9"/>
      <c r="AR386" s="9"/>
      <c r="AS386" s="9"/>
      <c r="AT386" s="9"/>
      <c r="AU386" s="9"/>
      <c r="AV386" s="9"/>
      <c r="AW386" s="9"/>
      <c r="AX386" s="9"/>
      <c r="AY386" s="9"/>
      <c r="AZ386" s="9"/>
    </row>
    <row r="387" spans="1:52" x14ac:dyDescent="0.25">
      <c r="A387" s="9"/>
      <c r="B387" s="9"/>
      <c r="C387" s="9"/>
      <c r="D387" s="9"/>
      <c r="E387" s="9"/>
      <c r="F387" s="9"/>
      <c r="G387" s="7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  <c r="AB387" s="9"/>
      <c r="AC387" s="9"/>
      <c r="AD387" s="9"/>
      <c r="AE387" s="9"/>
      <c r="AF387" s="9"/>
      <c r="AG387" s="9"/>
      <c r="AH387" s="9"/>
      <c r="AI387" s="9"/>
      <c r="AJ387" s="9"/>
      <c r="AK387" s="9"/>
      <c r="AL387" s="9"/>
      <c r="AM387" s="9"/>
      <c r="AN387" s="9"/>
      <c r="AO387" s="9"/>
      <c r="AP387" s="9"/>
      <c r="AQ387" s="9"/>
      <c r="AR387" s="9"/>
      <c r="AS387" s="9"/>
      <c r="AT387" s="9"/>
      <c r="AU387" s="9"/>
      <c r="AV387" s="9"/>
      <c r="AW387" s="9"/>
      <c r="AX387" s="9"/>
      <c r="AY387" s="9"/>
      <c r="AZ387" s="9"/>
    </row>
    <row r="388" spans="1:52" x14ac:dyDescent="0.25">
      <c r="A388" s="9"/>
      <c r="B388" s="9"/>
      <c r="C388" s="9"/>
      <c r="D388" s="9"/>
      <c r="E388" s="9"/>
      <c r="F388" s="9"/>
      <c r="G388" s="7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  <c r="AB388" s="9"/>
      <c r="AC388" s="9"/>
      <c r="AD388" s="9"/>
      <c r="AE388" s="9"/>
      <c r="AF388" s="9"/>
      <c r="AG388" s="9"/>
      <c r="AH388" s="9"/>
      <c r="AI388" s="9"/>
      <c r="AJ388" s="9"/>
      <c r="AK388" s="9"/>
      <c r="AL388" s="9"/>
      <c r="AM388" s="9"/>
      <c r="AN388" s="9"/>
      <c r="AO388" s="9"/>
      <c r="AP388" s="9"/>
      <c r="AQ388" s="9"/>
      <c r="AR388" s="9"/>
      <c r="AS388" s="9"/>
      <c r="AT388" s="9"/>
      <c r="AU388" s="9"/>
      <c r="AV388" s="9"/>
      <c r="AW388" s="9"/>
      <c r="AX388" s="9"/>
      <c r="AY388" s="9"/>
      <c r="AZ388" s="9"/>
    </row>
    <row r="389" spans="1:52" x14ac:dyDescent="0.25">
      <c r="A389" s="9"/>
      <c r="B389" s="9"/>
      <c r="C389" s="9"/>
      <c r="D389" s="9"/>
      <c r="E389" s="9"/>
      <c r="F389" s="9"/>
      <c r="G389" s="7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  <c r="AB389" s="9"/>
      <c r="AC389" s="9"/>
      <c r="AD389" s="9"/>
      <c r="AE389" s="9"/>
      <c r="AF389" s="9"/>
      <c r="AG389" s="9"/>
      <c r="AH389" s="9"/>
      <c r="AI389" s="9"/>
      <c r="AJ389" s="9"/>
      <c r="AK389" s="9"/>
      <c r="AL389" s="9"/>
      <c r="AM389" s="9"/>
      <c r="AN389" s="9"/>
      <c r="AO389" s="9"/>
      <c r="AP389" s="9"/>
      <c r="AQ389" s="9"/>
      <c r="AR389" s="9"/>
      <c r="AS389" s="9"/>
      <c r="AT389" s="9"/>
      <c r="AU389" s="9"/>
      <c r="AV389" s="9"/>
      <c r="AW389" s="9"/>
      <c r="AX389" s="9"/>
      <c r="AY389" s="9"/>
      <c r="AZ389" s="9"/>
    </row>
    <row r="390" spans="1:52" x14ac:dyDescent="0.25">
      <c r="A390" s="9"/>
      <c r="B390" s="9"/>
      <c r="C390" s="9"/>
      <c r="D390" s="9"/>
      <c r="E390" s="9"/>
      <c r="F390" s="9"/>
      <c r="G390" s="7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  <c r="AB390" s="9"/>
      <c r="AC390" s="9"/>
      <c r="AD390" s="9"/>
      <c r="AE390" s="9"/>
      <c r="AF390" s="9"/>
      <c r="AG390" s="9"/>
      <c r="AH390" s="9"/>
      <c r="AI390" s="9"/>
      <c r="AJ390" s="9"/>
      <c r="AK390" s="9"/>
      <c r="AL390" s="9"/>
      <c r="AM390" s="9"/>
      <c r="AN390" s="9"/>
      <c r="AO390" s="9"/>
      <c r="AP390" s="9"/>
      <c r="AQ390" s="9"/>
      <c r="AR390" s="9"/>
      <c r="AS390" s="9"/>
      <c r="AT390" s="9"/>
      <c r="AU390" s="9"/>
      <c r="AV390" s="9"/>
      <c r="AW390" s="9"/>
      <c r="AX390" s="9"/>
      <c r="AY390" s="9"/>
      <c r="AZ390" s="9"/>
    </row>
    <row r="391" spans="1:52" x14ac:dyDescent="0.25">
      <c r="A391" s="9"/>
      <c r="B391" s="9"/>
      <c r="C391" s="9"/>
      <c r="D391" s="9"/>
      <c r="E391" s="9"/>
      <c r="F391" s="9"/>
      <c r="G391" s="7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  <c r="AB391" s="9"/>
      <c r="AC391" s="9"/>
      <c r="AD391" s="9"/>
      <c r="AE391" s="9"/>
      <c r="AF391" s="9"/>
      <c r="AG391" s="9"/>
      <c r="AH391" s="9"/>
      <c r="AI391" s="9"/>
      <c r="AJ391" s="9"/>
      <c r="AK391" s="9"/>
      <c r="AL391" s="9"/>
      <c r="AM391" s="9"/>
      <c r="AN391" s="9"/>
      <c r="AO391" s="9"/>
      <c r="AP391" s="9"/>
      <c r="AQ391" s="9"/>
      <c r="AR391" s="9"/>
      <c r="AS391" s="9"/>
      <c r="AT391" s="9"/>
      <c r="AU391" s="9"/>
      <c r="AV391" s="9"/>
      <c r="AW391" s="9"/>
      <c r="AX391" s="9"/>
      <c r="AY391" s="9"/>
      <c r="AZ391" s="9"/>
    </row>
    <row r="392" spans="1:52" x14ac:dyDescent="0.25">
      <c r="A392" s="9"/>
      <c r="B392" s="9"/>
      <c r="C392" s="9"/>
      <c r="D392" s="9"/>
      <c r="E392" s="9"/>
      <c r="F392" s="9"/>
      <c r="G392" s="7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  <c r="AB392" s="9"/>
      <c r="AC392" s="9"/>
      <c r="AD392" s="9"/>
      <c r="AE392" s="9"/>
      <c r="AF392" s="9"/>
      <c r="AG392" s="9"/>
      <c r="AH392" s="9"/>
      <c r="AI392" s="9"/>
      <c r="AJ392" s="9"/>
      <c r="AK392" s="9"/>
      <c r="AL392" s="9"/>
      <c r="AM392" s="9"/>
      <c r="AN392" s="9"/>
      <c r="AO392" s="9"/>
      <c r="AP392" s="9"/>
      <c r="AQ392" s="9"/>
      <c r="AR392" s="9"/>
      <c r="AS392" s="9"/>
      <c r="AT392" s="9"/>
      <c r="AU392" s="9"/>
      <c r="AV392" s="9"/>
      <c r="AW392" s="9"/>
      <c r="AX392" s="9"/>
      <c r="AY392" s="9"/>
      <c r="AZ392" s="9"/>
    </row>
    <row r="393" spans="1:52" x14ac:dyDescent="0.25">
      <c r="A393" s="9"/>
      <c r="B393" s="9"/>
      <c r="C393" s="9"/>
      <c r="D393" s="9"/>
      <c r="E393" s="9"/>
      <c r="F393" s="9"/>
      <c r="G393" s="7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  <c r="AB393" s="9"/>
      <c r="AC393" s="9"/>
      <c r="AD393" s="9"/>
      <c r="AE393" s="9"/>
      <c r="AF393" s="9"/>
      <c r="AG393" s="9"/>
      <c r="AH393" s="9"/>
      <c r="AI393" s="9"/>
      <c r="AJ393" s="9"/>
      <c r="AK393" s="9"/>
      <c r="AL393" s="9"/>
      <c r="AM393" s="9"/>
      <c r="AN393" s="9"/>
      <c r="AO393" s="9"/>
      <c r="AP393" s="9"/>
      <c r="AQ393" s="9"/>
      <c r="AR393" s="9"/>
      <c r="AS393" s="9"/>
      <c r="AT393" s="9"/>
      <c r="AU393" s="9"/>
      <c r="AV393" s="9"/>
      <c r="AW393" s="9"/>
      <c r="AX393" s="9"/>
      <c r="AY393" s="9"/>
      <c r="AZ393" s="9"/>
    </row>
    <row r="394" spans="1:52" x14ac:dyDescent="0.25">
      <c r="A394" s="9"/>
      <c r="B394" s="9"/>
      <c r="C394" s="9"/>
      <c r="D394" s="9"/>
      <c r="E394" s="9"/>
      <c r="F394" s="9"/>
      <c r="G394" s="7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  <c r="AB394" s="9"/>
      <c r="AC394" s="9"/>
      <c r="AD394" s="9"/>
      <c r="AE394" s="9"/>
      <c r="AF394" s="9"/>
      <c r="AG394" s="9"/>
      <c r="AH394" s="9"/>
      <c r="AI394" s="9"/>
      <c r="AJ394" s="9"/>
      <c r="AK394" s="9"/>
      <c r="AL394" s="9"/>
      <c r="AM394" s="9"/>
      <c r="AN394" s="9"/>
      <c r="AO394" s="9"/>
      <c r="AP394" s="9"/>
      <c r="AQ394" s="9"/>
      <c r="AR394" s="9"/>
      <c r="AS394" s="9"/>
      <c r="AT394" s="9"/>
      <c r="AU394" s="9"/>
      <c r="AV394" s="9"/>
      <c r="AW394" s="9"/>
      <c r="AX394" s="9"/>
      <c r="AY394" s="9"/>
      <c r="AZ394" s="9"/>
    </row>
    <row r="395" spans="1:52" x14ac:dyDescent="0.25">
      <c r="A395" s="9"/>
      <c r="B395" s="9"/>
      <c r="C395" s="9"/>
      <c r="D395" s="9"/>
      <c r="E395" s="9"/>
      <c r="F395" s="9"/>
      <c r="G395" s="7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  <c r="AB395" s="9"/>
      <c r="AC395" s="9"/>
      <c r="AD395" s="9"/>
      <c r="AE395" s="9"/>
      <c r="AF395" s="9"/>
      <c r="AG395" s="9"/>
      <c r="AH395" s="9"/>
      <c r="AI395" s="9"/>
      <c r="AJ395" s="9"/>
      <c r="AK395" s="9"/>
      <c r="AL395" s="9"/>
      <c r="AM395" s="9"/>
      <c r="AN395" s="9"/>
      <c r="AO395" s="9"/>
      <c r="AP395" s="9"/>
      <c r="AQ395" s="9"/>
      <c r="AR395" s="9"/>
      <c r="AS395" s="9"/>
      <c r="AT395" s="9"/>
      <c r="AU395" s="9"/>
      <c r="AV395" s="9"/>
      <c r="AW395" s="9"/>
      <c r="AX395" s="9"/>
      <c r="AY395" s="9"/>
      <c r="AZ395" s="9"/>
    </row>
    <row r="396" spans="1:52" x14ac:dyDescent="0.25">
      <c r="A396" s="9"/>
      <c r="B396" s="9"/>
      <c r="C396" s="9"/>
      <c r="D396" s="9"/>
      <c r="E396" s="9"/>
      <c r="F396" s="9"/>
      <c r="G396" s="7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  <c r="AB396" s="9"/>
      <c r="AC396" s="9"/>
      <c r="AD396" s="9"/>
      <c r="AE396" s="9"/>
      <c r="AF396" s="9"/>
      <c r="AG396" s="9"/>
      <c r="AH396" s="9"/>
      <c r="AI396" s="9"/>
      <c r="AJ396" s="9"/>
      <c r="AK396" s="9"/>
      <c r="AL396" s="9"/>
      <c r="AM396" s="9"/>
      <c r="AN396" s="9"/>
      <c r="AO396" s="9"/>
      <c r="AP396" s="9"/>
      <c r="AQ396" s="9"/>
      <c r="AR396" s="9"/>
      <c r="AS396" s="9"/>
      <c r="AT396" s="9"/>
      <c r="AU396" s="9"/>
      <c r="AV396" s="9"/>
      <c r="AW396" s="9"/>
      <c r="AX396" s="9"/>
      <c r="AY396" s="9"/>
      <c r="AZ396" s="9"/>
    </row>
    <row r="397" spans="1:52" x14ac:dyDescent="0.25">
      <c r="A397" s="9"/>
      <c r="B397" s="9"/>
      <c r="C397" s="9"/>
      <c r="D397" s="9"/>
      <c r="E397" s="9"/>
      <c r="F397" s="9"/>
      <c r="G397" s="7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  <c r="AB397" s="9"/>
      <c r="AC397" s="9"/>
      <c r="AD397" s="9"/>
      <c r="AE397" s="9"/>
      <c r="AF397" s="9"/>
      <c r="AG397" s="9"/>
      <c r="AH397" s="9"/>
      <c r="AI397" s="9"/>
      <c r="AJ397" s="9"/>
      <c r="AK397" s="9"/>
      <c r="AL397" s="9"/>
      <c r="AM397" s="9"/>
      <c r="AN397" s="9"/>
      <c r="AO397" s="9"/>
      <c r="AP397" s="9"/>
      <c r="AQ397" s="9"/>
      <c r="AR397" s="9"/>
      <c r="AS397" s="9"/>
      <c r="AT397" s="9"/>
      <c r="AU397" s="9"/>
      <c r="AV397" s="9"/>
      <c r="AW397" s="9"/>
      <c r="AX397" s="9"/>
      <c r="AY397" s="9"/>
      <c r="AZ397" s="9"/>
    </row>
    <row r="398" spans="1:52" x14ac:dyDescent="0.25">
      <c r="A398" s="9"/>
      <c r="B398" s="9"/>
      <c r="C398" s="9"/>
      <c r="D398" s="9"/>
      <c r="E398" s="9"/>
      <c r="F398" s="9"/>
      <c r="G398" s="7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  <c r="AB398" s="9"/>
      <c r="AC398" s="9"/>
      <c r="AD398" s="9"/>
      <c r="AE398" s="9"/>
      <c r="AF398" s="9"/>
      <c r="AG398" s="9"/>
      <c r="AH398" s="9"/>
      <c r="AI398" s="9"/>
      <c r="AJ398" s="9"/>
      <c r="AK398" s="9"/>
      <c r="AL398" s="9"/>
      <c r="AM398" s="9"/>
      <c r="AN398" s="9"/>
      <c r="AO398" s="9"/>
      <c r="AP398" s="9"/>
      <c r="AQ398" s="9"/>
      <c r="AR398" s="9"/>
      <c r="AS398" s="9"/>
      <c r="AT398" s="9"/>
      <c r="AU398" s="9"/>
      <c r="AV398" s="9"/>
      <c r="AW398" s="9"/>
      <c r="AX398" s="9"/>
      <c r="AY398" s="9"/>
      <c r="AZ398" s="9"/>
    </row>
    <row r="399" spans="1:52" x14ac:dyDescent="0.25">
      <c r="A399" s="9"/>
      <c r="B399" s="9"/>
      <c r="C399" s="9"/>
      <c r="D399" s="9"/>
      <c r="E399" s="9"/>
      <c r="F399" s="9"/>
      <c r="G399" s="7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  <c r="AB399" s="9"/>
      <c r="AC399" s="9"/>
      <c r="AD399" s="9"/>
      <c r="AE399" s="9"/>
      <c r="AF399" s="9"/>
      <c r="AG399" s="9"/>
      <c r="AH399" s="9"/>
      <c r="AI399" s="9"/>
      <c r="AJ399" s="9"/>
      <c r="AK399" s="9"/>
      <c r="AL399" s="9"/>
      <c r="AM399" s="9"/>
      <c r="AN399" s="9"/>
      <c r="AO399" s="9"/>
      <c r="AP399" s="9"/>
      <c r="AQ399" s="9"/>
      <c r="AR399" s="9"/>
      <c r="AS399" s="9"/>
      <c r="AT399" s="9"/>
      <c r="AU399" s="9"/>
      <c r="AV399" s="9"/>
      <c r="AW399" s="9"/>
      <c r="AX399" s="9"/>
      <c r="AY399" s="9"/>
      <c r="AZ399" s="9"/>
    </row>
    <row r="400" spans="1:52" x14ac:dyDescent="0.25">
      <c r="A400" s="9"/>
      <c r="B400" s="9"/>
      <c r="C400" s="9"/>
      <c r="D400" s="9"/>
      <c r="E400" s="9"/>
      <c r="F400" s="9"/>
      <c r="G400" s="7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  <c r="AB400" s="9"/>
      <c r="AC400" s="9"/>
      <c r="AD400" s="9"/>
      <c r="AE400" s="9"/>
      <c r="AF400" s="9"/>
      <c r="AG400" s="9"/>
      <c r="AH400" s="9"/>
      <c r="AI400" s="9"/>
      <c r="AJ400" s="9"/>
      <c r="AK400" s="9"/>
      <c r="AL400" s="9"/>
      <c r="AM400" s="9"/>
      <c r="AN400" s="9"/>
      <c r="AO400" s="9"/>
      <c r="AP400" s="9"/>
      <c r="AQ400" s="9"/>
      <c r="AR400" s="9"/>
      <c r="AS400" s="9"/>
      <c r="AT400" s="9"/>
      <c r="AU400" s="9"/>
      <c r="AV400" s="9"/>
      <c r="AW400" s="9"/>
      <c r="AX400" s="9"/>
      <c r="AY400" s="9"/>
      <c r="AZ400" s="9"/>
    </row>
    <row r="401" spans="1:52" x14ac:dyDescent="0.25">
      <c r="A401" s="9"/>
      <c r="B401" s="9"/>
      <c r="C401" s="9"/>
      <c r="D401" s="9"/>
      <c r="E401" s="9"/>
      <c r="F401" s="9"/>
      <c r="G401" s="7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  <c r="AB401" s="9"/>
      <c r="AC401" s="9"/>
      <c r="AD401" s="9"/>
      <c r="AE401" s="9"/>
      <c r="AF401" s="9"/>
      <c r="AG401" s="9"/>
      <c r="AH401" s="9"/>
      <c r="AI401" s="9"/>
      <c r="AJ401" s="9"/>
      <c r="AK401" s="9"/>
      <c r="AL401" s="9"/>
      <c r="AM401" s="9"/>
      <c r="AN401" s="9"/>
      <c r="AO401" s="9"/>
      <c r="AP401" s="9"/>
      <c r="AQ401" s="9"/>
      <c r="AR401" s="9"/>
      <c r="AS401" s="9"/>
      <c r="AT401" s="9"/>
      <c r="AU401" s="9"/>
      <c r="AV401" s="9"/>
      <c r="AW401" s="9"/>
      <c r="AX401" s="9"/>
      <c r="AY401" s="9"/>
      <c r="AZ401" s="9"/>
    </row>
    <row r="402" spans="1:52" x14ac:dyDescent="0.25">
      <c r="A402" s="9"/>
      <c r="B402" s="9"/>
      <c r="C402" s="9"/>
      <c r="D402" s="9"/>
      <c r="E402" s="9"/>
      <c r="F402" s="9"/>
      <c r="G402" s="7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  <c r="AB402" s="9"/>
      <c r="AC402" s="9"/>
      <c r="AD402" s="9"/>
      <c r="AE402" s="9"/>
      <c r="AF402" s="9"/>
      <c r="AG402" s="9"/>
      <c r="AH402" s="9"/>
      <c r="AI402" s="9"/>
      <c r="AJ402" s="9"/>
      <c r="AK402" s="9"/>
      <c r="AL402" s="9"/>
      <c r="AM402" s="9"/>
      <c r="AN402" s="9"/>
      <c r="AO402" s="9"/>
      <c r="AP402" s="9"/>
      <c r="AQ402" s="9"/>
      <c r="AR402" s="9"/>
      <c r="AS402" s="9"/>
      <c r="AT402" s="9"/>
      <c r="AU402" s="9"/>
      <c r="AV402" s="9"/>
      <c r="AW402" s="9"/>
      <c r="AX402" s="9"/>
      <c r="AY402" s="9"/>
      <c r="AZ402" s="9"/>
    </row>
    <row r="403" spans="1:52" x14ac:dyDescent="0.25">
      <c r="A403" s="9"/>
      <c r="B403" s="9"/>
      <c r="C403" s="9"/>
      <c r="D403" s="9"/>
      <c r="E403" s="9"/>
      <c r="F403" s="9"/>
      <c r="G403" s="7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  <c r="AB403" s="9"/>
      <c r="AC403" s="9"/>
      <c r="AD403" s="9"/>
      <c r="AE403" s="9"/>
      <c r="AF403" s="9"/>
      <c r="AG403" s="9"/>
      <c r="AH403" s="9"/>
      <c r="AI403" s="9"/>
      <c r="AJ403" s="9"/>
      <c r="AK403" s="9"/>
      <c r="AL403" s="9"/>
      <c r="AM403" s="9"/>
      <c r="AN403" s="9"/>
      <c r="AO403" s="9"/>
      <c r="AP403" s="9"/>
      <c r="AQ403" s="9"/>
      <c r="AR403" s="9"/>
      <c r="AS403" s="9"/>
      <c r="AT403" s="9"/>
      <c r="AU403" s="9"/>
      <c r="AV403" s="9"/>
      <c r="AW403" s="9"/>
      <c r="AX403" s="9"/>
      <c r="AY403" s="9"/>
      <c r="AZ403" s="9"/>
    </row>
    <row r="404" spans="1:52" x14ac:dyDescent="0.25">
      <c r="A404" s="9"/>
      <c r="B404" s="9"/>
      <c r="C404" s="9"/>
      <c r="D404" s="9"/>
      <c r="E404" s="9"/>
      <c r="F404" s="9"/>
      <c r="G404" s="7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  <c r="AB404" s="9"/>
      <c r="AC404" s="9"/>
      <c r="AD404" s="9"/>
      <c r="AE404" s="9"/>
      <c r="AF404" s="9"/>
      <c r="AG404" s="9"/>
      <c r="AH404" s="9"/>
      <c r="AI404" s="9"/>
      <c r="AJ404" s="9"/>
      <c r="AK404" s="9"/>
      <c r="AL404" s="9"/>
      <c r="AM404" s="9"/>
      <c r="AN404" s="9"/>
      <c r="AO404" s="9"/>
      <c r="AP404" s="9"/>
      <c r="AQ404" s="9"/>
      <c r="AR404" s="9"/>
      <c r="AS404" s="9"/>
      <c r="AT404" s="9"/>
      <c r="AU404" s="9"/>
      <c r="AV404" s="9"/>
      <c r="AW404" s="9"/>
      <c r="AX404" s="9"/>
      <c r="AY404" s="9"/>
      <c r="AZ404" s="9"/>
    </row>
    <row r="405" spans="1:52" x14ac:dyDescent="0.25">
      <c r="A405" s="9"/>
      <c r="B405" s="9"/>
      <c r="C405" s="9"/>
      <c r="D405" s="9"/>
      <c r="E405" s="9"/>
      <c r="F405" s="9"/>
      <c r="G405" s="7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  <c r="AB405" s="9"/>
      <c r="AC405" s="9"/>
      <c r="AD405" s="9"/>
      <c r="AE405" s="9"/>
      <c r="AF405" s="9"/>
      <c r="AG405" s="9"/>
      <c r="AH405" s="9"/>
      <c r="AI405" s="9"/>
      <c r="AJ405" s="9"/>
      <c r="AK405" s="9"/>
      <c r="AL405" s="9"/>
      <c r="AM405" s="9"/>
      <c r="AN405" s="9"/>
      <c r="AO405" s="9"/>
      <c r="AP405" s="9"/>
      <c r="AQ405" s="9"/>
      <c r="AR405" s="9"/>
      <c r="AS405" s="9"/>
      <c r="AT405" s="9"/>
      <c r="AU405" s="9"/>
      <c r="AV405" s="9"/>
      <c r="AW405" s="9"/>
      <c r="AX405" s="9"/>
      <c r="AY405" s="9"/>
      <c r="AZ405" s="9"/>
    </row>
    <row r="406" spans="1:52" x14ac:dyDescent="0.25">
      <c r="A406" s="9"/>
      <c r="B406" s="9"/>
      <c r="C406" s="9"/>
      <c r="D406" s="9"/>
      <c r="E406" s="9"/>
      <c r="F406" s="9"/>
      <c r="G406" s="7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  <c r="AB406" s="9"/>
      <c r="AC406" s="9"/>
      <c r="AD406" s="9"/>
      <c r="AE406" s="9"/>
      <c r="AF406" s="9"/>
      <c r="AG406" s="9"/>
      <c r="AH406" s="9"/>
      <c r="AI406" s="9"/>
      <c r="AJ406" s="9"/>
      <c r="AK406" s="9"/>
      <c r="AL406" s="9"/>
      <c r="AM406" s="9"/>
      <c r="AN406" s="9"/>
      <c r="AO406" s="9"/>
      <c r="AP406" s="9"/>
      <c r="AQ406" s="9"/>
      <c r="AR406" s="9"/>
      <c r="AS406" s="9"/>
      <c r="AT406" s="9"/>
      <c r="AU406" s="9"/>
      <c r="AV406" s="9"/>
      <c r="AW406" s="9"/>
      <c r="AX406" s="9"/>
      <c r="AY406" s="9"/>
      <c r="AZ406" s="9"/>
    </row>
    <row r="407" spans="1:52" x14ac:dyDescent="0.25">
      <c r="A407" s="9"/>
      <c r="B407" s="9"/>
      <c r="C407" s="9"/>
      <c r="D407" s="9"/>
      <c r="E407" s="9"/>
      <c r="F407" s="9"/>
      <c r="G407" s="7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  <c r="AB407" s="9"/>
      <c r="AC407" s="9"/>
      <c r="AD407" s="9"/>
      <c r="AE407" s="9"/>
      <c r="AF407" s="9"/>
      <c r="AG407" s="9"/>
      <c r="AH407" s="9"/>
      <c r="AI407" s="9"/>
      <c r="AJ407" s="9"/>
      <c r="AK407" s="9"/>
      <c r="AL407" s="9"/>
      <c r="AM407" s="9"/>
      <c r="AN407" s="9"/>
      <c r="AO407" s="9"/>
      <c r="AP407" s="9"/>
      <c r="AQ407" s="9"/>
      <c r="AR407" s="9"/>
      <c r="AS407" s="9"/>
      <c r="AT407" s="9"/>
      <c r="AU407" s="9"/>
      <c r="AV407" s="9"/>
      <c r="AW407" s="9"/>
      <c r="AX407" s="9"/>
      <c r="AY407" s="9"/>
      <c r="AZ407" s="9"/>
    </row>
    <row r="408" spans="1:52" x14ac:dyDescent="0.25">
      <c r="A408" s="9"/>
      <c r="B408" s="9"/>
      <c r="C408" s="9"/>
      <c r="D408" s="9"/>
      <c r="E408" s="9"/>
      <c r="F408" s="9"/>
      <c r="G408" s="7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  <c r="AB408" s="9"/>
      <c r="AC408" s="9"/>
      <c r="AD408" s="9"/>
      <c r="AE408" s="9"/>
      <c r="AF408" s="9"/>
      <c r="AG408" s="9"/>
      <c r="AH408" s="9"/>
      <c r="AI408" s="9"/>
      <c r="AJ408" s="9"/>
      <c r="AK408" s="9"/>
      <c r="AL408" s="9"/>
      <c r="AM408" s="9"/>
      <c r="AN408" s="9"/>
      <c r="AO408" s="9"/>
      <c r="AP408" s="9"/>
      <c r="AQ408" s="9"/>
      <c r="AR408" s="9"/>
      <c r="AS408" s="9"/>
      <c r="AT408" s="9"/>
      <c r="AU408" s="9"/>
      <c r="AV408" s="9"/>
      <c r="AW408" s="9"/>
      <c r="AX408" s="9"/>
      <c r="AY408" s="9"/>
      <c r="AZ408" s="9"/>
    </row>
    <row r="409" spans="1:52" x14ac:dyDescent="0.25">
      <c r="A409" s="9"/>
      <c r="B409" s="9"/>
      <c r="C409" s="9"/>
      <c r="D409" s="9"/>
      <c r="E409" s="9"/>
      <c r="F409" s="9"/>
      <c r="G409" s="7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  <c r="AB409" s="9"/>
      <c r="AC409" s="9"/>
      <c r="AD409" s="9"/>
      <c r="AE409" s="9"/>
      <c r="AF409" s="9"/>
      <c r="AG409" s="9"/>
      <c r="AH409" s="9"/>
      <c r="AI409" s="9"/>
      <c r="AJ409" s="9"/>
      <c r="AK409" s="9"/>
      <c r="AL409" s="9"/>
      <c r="AM409" s="9"/>
      <c r="AN409" s="9"/>
      <c r="AO409" s="9"/>
      <c r="AP409" s="9"/>
      <c r="AQ409" s="9"/>
      <c r="AR409" s="9"/>
      <c r="AS409" s="9"/>
      <c r="AT409" s="9"/>
      <c r="AU409" s="9"/>
      <c r="AV409" s="9"/>
      <c r="AW409" s="9"/>
      <c r="AX409" s="9"/>
      <c r="AY409" s="9"/>
      <c r="AZ409" s="9"/>
    </row>
    <row r="410" spans="1:52" x14ac:dyDescent="0.25">
      <c r="A410" s="9"/>
      <c r="B410" s="9"/>
      <c r="C410" s="9"/>
      <c r="D410" s="9"/>
      <c r="E410" s="9"/>
      <c r="F410" s="9"/>
      <c r="G410" s="7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  <c r="AB410" s="9"/>
      <c r="AC410" s="9"/>
      <c r="AD410" s="9"/>
      <c r="AE410" s="9"/>
      <c r="AF410" s="9"/>
      <c r="AG410" s="9"/>
      <c r="AH410" s="9"/>
      <c r="AI410" s="9"/>
      <c r="AJ410" s="9"/>
      <c r="AK410" s="9"/>
      <c r="AL410" s="9"/>
      <c r="AM410" s="9"/>
      <c r="AN410" s="9"/>
      <c r="AO410" s="9"/>
      <c r="AP410" s="9"/>
      <c r="AQ410" s="9"/>
      <c r="AR410" s="9"/>
      <c r="AS410" s="9"/>
      <c r="AT410" s="9"/>
      <c r="AU410" s="9"/>
      <c r="AV410" s="9"/>
      <c r="AW410" s="9"/>
      <c r="AX410" s="9"/>
      <c r="AY410" s="9"/>
      <c r="AZ410" s="9"/>
    </row>
    <row r="411" spans="1:52" x14ac:dyDescent="0.25">
      <c r="A411" s="9"/>
      <c r="B411" s="9"/>
      <c r="C411" s="9"/>
      <c r="D411" s="9"/>
      <c r="E411" s="9"/>
      <c r="F411" s="9"/>
      <c r="G411" s="7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  <c r="AB411" s="9"/>
      <c r="AC411" s="9"/>
      <c r="AD411" s="9"/>
      <c r="AE411" s="9"/>
      <c r="AF411" s="9"/>
      <c r="AG411" s="9"/>
      <c r="AH411" s="9"/>
      <c r="AI411" s="9"/>
      <c r="AJ411" s="9"/>
      <c r="AK411" s="9"/>
      <c r="AL411" s="9"/>
      <c r="AM411" s="9"/>
      <c r="AN411" s="9"/>
      <c r="AO411" s="9"/>
      <c r="AP411" s="9"/>
      <c r="AQ411" s="9"/>
      <c r="AR411" s="9"/>
      <c r="AS411" s="9"/>
      <c r="AT411" s="9"/>
      <c r="AU411" s="9"/>
      <c r="AV411" s="9"/>
      <c r="AW411" s="9"/>
      <c r="AX411" s="9"/>
      <c r="AY411" s="9"/>
      <c r="AZ411" s="9"/>
    </row>
    <row r="412" spans="1:52" x14ac:dyDescent="0.25">
      <c r="A412" s="9"/>
      <c r="B412" s="9"/>
      <c r="C412" s="9"/>
      <c r="D412" s="9"/>
      <c r="E412" s="9"/>
      <c r="F412" s="9"/>
      <c r="G412" s="7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  <c r="AB412" s="9"/>
      <c r="AC412" s="9"/>
      <c r="AD412" s="9"/>
      <c r="AE412" s="9"/>
      <c r="AF412" s="9"/>
      <c r="AG412" s="9"/>
      <c r="AH412" s="9"/>
      <c r="AI412" s="9"/>
      <c r="AJ412" s="9"/>
      <c r="AK412" s="9"/>
      <c r="AL412" s="9"/>
      <c r="AM412" s="9"/>
      <c r="AN412" s="9"/>
      <c r="AO412" s="9"/>
      <c r="AP412" s="9"/>
      <c r="AQ412" s="9"/>
      <c r="AR412" s="9"/>
      <c r="AS412" s="9"/>
      <c r="AT412" s="9"/>
      <c r="AU412" s="9"/>
      <c r="AV412" s="9"/>
      <c r="AW412" s="9"/>
      <c r="AX412" s="9"/>
      <c r="AY412" s="9"/>
      <c r="AZ412" s="9"/>
    </row>
    <row r="413" spans="1:52" x14ac:dyDescent="0.25">
      <c r="A413" s="9"/>
      <c r="B413" s="9"/>
      <c r="C413" s="9"/>
      <c r="D413" s="9"/>
      <c r="E413" s="9"/>
      <c r="F413" s="9"/>
      <c r="G413" s="7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  <c r="AB413" s="9"/>
      <c r="AC413" s="9"/>
      <c r="AD413" s="9"/>
      <c r="AE413" s="9"/>
      <c r="AF413" s="9"/>
      <c r="AG413" s="9"/>
      <c r="AH413" s="9"/>
      <c r="AI413" s="9"/>
      <c r="AJ413" s="9"/>
      <c r="AK413" s="9"/>
      <c r="AL413" s="9"/>
      <c r="AM413" s="9"/>
      <c r="AN413" s="9"/>
      <c r="AO413" s="9"/>
      <c r="AP413" s="9"/>
      <c r="AQ413" s="9"/>
      <c r="AR413" s="9"/>
      <c r="AS413" s="9"/>
      <c r="AT413" s="9"/>
      <c r="AU413" s="9"/>
      <c r="AV413" s="9"/>
      <c r="AW413" s="9"/>
      <c r="AX413" s="9"/>
      <c r="AY413" s="9"/>
      <c r="AZ413" s="9"/>
    </row>
    <row r="414" spans="1:52" x14ac:dyDescent="0.25">
      <c r="A414" s="9"/>
      <c r="B414" s="9"/>
      <c r="C414" s="9"/>
      <c r="D414" s="9"/>
      <c r="E414" s="9"/>
      <c r="F414" s="9"/>
      <c r="G414" s="7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  <c r="AB414" s="9"/>
      <c r="AC414" s="9"/>
      <c r="AD414" s="9"/>
      <c r="AE414" s="9"/>
      <c r="AF414" s="9"/>
      <c r="AG414" s="9"/>
      <c r="AH414" s="9"/>
      <c r="AI414" s="9"/>
      <c r="AJ414" s="9"/>
      <c r="AK414" s="9"/>
      <c r="AL414" s="9"/>
      <c r="AM414" s="9"/>
      <c r="AN414" s="9"/>
      <c r="AO414" s="9"/>
      <c r="AP414" s="9"/>
      <c r="AQ414" s="9"/>
      <c r="AR414" s="9"/>
      <c r="AS414" s="9"/>
      <c r="AT414" s="9"/>
      <c r="AU414" s="9"/>
      <c r="AV414" s="9"/>
      <c r="AW414" s="9"/>
      <c r="AX414" s="9"/>
      <c r="AY414" s="9"/>
      <c r="AZ414" s="9"/>
    </row>
    <row r="415" spans="1:52" x14ac:dyDescent="0.25">
      <c r="A415" s="9"/>
      <c r="B415" s="9"/>
      <c r="C415" s="9"/>
      <c r="D415" s="9"/>
      <c r="E415" s="9"/>
      <c r="F415" s="9"/>
      <c r="G415" s="7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  <c r="AB415" s="9"/>
      <c r="AC415" s="9"/>
      <c r="AD415" s="9"/>
      <c r="AE415" s="9"/>
      <c r="AF415" s="9"/>
      <c r="AG415" s="9"/>
      <c r="AH415" s="9"/>
      <c r="AI415" s="9"/>
      <c r="AJ415" s="9"/>
      <c r="AK415" s="9"/>
      <c r="AL415" s="9"/>
      <c r="AM415" s="9"/>
      <c r="AN415" s="9"/>
      <c r="AO415" s="9"/>
      <c r="AP415" s="9"/>
      <c r="AQ415" s="9"/>
      <c r="AR415" s="9"/>
      <c r="AS415" s="9"/>
      <c r="AT415" s="9"/>
      <c r="AU415" s="9"/>
      <c r="AV415" s="9"/>
      <c r="AW415" s="9"/>
      <c r="AX415" s="9"/>
      <c r="AY415" s="9"/>
      <c r="AZ415" s="9"/>
    </row>
    <row r="416" spans="1:52" x14ac:dyDescent="0.25">
      <c r="A416" s="9"/>
      <c r="B416" s="9"/>
      <c r="C416" s="9"/>
      <c r="D416" s="9"/>
      <c r="E416" s="9"/>
      <c r="F416" s="9"/>
      <c r="G416" s="7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  <c r="AB416" s="9"/>
      <c r="AC416" s="9"/>
      <c r="AD416" s="9"/>
      <c r="AE416" s="9"/>
      <c r="AF416" s="9"/>
      <c r="AG416" s="9"/>
      <c r="AH416" s="9"/>
      <c r="AI416" s="9"/>
      <c r="AJ416" s="9"/>
      <c r="AK416" s="9"/>
      <c r="AL416" s="9"/>
      <c r="AM416" s="9"/>
      <c r="AN416" s="9"/>
      <c r="AO416" s="9"/>
      <c r="AP416" s="9"/>
      <c r="AQ416" s="9"/>
      <c r="AR416" s="9"/>
      <c r="AS416" s="9"/>
      <c r="AT416" s="9"/>
      <c r="AU416" s="9"/>
      <c r="AV416" s="9"/>
      <c r="AW416" s="9"/>
      <c r="AX416" s="9"/>
      <c r="AY416" s="9"/>
      <c r="AZ416" s="9"/>
    </row>
    <row r="417" spans="1:52" x14ac:dyDescent="0.25">
      <c r="A417" s="9"/>
      <c r="B417" s="9"/>
      <c r="C417" s="9"/>
      <c r="D417" s="9"/>
      <c r="E417" s="9"/>
      <c r="F417" s="9"/>
      <c r="G417" s="7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  <c r="AB417" s="9"/>
      <c r="AC417" s="9"/>
      <c r="AD417" s="9"/>
      <c r="AE417" s="9"/>
      <c r="AF417" s="9"/>
      <c r="AG417" s="9"/>
      <c r="AH417" s="9"/>
      <c r="AI417" s="9"/>
      <c r="AJ417" s="9"/>
      <c r="AK417" s="9"/>
      <c r="AL417" s="9"/>
      <c r="AM417" s="9"/>
      <c r="AN417" s="9"/>
      <c r="AO417" s="9"/>
      <c r="AP417" s="9"/>
      <c r="AQ417" s="9"/>
      <c r="AR417" s="9"/>
      <c r="AS417" s="9"/>
      <c r="AT417" s="9"/>
      <c r="AU417" s="9"/>
      <c r="AV417" s="9"/>
      <c r="AW417" s="9"/>
      <c r="AX417" s="9"/>
      <c r="AY417" s="9"/>
      <c r="AZ417" s="9"/>
    </row>
    <row r="418" spans="1:52" x14ac:dyDescent="0.25">
      <c r="A418" s="9"/>
      <c r="B418" s="9"/>
      <c r="C418" s="9"/>
      <c r="D418" s="9"/>
      <c r="E418" s="9"/>
      <c r="F418" s="9"/>
      <c r="G418" s="7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  <c r="AB418" s="9"/>
      <c r="AC418" s="9"/>
      <c r="AD418" s="9"/>
      <c r="AE418" s="9"/>
      <c r="AF418" s="9"/>
      <c r="AG418" s="9"/>
      <c r="AH418" s="9"/>
      <c r="AI418" s="9"/>
      <c r="AJ418" s="9"/>
      <c r="AK418" s="9"/>
      <c r="AL418" s="9"/>
      <c r="AM418" s="9"/>
      <c r="AN418" s="9"/>
      <c r="AO418" s="9"/>
      <c r="AP418" s="9"/>
      <c r="AQ418" s="9"/>
      <c r="AR418" s="9"/>
      <c r="AS418" s="9"/>
      <c r="AT418" s="9"/>
      <c r="AU418" s="9"/>
      <c r="AV418" s="9"/>
      <c r="AW418" s="9"/>
      <c r="AX418" s="9"/>
      <c r="AY418" s="9"/>
      <c r="AZ418" s="9"/>
    </row>
    <row r="419" spans="1:52" x14ac:dyDescent="0.25">
      <c r="A419" s="9"/>
      <c r="B419" s="9"/>
      <c r="C419" s="9"/>
      <c r="D419" s="9"/>
      <c r="E419" s="9"/>
      <c r="F419" s="9"/>
      <c r="G419" s="7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  <c r="AB419" s="9"/>
      <c r="AC419" s="9"/>
      <c r="AD419" s="9"/>
      <c r="AE419" s="9"/>
      <c r="AF419" s="9"/>
      <c r="AG419" s="9"/>
      <c r="AH419" s="9"/>
      <c r="AI419" s="9"/>
      <c r="AJ419" s="9"/>
      <c r="AK419" s="9"/>
      <c r="AL419" s="9"/>
      <c r="AM419" s="9"/>
      <c r="AN419" s="9"/>
      <c r="AO419" s="9"/>
      <c r="AP419" s="9"/>
      <c r="AQ419" s="9"/>
      <c r="AR419" s="9"/>
      <c r="AS419" s="9"/>
      <c r="AT419" s="9"/>
      <c r="AU419" s="9"/>
      <c r="AV419" s="9"/>
      <c r="AW419" s="9"/>
      <c r="AX419" s="9"/>
      <c r="AY419" s="9"/>
      <c r="AZ419" s="9"/>
    </row>
    <row r="420" spans="1:52" x14ac:dyDescent="0.25">
      <c r="A420" s="9"/>
      <c r="B420" s="9"/>
      <c r="C420" s="9"/>
      <c r="D420" s="9"/>
      <c r="E420" s="9"/>
      <c r="F420" s="9"/>
      <c r="G420" s="7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  <c r="AB420" s="9"/>
      <c r="AC420" s="9"/>
      <c r="AD420" s="9"/>
      <c r="AE420" s="9"/>
      <c r="AF420" s="9"/>
      <c r="AG420" s="9"/>
      <c r="AH420" s="9"/>
      <c r="AI420" s="9"/>
      <c r="AJ420" s="9"/>
      <c r="AK420" s="9"/>
      <c r="AL420" s="9"/>
      <c r="AM420" s="9"/>
      <c r="AN420" s="9"/>
      <c r="AO420" s="9"/>
      <c r="AP420" s="9"/>
      <c r="AQ420" s="9"/>
      <c r="AR420" s="9"/>
      <c r="AS420" s="9"/>
      <c r="AT420" s="9"/>
      <c r="AU420" s="9"/>
      <c r="AV420" s="9"/>
      <c r="AW420" s="9"/>
      <c r="AX420" s="9"/>
      <c r="AY420" s="9"/>
      <c r="AZ420" s="9"/>
    </row>
    <row r="421" spans="1:52" x14ac:dyDescent="0.25">
      <c r="A421" s="9"/>
      <c r="B421" s="9"/>
      <c r="C421" s="9"/>
      <c r="D421" s="9"/>
      <c r="E421" s="9"/>
      <c r="F421" s="9"/>
      <c r="G421" s="7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  <c r="AB421" s="9"/>
      <c r="AC421" s="9"/>
      <c r="AD421" s="9"/>
      <c r="AE421" s="9"/>
      <c r="AF421" s="9"/>
      <c r="AG421" s="9"/>
      <c r="AH421" s="9"/>
      <c r="AI421" s="9"/>
      <c r="AJ421" s="9"/>
      <c r="AK421" s="9"/>
      <c r="AL421" s="9"/>
      <c r="AM421" s="9"/>
      <c r="AN421" s="9"/>
      <c r="AO421" s="9"/>
      <c r="AP421" s="9"/>
      <c r="AQ421" s="9"/>
      <c r="AR421" s="9"/>
      <c r="AS421" s="9"/>
      <c r="AT421" s="9"/>
      <c r="AU421" s="9"/>
      <c r="AV421" s="9"/>
      <c r="AW421" s="9"/>
      <c r="AX421" s="9"/>
      <c r="AY421" s="9"/>
      <c r="AZ421" s="9"/>
    </row>
    <row r="422" spans="1:52" x14ac:dyDescent="0.25">
      <c r="A422" s="9"/>
      <c r="B422" s="9"/>
      <c r="C422" s="9"/>
      <c r="D422" s="9"/>
      <c r="E422" s="9"/>
      <c r="F422" s="9"/>
      <c r="G422" s="7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  <c r="AB422" s="9"/>
      <c r="AC422" s="9"/>
      <c r="AD422" s="9"/>
      <c r="AE422" s="9"/>
      <c r="AF422" s="9"/>
      <c r="AG422" s="9"/>
      <c r="AH422" s="9"/>
      <c r="AI422" s="9"/>
      <c r="AJ422" s="9"/>
      <c r="AK422" s="9"/>
      <c r="AL422" s="9"/>
      <c r="AM422" s="9"/>
      <c r="AN422" s="9"/>
      <c r="AO422" s="9"/>
      <c r="AP422" s="9"/>
      <c r="AQ422" s="9"/>
      <c r="AR422" s="9"/>
      <c r="AS422" s="9"/>
      <c r="AT422" s="9"/>
      <c r="AU422" s="9"/>
      <c r="AV422" s="9"/>
      <c r="AW422" s="9"/>
      <c r="AX422" s="9"/>
      <c r="AY422" s="9"/>
      <c r="AZ422" s="9"/>
    </row>
    <row r="423" spans="1:52" x14ac:dyDescent="0.25">
      <c r="A423" s="9"/>
      <c r="B423" s="9"/>
      <c r="C423" s="9"/>
      <c r="D423" s="9"/>
      <c r="E423" s="9"/>
      <c r="F423" s="9"/>
      <c r="G423" s="7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  <c r="AB423" s="9"/>
      <c r="AC423" s="9"/>
      <c r="AD423" s="9"/>
      <c r="AE423" s="9"/>
      <c r="AF423" s="9"/>
      <c r="AG423" s="9"/>
      <c r="AH423" s="9"/>
      <c r="AI423" s="9"/>
      <c r="AJ423" s="9"/>
      <c r="AK423" s="9"/>
      <c r="AL423" s="9"/>
      <c r="AM423" s="9"/>
      <c r="AN423" s="9"/>
      <c r="AO423" s="9"/>
      <c r="AP423" s="9"/>
      <c r="AQ423" s="9"/>
      <c r="AR423" s="9"/>
      <c r="AS423" s="9"/>
      <c r="AT423" s="9"/>
      <c r="AU423" s="9"/>
      <c r="AV423" s="9"/>
      <c r="AW423" s="9"/>
      <c r="AX423" s="9"/>
      <c r="AY423" s="9"/>
      <c r="AZ423" s="9"/>
    </row>
    <row r="424" spans="1:52" x14ac:dyDescent="0.25">
      <c r="A424" s="9"/>
      <c r="B424" s="9"/>
      <c r="C424" s="9"/>
      <c r="D424" s="9"/>
      <c r="E424" s="9"/>
      <c r="F424" s="9"/>
      <c r="G424" s="7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  <c r="AB424" s="9"/>
      <c r="AC424" s="9"/>
      <c r="AD424" s="9"/>
      <c r="AE424" s="9"/>
      <c r="AF424" s="9"/>
      <c r="AG424" s="9"/>
      <c r="AH424" s="9"/>
      <c r="AI424" s="9"/>
      <c r="AJ424" s="9"/>
      <c r="AK424" s="9"/>
      <c r="AL424" s="9"/>
      <c r="AM424" s="9"/>
      <c r="AN424" s="9"/>
      <c r="AO424" s="9"/>
      <c r="AP424" s="9"/>
      <c r="AQ424" s="9"/>
      <c r="AR424" s="9"/>
      <c r="AS424" s="9"/>
      <c r="AT424" s="9"/>
      <c r="AU424" s="9"/>
      <c r="AV424" s="9"/>
      <c r="AW424" s="9"/>
      <c r="AX424" s="9"/>
      <c r="AY424" s="9"/>
      <c r="AZ424" s="9"/>
    </row>
    <row r="425" spans="1:52" x14ac:dyDescent="0.25">
      <c r="A425" s="9"/>
      <c r="B425" s="9"/>
      <c r="C425" s="9"/>
      <c r="D425" s="9"/>
      <c r="E425" s="9"/>
      <c r="F425" s="9"/>
      <c r="G425" s="7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  <c r="AB425" s="9"/>
      <c r="AC425" s="9"/>
      <c r="AD425" s="9"/>
      <c r="AE425" s="9"/>
      <c r="AF425" s="9"/>
      <c r="AG425" s="9"/>
      <c r="AH425" s="9"/>
      <c r="AI425" s="9"/>
      <c r="AJ425" s="9"/>
      <c r="AK425" s="9"/>
      <c r="AL425" s="9"/>
      <c r="AM425" s="9"/>
      <c r="AN425" s="9"/>
      <c r="AO425" s="9"/>
      <c r="AP425" s="9"/>
      <c r="AQ425" s="9"/>
      <c r="AR425" s="9"/>
      <c r="AS425" s="9"/>
      <c r="AT425" s="9"/>
      <c r="AU425" s="9"/>
      <c r="AV425" s="9"/>
      <c r="AW425" s="9"/>
      <c r="AX425" s="9"/>
      <c r="AY425" s="9"/>
      <c r="AZ425" s="9"/>
    </row>
    <row r="426" spans="1:52" x14ac:dyDescent="0.25">
      <c r="A426" s="9"/>
      <c r="B426" s="9"/>
      <c r="C426" s="9"/>
      <c r="D426" s="9"/>
      <c r="E426" s="9"/>
      <c r="F426" s="9"/>
      <c r="G426" s="7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  <c r="AB426" s="9"/>
      <c r="AC426" s="9"/>
      <c r="AD426" s="9"/>
      <c r="AE426" s="9"/>
      <c r="AF426" s="9"/>
      <c r="AG426" s="9"/>
      <c r="AH426" s="9"/>
      <c r="AI426" s="9"/>
      <c r="AJ426" s="9"/>
      <c r="AK426" s="9"/>
      <c r="AL426" s="9"/>
      <c r="AM426" s="9"/>
      <c r="AN426" s="9"/>
      <c r="AO426" s="9"/>
      <c r="AP426" s="9"/>
      <c r="AQ426" s="9"/>
      <c r="AR426" s="9"/>
      <c r="AS426" s="9"/>
      <c r="AT426" s="9"/>
      <c r="AU426" s="9"/>
      <c r="AV426" s="9"/>
      <c r="AW426" s="9"/>
      <c r="AX426" s="9"/>
      <c r="AY426" s="9"/>
      <c r="AZ426" s="9"/>
    </row>
    <row r="427" spans="1:52" x14ac:dyDescent="0.25">
      <c r="A427" s="9"/>
      <c r="B427" s="9"/>
      <c r="C427" s="9"/>
      <c r="D427" s="9"/>
      <c r="E427" s="9"/>
      <c r="F427" s="9"/>
      <c r="G427" s="7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  <c r="AB427" s="9"/>
      <c r="AC427" s="9"/>
      <c r="AD427" s="9"/>
      <c r="AE427" s="9"/>
      <c r="AF427" s="9"/>
      <c r="AG427" s="9"/>
      <c r="AH427" s="9"/>
      <c r="AI427" s="9"/>
      <c r="AJ427" s="9"/>
      <c r="AK427" s="9"/>
      <c r="AL427" s="9"/>
      <c r="AM427" s="9"/>
      <c r="AN427" s="9"/>
      <c r="AO427" s="9"/>
      <c r="AP427" s="9"/>
      <c r="AQ427" s="9"/>
      <c r="AR427" s="9"/>
      <c r="AS427" s="9"/>
      <c r="AT427" s="9"/>
      <c r="AU427" s="9"/>
      <c r="AV427" s="9"/>
      <c r="AW427" s="9"/>
      <c r="AX427" s="9"/>
      <c r="AY427" s="9"/>
      <c r="AZ427" s="9"/>
    </row>
    <row r="428" spans="1:52" x14ac:dyDescent="0.25">
      <c r="A428" s="9"/>
      <c r="B428" s="9"/>
      <c r="C428" s="9"/>
      <c r="D428" s="9"/>
      <c r="E428" s="9"/>
      <c r="F428" s="9"/>
      <c r="G428" s="7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  <c r="AB428" s="9"/>
      <c r="AC428" s="9"/>
      <c r="AD428" s="9"/>
      <c r="AE428" s="9"/>
      <c r="AF428" s="9"/>
      <c r="AG428" s="9"/>
      <c r="AH428" s="9"/>
      <c r="AI428" s="9"/>
      <c r="AJ428" s="9"/>
      <c r="AK428" s="9"/>
      <c r="AL428" s="9"/>
      <c r="AM428" s="9"/>
      <c r="AN428" s="9"/>
      <c r="AO428" s="9"/>
      <c r="AP428" s="9"/>
      <c r="AQ428" s="9"/>
      <c r="AR428" s="9"/>
      <c r="AS428" s="9"/>
      <c r="AT428" s="9"/>
      <c r="AU428" s="9"/>
      <c r="AV428" s="9"/>
      <c r="AW428" s="9"/>
      <c r="AX428" s="9"/>
      <c r="AY428" s="9"/>
      <c r="AZ428" s="9"/>
    </row>
    <row r="429" spans="1:52" x14ac:dyDescent="0.25">
      <c r="A429" s="9"/>
      <c r="B429" s="9"/>
      <c r="C429" s="9"/>
      <c r="D429" s="9"/>
      <c r="E429" s="9"/>
      <c r="F429" s="9"/>
      <c r="G429" s="7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  <c r="AB429" s="9"/>
      <c r="AC429" s="9"/>
      <c r="AD429" s="9"/>
      <c r="AE429" s="9"/>
      <c r="AF429" s="9"/>
      <c r="AG429" s="9"/>
      <c r="AH429" s="9"/>
      <c r="AI429" s="9"/>
      <c r="AJ429" s="9"/>
      <c r="AK429" s="9"/>
      <c r="AL429" s="9"/>
      <c r="AM429" s="9"/>
      <c r="AN429" s="9"/>
      <c r="AO429" s="9"/>
      <c r="AP429" s="9"/>
      <c r="AQ429" s="9"/>
      <c r="AR429" s="9"/>
      <c r="AS429" s="9"/>
      <c r="AT429" s="9"/>
      <c r="AU429" s="9"/>
      <c r="AV429" s="9"/>
      <c r="AW429" s="9"/>
      <c r="AX429" s="9"/>
      <c r="AY429" s="9"/>
      <c r="AZ429" s="9"/>
    </row>
    <row r="430" spans="1:52" x14ac:dyDescent="0.25">
      <c r="A430" s="9"/>
      <c r="B430" s="9"/>
      <c r="C430" s="9"/>
      <c r="D430" s="9"/>
      <c r="E430" s="9"/>
      <c r="F430" s="9"/>
      <c r="G430" s="7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  <c r="AB430" s="9"/>
      <c r="AC430" s="9"/>
      <c r="AD430" s="9"/>
      <c r="AE430" s="9"/>
      <c r="AF430" s="9"/>
      <c r="AG430" s="9"/>
      <c r="AH430" s="9"/>
      <c r="AI430" s="9"/>
      <c r="AJ430" s="9"/>
      <c r="AK430" s="9"/>
      <c r="AL430" s="9"/>
      <c r="AM430" s="9"/>
      <c r="AN430" s="9"/>
      <c r="AO430" s="9"/>
      <c r="AP430" s="9"/>
      <c r="AQ430" s="9"/>
      <c r="AR430" s="9"/>
      <c r="AS430" s="9"/>
      <c r="AT430" s="9"/>
      <c r="AU430" s="9"/>
      <c r="AV430" s="9"/>
      <c r="AW430" s="9"/>
      <c r="AX430" s="9"/>
      <c r="AY430" s="9"/>
      <c r="AZ430" s="9"/>
    </row>
    <row r="431" spans="1:52" x14ac:dyDescent="0.25">
      <c r="A431" s="9"/>
      <c r="B431" s="9"/>
      <c r="C431" s="9"/>
      <c r="D431" s="9"/>
      <c r="E431" s="9"/>
      <c r="F431" s="9"/>
      <c r="G431" s="7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  <c r="AB431" s="9"/>
      <c r="AC431" s="9"/>
      <c r="AD431" s="9"/>
      <c r="AE431" s="9"/>
      <c r="AF431" s="9"/>
      <c r="AG431" s="9"/>
      <c r="AH431" s="9"/>
      <c r="AI431" s="9"/>
      <c r="AJ431" s="9"/>
      <c r="AK431" s="9"/>
      <c r="AL431" s="9"/>
      <c r="AM431" s="9"/>
      <c r="AN431" s="9"/>
      <c r="AO431" s="9"/>
      <c r="AP431" s="9"/>
      <c r="AQ431" s="9"/>
      <c r="AR431" s="9"/>
      <c r="AS431" s="9"/>
      <c r="AT431" s="9"/>
      <c r="AU431" s="9"/>
      <c r="AV431" s="9"/>
      <c r="AW431" s="9"/>
      <c r="AX431" s="9"/>
      <c r="AY431" s="9"/>
      <c r="AZ431" s="9"/>
    </row>
    <row r="432" spans="1:52" x14ac:dyDescent="0.25">
      <c r="A432" s="9"/>
      <c r="B432" s="9"/>
      <c r="C432" s="9"/>
      <c r="D432" s="9"/>
      <c r="E432" s="9"/>
      <c r="F432" s="9"/>
      <c r="G432" s="7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  <c r="AB432" s="9"/>
      <c r="AC432" s="9"/>
      <c r="AD432" s="9"/>
      <c r="AE432" s="9"/>
      <c r="AF432" s="9"/>
      <c r="AG432" s="9"/>
      <c r="AH432" s="9"/>
      <c r="AI432" s="9"/>
      <c r="AJ432" s="9"/>
      <c r="AK432" s="9"/>
      <c r="AL432" s="9"/>
      <c r="AM432" s="9"/>
      <c r="AN432" s="9"/>
      <c r="AO432" s="9"/>
      <c r="AP432" s="9"/>
      <c r="AQ432" s="9"/>
      <c r="AR432" s="9"/>
      <c r="AS432" s="9"/>
      <c r="AT432" s="9"/>
      <c r="AU432" s="9"/>
      <c r="AV432" s="9"/>
      <c r="AW432" s="9"/>
      <c r="AX432" s="9"/>
      <c r="AY432" s="9"/>
      <c r="AZ432" s="9"/>
    </row>
    <row r="433" spans="1:52" x14ac:dyDescent="0.25">
      <c r="A433" s="9"/>
      <c r="B433" s="9"/>
      <c r="C433" s="9"/>
      <c r="D433" s="9"/>
      <c r="E433" s="9"/>
      <c r="F433" s="9"/>
      <c r="G433" s="7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  <c r="AB433" s="9"/>
      <c r="AC433" s="9"/>
      <c r="AD433" s="9"/>
      <c r="AE433" s="9"/>
      <c r="AF433" s="9"/>
      <c r="AG433" s="9"/>
      <c r="AH433" s="9"/>
      <c r="AI433" s="9"/>
      <c r="AJ433" s="9"/>
      <c r="AK433" s="9"/>
      <c r="AL433" s="9"/>
      <c r="AM433" s="9"/>
      <c r="AN433" s="9"/>
      <c r="AO433" s="9"/>
      <c r="AP433" s="9"/>
      <c r="AQ433" s="9"/>
      <c r="AR433" s="9"/>
      <c r="AS433" s="9"/>
      <c r="AT433" s="9"/>
      <c r="AU433" s="9"/>
      <c r="AV433" s="9"/>
      <c r="AW433" s="9"/>
      <c r="AX433" s="9"/>
      <c r="AY433" s="9"/>
      <c r="AZ433" s="9"/>
    </row>
    <row r="434" spans="1:52" x14ac:dyDescent="0.25">
      <c r="A434" s="9"/>
      <c r="B434" s="9"/>
      <c r="C434" s="9"/>
      <c r="D434" s="9"/>
      <c r="E434" s="9"/>
      <c r="F434" s="9"/>
      <c r="G434" s="7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  <c r="AB434" s="9"/>
      <c r="AC434" s="9"/>
      <c r="AD434" s="9"/>
      <c r="AE434" s="9"/>
      <c r="AF434" s="9"/>
      <c r="AG434" s="9"/>
      <c r="AH434" s="9"/>
      <c r="AI434" s="9"/>
      <c r="AJ434" s="9"/>
      <c r="AK434" s="9"/>
      <c r="AL434" s="9"/>
      <c r="AM434" s="9"/>
      <c r="AN434" s="9"/>
      <c r="AO434" s="9"/>
      <c r="AP434" s="9"/>
      <c r="AQ434" s="9"/>
      <c r="AR434" s="9"/>
      <c r="AS434" s="9"/>
      <c r="AT434" s="9"/>
      <c r="AU434" s="9"/>
      <c r="AV434" s="9"/>
      <c r="AW434" s="9"/>
      <c r="AX434" s="9"/>
      <c r="AY434" s="9"/>
      <c r="AZ434" s="9"/>
    </row>
    <row r="435" spans="1:52" x14ac:dyDescent="0.25">
      <c r="A435" s="9"/>
      <c r="B435" s="9"/>
      <c r="C435" s="9"/>
      <c r="D435" s="9"/>
      <c r="E435" s="9"/>
      <c r="F435" s="9"/>
      <c r="G435" s="7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  <c r="AB435" s="9"/>
      <c r="AC435" s="9"/>
      <c r="AD435" s="9"/>
      <c r="AE435" s="9"/>
      <c r="AF435" s="9"/>
      <c r="AG435" s="9"/>
      <c r="AH435" s="9"/>
      <c r="AI435" s="9"/>
      <c r="AJ435" s="9"/>
      <c r="AK435" s="9"/>
      <c r="AL435" s="9"/>
      <c r="AM435" s="9"/>
      <c r="AN435" s="9"/>
      <c r="AO435" s="9"/>
      <c r="AP435" s="9"/>
      <c r="AQ435" s="9"/>
      <c r="AR435" s="9"/>
      <c r="AS435" s="9"/>
      <c r="AT435" s="9"/>
      <c r="AU435" s="9"/>
      <c r="AV435" s="9"/>
      <c r="AW435" s="9"/>
      <c r="AX435" s="9"/>
      <c r="AY435" s="9"/>
      <c r="AZ435" s="9"/>
    </row>
    <row r="436" spans="1:52" x14ac:dyDescent="0.25">
      <c r="A436" s="9"/>
      <c r="B436" s="9"/>
      <c r="C436" s="9"/>
      <c r="D436" s="9"/>
      <c r="E436" s="9"/>
      <c r="F436" s="9"/>
      <c r="G436" s="7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  <c r="AB436" s="9"/>
      <c r="AC436" s="9"/>
      <c r="AD436" s="9"/>
      <c r="AE436" s="9"/>
      <c r="AF436" s="9"/>
      <c r="AG436" s="9"/>
      <c r="AH436" s="9"/>
      <c r="AI436" s="9"/>
      <c r="AJ436" s="9"/>
      <c r="AK436" s="9"/>
      <c r="AL436" s="9"/>
      <c r="AM436" s="9"/>
      <c r="AN436" s="9"/>
      <c r="AO436" s="9"/>
      <c r="AP436" s="9"/>
      <c r="AQ436" s="9"/>
      <c r="AR436" s="9"/>
      <c r="AS436" s="9"/>
      <c r="AT436" s="9"/>
      <c r="AU436" s="9"/>
      <c r="AV436" s="9"/>
      <c r="AW436" s="9"/>
      <c r="AX436" s="9"/>
      <c r="AY436" s="9"/>
      <c r="AZ436" s="9"/>
    </row>
    <row r="437" spans="1:52" x14ac:dyDescent="0.25">
      <c r="A437" s="9"/>
      <c r="B437" s="9"/>
      <c r="C437" s="9"/>
      <c r="D437" s="9"/>
      <c r="E437" s="9"/>
      <c r="F437" s="9"/>
      <c r="G437" s="7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  <c r="AB437" s="9"/>
      <c r="AC437" s="9"/>
      <c r="AD437" s="9"/>
      <c r="AE437" s="9"/>
      <c r="AF437" s="9"/>
      <c r="AG437" s="9"/>
      <c r="AH437" s="9"/>
      <c r="AI437" s="9"/>
      <c r="AJ437" s="9"/>
      <c r="AK437" s="9"/>
      <c r="AL437" s="9"/>
      <c r="AM437" s="9"/>
      <c r="AN437" s="9"/>
      <c r="AO437" s="9"/>
      <c r="AP437" s="9"/>
      <c r="AQ437" s="9"/>
      <c r="AR437" s="9"/>
      <c r="AS437" s="9"/>
      <c r="AT437" s="9"/>
      <c r="AU437" s="9"/>
      <c r="AV437" s="9"/>
      <c r="AW437" s="9"/>
      <c r="AX437" s="9"/>
      <c r="AY437" s="9"/>
      <c r="AZ437" s="9"/>
    </row>
    <row r="438" spans="1:52" x14ac:dyDescent="0.25">
      <c r="A438" s="9"/>
      <c r="B438" s="9"/>
      <c r="C438" s="9"/>
      <c r="D438" s="9"/>
      <c r="E438" s="9"/>
      <c r="F438" s="9"/>
      <c r="G438" s="7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  <c r="AB438" s="9"/>
      <c r="AC438" s="9"/>
      <c r="AD438" s="9"/>
      <c r="AE438" s="9"/>
      <c r="AF438" s="9"/>
      <c r="AG438" s="9"/>
      <c r="AH438" s="9"/>
      <c r="AI438" s="9"/>
      <c r="AJ438" s="9"/>
      <c r="AK438" s="9"/>
      <c r="AL438" s="9"/>
      <c r="AM438" s="9"/>
      <c r="AN438" s="9"/>
      <c r="AO438" s="9"/>
      <c r="AP438" s="9"/>
      <c r="AQ438" s="9"/>
      <c r="AR438" s="9"/>
      <c r="AS438" s="9"/>
      <c r="AT438" s="9"/>
      <c r="AU438" s="9"/>
      <c r="AV438" s="9"/>
      <c r="AW438" s="9"/>
      <c r="AX438" s="9"/>
      <c r="AY438" s="9"/>
      <c r="AZ438" s="9"/>
    </row>
    <row r="439" spans="1:52" x14ac:dyDescent="0.25">
      <c r="A439" s="9"/>
      <c r="B439" s="9"/>
      <c r="C439" s="9"/>
      <c r="D439" s="9"/>
      <c r="E439" s="9"/>
      <c r="F439" s="9"/>
      <c r="G439" s="7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  <c r="AB439" s="9"/>
      <c r="AC439" s="9"/>
      <c r="AD439" s="9"/>
      <c r="AE439" s="9"/>
      <c r="AF439" s="9"/>
      <c r="AG439" s="9"/>
      <c r="AH439" s="9"/>
      <c r="AI439" s="9"/>
      <c r="AJ439" s="9"/>
      <c r="AK439" s="9"/>
      <c r="AL439" s="9"/>
      <c r="AM439" s="9"/>
      <c r="AN439" s="9"/>
      <c r="AO439" s="9"/>
      <c r="AP439" s="9"/>
      <c r="AQ439" s="9"/>
      <c r="AR439" s="9"/>
      <c r="AS439" s="9"/>
      <c r="AT439" s="9"/>
      <c r="AU439" s="9"/>
      <c r="AV439" s="9"/>
      <c r="AW439" s="9"/>
      <c r="AX439" s="9"/>
      <c r="AY439" s="9"/>
      <c r="AZ439" s="9"/>
    </row>
    <row r="440" spans="1:52" x14ac:dyDescent="0.25">
      <c r="A440" s="9"/>
      <c r="B440" s="9"/>
      <c r="C440" s="9"/>
      <c r="D440" s="9"/>
      <c r="E440" s="9"/>
      <c r="F440" s="9"/>
      <c r="G440" s="7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  <c r="AB440" s="9"/>
      <c r="AC440" s="9"/>
      <c r="AD440" s="9"/>
      <c r="AE440" s="9"/>
      <c r="AF440" s="9"/>
      <c r="AG440" s="9"/>
      <c r="AH440" s="9"/>
      <c r="AI440" s="9"/>
      <c r="AJ440" s="9"/>
      <c r="AK440" s="9"/>
      <c r="AL440" s="9"/>
      <c r="AM440" s="9"/>
      <c r="AN440" s="9"/>
      <c r="AO440" s="9"/>
      <c r="AP440" s="9"/>
      <c r="AQ440" s="9"/>
      <c r="AR440" s="9"/>
      <c r="AS440" s="9"/>
      <c r="AT440" s="9"/>
      <c r="AU440" s="9"/>
      <c r="AV440" s="9"/>
      <c r="AW440" s="9"/>
      <c r="AX440" s="9"/>
      <c r="AY440" s="9"/>
      <c r="AZ440" s="9"/>
    </row>
    <row r="441" spans="1:52" x14ac:dyDescent="0.25">
      <c r="A441" s="9"/>
      <c r="B441" s="9"/>
      <c r="C441" s="9"/>
      <c r="D441" s="9"/>
      <c r="E441" s="9"/>
      <c r="F441" s="9"/>
      <c r="G441" s="7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  <c r="AB441" s="9"/>
      <c r="AC441" s="9"/>
      <c r="AD441" s="9"/>
      <c r="AE441" s="9"/>
      <c r="AF441" s="9"/>
      <c r="AG441" s="9"/>
      <c r="AH441" s="9"/>
      <c r="AI441" s="9"/>
      <c r="AJ441" s="9"/>
      <c r="AK441" s="9"/>
      <c r="AL441" s="9"/>
      <c r="AM441" s="9"/>
      <c r="AN441" s="9"/>
      <c r="AO441" s="9"/>
      <c r="AP441" s="9"/>
      <c r="AQ441" s="9"/>
      <c r="AR441" s="9"/>
      <c r="AS441" s="9"/>
      <c r="AT441" s="9"/>
      <c r="AU441" s="9"/>
      <c r="AV441" s="9"/>
      <c r="AW441" s="9"/>
      <c r="AX441" s="9"/>
      <c r="AY441" s="9"/>
      <c r="AZ441" s="9"/>
    </row>
    <row r="442" spans="1:52" x14ac:dyDescent="0.25">
      <c r="A442" s="9"/>
      <c r="B442" s="9"/>
      <c r="C442" s="9"/>
      <c r="D442" s="9"/>
      <c r="E442" s="9"/>
      <c r="F442" s="9"/>
      <c r="G442" s="7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  <c r="AB442" s="9"/>
      <c r="AC442" s="9"/>
      <c r="AD442" s="9"/>
      <c r="AE442" s="9"/>
      <c r="AF442" s="9"/>
      <c r="AG442" s="9"/>
      <c r="AH442" s="9"/>
      <c r="AI442" s="9"/>
      <c r="AJ442" s="9"/>
      <c r="AK442" s="9"/>
      <c r="AL442" s="9"/>
      <c r="AM442" s="9"/>
      <c r="AN442" s="9"/>
      <c r="AO442" s="9"/>
      <c r="AP442" s="9"/>
      <c r="AQ442" s="9"/>
      <c r="AR442" s="9"/>
      <c r="AS442" s="9"/>
      <c r="AT442" s="9"/>
      <c r="AU442" s="9"/>
      <c r="AV442" s="9"/>
      <c r="AW442" s="9"/>
      <c r="AX442" s="9"/>
      <c r="AY442" s="9"/>
      <c r="AZ442" s="9"/>
    </row>
    <row r="443" spans="1:52" x14ac:dyDescent="0.25">
      <c r="A443" s="9"/>
      <c r="B443" s="9"/>
      <c r="C443" s="9"/>
      <c r="D443" s="9"/>
      <c r="E443" s="9"/>
      <c r="F443" s="9"/>
      <c r="G443" s="7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  <c r="AB443" s="9"/>
      <c r="AC443" s="9"/>
      <c r="AD443" s="9"/>
      <c r="AE443" s="9"/>
      <c r="AF443" s="9"/>
      <c r="AG443" s="9"/>
      <c r="AH443" s="9"/>
      <c r="AI443" s="9"/>
      <c r="AJ443" s="9"/>
      <c r="AK443" s="9"/>
      <c r="AL443" s="9"/>
      <c r="AM443" s="9"/>
      <c r="AN443" s="9"/>
      <c r="AO443" s="9"/>
      <c r="AP443" s="9"/>
      <c r="AQ443" s="9"/>
      <c r="AR443" s="9"/>
      <c r="AS443" s="9"/>
      <c r="AT443" s="9"/>
      <c r="AU443" s="9"/>
      <c r="AV443" s="9"/>
      <c r="AW443" s="9"/>
      <c r="AX443" s="9"/>
      <c r="AY443" s="9"/>
      <c r="AZ443" s="9"/>
    </row>
    <row r="444" spans="1:52" x14ac:dyDescent="0.25">
      <c r="A444" s="9"/>
      <c r="B444" s="9"/>
      <c r="C444" s="9"/>
      <c r="D444" s="9"/>
      <c r="E444" s="9"/>
      <c r="F444" s="9"/>
      <c r="G444" s="7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  <c r="AB444" s="9"/>
      <c r="AC444" s="9"/>
      <c r="AD444" s="9"/>
      <c r="AE444" s="9"/>
      <c r="AF444" s="9"/>
      <c r="AG444" s="9"/>
      <c r="AH444" s="9"/>
      <c r="AI444" s="9"/>
      <c r="AJ444" s="9"/>
      <c r="AK444" s="9"/>
      <c r="AL444" s="9"/>
      <c r="AM444" s="9"/>
      <c r="AN444" s="9"/>
      <c r="AO444" s="9"/>
      <c r="AP444" s="9"/>
      <c r="AQ444" s="9"/>
      <c r="AR444" s="9"/>
      <c r="AS444" s="9"/>
      <c r="AT444" s="9"/>
      <c r="AU444" s="9"/>
      <c r="AV444" s="9"/>
      <c r="AW444" s="9"/>
      <c r="AX444" s="9"/>
      <c r="AY444" s="9"/>
      <c r="AZ444" s="9"/>
    </row>
    <row r="445" spans="1:52" x14ac:dyDescent="0.25">
      <c r="A445" s="9"/>
      <c r="B445" s="9"/>
      <c r="C445" s="9"/>
      <c r="D445" s="9"/>
      <c r="E445" s="9"/>
      <c r="F445" s="9"/>
      <c r="G445" s="7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  <c r="AB445" s="9"/>
      <c r="AC445" s="9"/>
      <c r="AD445" s="9"/>
      <c r="AE445" s="9"/>
      <c r="AF445" s="9"/>
      <c r="AG445" s="9"/>
      <c r="AH445" s="9"/>
      <c r="AI445" s="9"/>
      <c r="AJ445" s="9"/>
      <c r="AK445" s="9"/>
      <c r="AL445" s="9"/>
      <c r="AM445" s="9"/>
      <c r="AN445" s="9"/>
      <c r="AO445" s="9"/>
      <c r="AP445" s="9"/>
      <c r="AQ445" s="9"/>
      <c r="AR445" s="9"/>
      <c r="AS445" s="9"/>
      <c r="AT445" s="9"/>
      <c r="AU445" s="9"/>
      <c r="AV445" s="9"/>
      <c r="AW445" s="9"/>
      <c r="AX445" s="9"/>
      <c r="AY445" s="9"/>
      <c r="AZ445" s="9"/>
    </row>
    <row r="446" spans="1:52" x14ac:dyDescent="0.25">
      <c r="A446" s="9"/>
      <c r="B446" s="9"/>
      <c r="C446" s="9"/>
      <c r="D446" s="9"/>
      <c r="E446" s="9"/>
      <c r="F446" s="9"/>
      <c r="G446" s="7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  <c r="AB446" s="9"/>
      <c r="AC446" s="9"/>
      <c r="AD446" s="9"/>
      <c r="AE446" s="9"/>
      <c r="AF446" s="9"/>
      <c r="AG446" s="9"/>
      <c r="AH446" s="9"/>
      <c r="AI446" s="9"/>
      <c r="AJ446" s="9"/>
      <c r="AK446" s="9"/>
      <c r="AL446" s="9"/>
      <c r="AM446" s="9"/>
      <c r="AN446" s="9"/>
      <c r="AO446" s="9"/>
      <c r="AP446" s="9"/>
      <c r="AQ446" s="9"/>
      <c r="AR446" s="9"/>
      <c r="AS446" s="9"/>
      <c r="AT446" s="9"/>
      <c r="AU446" s="9"/>
      <c r="AV446" s="9"/>
      <c r="AW446" s="9"/>
      <c r="AX446" s="9"/>
      <c r="AY446" s="9"/>
      <c r="AZ446" s="9"/>
    </row>
    <row r="447" spans="1:52" x14ac:dyDescent="0.25">
      <c r="A447" s="9"/>
      <c r="B447" s="9"/>
      <c r="C447" s="9"/>
      <c r="D447" s="9"/>
      <c r="E447" s="9"/>
      <c r="F447" s="9"/>
      <c r="G447" s="7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  <c r="AB447" s="9"/>
      <c r="AC447" s="9"/>
      <c r="AD447" s="9"/>
      <c r="AE447" s="9"/>
      <c r="AF447" s="9"/>
      <c r="AG447" s="9"/>
      <c r="AH447" s="9"/>
      <c r="AI447" s="9"/>
      <c r="AJ447" s="9"/>
      <c r="AK447" s="9"/>
      <c r="AL447" s="9"/>
      <c r="AM447" s="9"/>
      <c r="AN447" s="9"/>
      <c r="AO447" s="9"/>
      <c r="AP447" s="9"/>
      <c r="AQ447" s="9"/>
      <c r="AR447" s="9"/>
      <c r="AS447" s="9"/>
      <c r="AT447" s="9"/>
      <c r="AU447" s="9"/>
      <c r="AV447" s="9"/>
      <c r="AW447" s="9"/>
      <c r="AX447" s="9"/>
      <c r="AY447" s="9"/>
      <c r="AZ447" s="9"/>
    </row>
    <row r="448" spans="1:52" x14ac:dyDescent="0.25">
      <c r="A448" s="9"/>
      <c r="B448" s="9"/>
      <c r="C448" s="9"/>
      <c r="D448" s="9"/>
      <c r="E448" s="9"/>
      <c r="F448" s="9"/>
      <c r="G448" s="7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  <c r="AB448" s="9"/>
      <c r="AC448" s="9"/>
      <c r="AD448" s="9"/>
      <c r="AE448" s="9"/>
      <c r="AF448" s="9"/>
      <c r="AG448" s="9"/>
      <c r="AH448" s="9"/>
      <c r="AI448" s="9"/>
      <c r="AJ448" s="9"/>
      <c r="AK448" s="9"/>
      <c r="AL448" s="9"/>
      <c r="AM448" s="9"/>
      <c r="AN448" s="9"/>
      <c r="AO448" s="9"/>
      <c r="AP448" s="9"/>
      <c r="AQ448" s="9"/>
      <c r="AR448" s="9"/>
      <c r="AS448" s="9"/>
      <c r="AT448" s="9"/>
      <c r="AU448" s="9"/>
      <c r="AV448" s="9"/>
      <c r="AW448" s="9"/>
      <c r="AX448" s="9"/>
      <c r="AY448" s="9"/>
      <c r="AZ448" s="9"/>
    </row>
    <row r="449" spans="1:52" x14ac:dyDescent="0.25">
      <c r="A449" s="9"/>
      <c r="B449" s="9"/>
      <c r="C449" s="9"/>
      <c r="D449" s="9"/>
      <c r="E449" s="9"/>
      <c r="F449" s="9"/>
      <c r="G449" s="7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  <c r="AB449" s="9"/>
      <c r="AC449" s="9"/>
      <c r="AD449" s="9"/>
      <c r="AE449" s="9"/>
      <c r="AF449" s="9"/>
      <c r="AG449" s="9"/>
      <c r="AH449" s="9"/>
      <c r="AI449" s="9"/>
      <c r="AJ449" s="9"/>
      <c r="AK449" s="9"/>
      <c r="AL449" s="9"/>
      <c r="AM449" s="9"/>
      <c r="AN449" s="9"/>
      <c r="AO449" s="9"/>
      <c r="AP449" s="9"/>
      <c r="AQ449" s="9"/>
      <c r="AR449" s="9"/>
      <c r="AS449" s="9"/>
      <c r="AT449" s="9"/>
      <c r="AU449" s="9"/>
      <c r="AV449" s="9"/>
      <c r="AW449" s="9"/>
      <c r="AX449" s="9"/>
      <c r="AY449" s="9"/>
      <c r="AZ449" s="9"/>
    </row>
    <row r="450" spans="1:52" x14ac:dyDescent="0.25">
      <c r="A450" s="9"/>
      <c r="B450" s="9"/>
      <c r="C450" s="9"/>
      <c r="D450" s="9"/>
      <c r="E450" s="9"/>
      <c r="F450" s="9"/>
      <c r="G450" s="7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  <c r="AB450" s="9"/>
      <c r="AC450" s="9"/>
      <c r="AD450" s="9"/>
      <c r="AE450" s="9"/>
      <c r="AF450" s="9"/>
      <c r="AG450" s="9"/>
      <c r="AH450" s="9"/>
      <c r="AI450" s="9"/>
      <c r="AJ450" s="9"/>
      <c r="AK450" s="9"/>
      <c r="AL450" s="9"/>
      <c r="AM450" s="9"/>
      <c r="AN450" s="9"/>
      <c r="AO450" s="9"/>
      <c r="AP450" s="9"/>
      <c r="AQ450" s="9"/>
      <c r="AR450" s="9"/>
      <c r="AS450" s="9"/>
      <c r="AT450" s="9"/>
      <c r="AU450" s="9"/>
      <c r="AV450" s="9"/>
      <c r="AW450" s="9"/>
      <c r="AX450" s="9"/>
      <c r="AY450" s="9"/>
      <c r="AZ450" s="9"/>
    </row>
    <row r="451" spans="1:52" x14ac:dyDescent="0.25">
      <c r="A451" s="9"/>
      <c r="B451" s="9"/>
      <c r="C451" s="9"/>
      <c r="D451" s="9"/>
      <c r="E451" s="9"/>
      <c r="F451" s="9"/>
      <c r="G451" s="7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  <c r="AB451" s="9"/>
      <c r="AC451" s="9"/>
      <c r="AD451" s="9"/>
      <c r="AE451" s="9"/>
      <c r="AF451" s="9"/>
      <c r="AG451" s="9"/>
      <c r="AH451" s="9"/>
      <c r="AI451" s="9"/>
      <c r="AJ451" s="9"/>
      <c r="AK451" s="9"/>
      <c r="AL451" s="9"/>
      <c r="AM451" s="9"/>
      <c r="AN451" s="9"/>
      <c r="AO451" s="9"/>
      <c r="AP451" s="9"/>
      <c r="AQ451" s="9"/>
      <c r="AR451" s="9"/>
      <c r="AS451" s="9"/>
      <c r="AT451" s="9"/>
      <c r="AU451" s="9"/>
      <c r="AV451" s="9"/>
      <c r="AW451" s="9"/>
      <c r="AX451" s="9"/>
      <c r="AY451" s="9"/>
      <c r="AZ451" s="9"/>
    </row>
    <row r="452" spans="1:52" x14ac:dyDescent="0.25">
      <c r="A452" s="9"/>
      <c r="B452" s="9"/>
      <c r="C452" s="9"/>
      <c r="D452" s="9"/>
      <c r="E452" s="9"/>
      <c r="F452" s="9"/>
      <c r="G452" s="7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  <c r="AB452" s="9"/>
      <c r="AC452" s="9"/>
      <c r="AD452" s="9"/>
      <c r="AE452" s="9"/>
      <c r="AF452" s="9"/>
      <c r="AG452" s="9"/>
      <c r="AH452" s="9"/>
      <c r="AI452" s="9"/>
      <c r="AJ452" s="9"/>
      <c r="AK452" s="9"/>
      <c r="AL452" s="9"/>
      <c r="AM452" s="9"/>
      <c r="AN452" s="9"/>
      <c r="AO452" s="9"/>
      <c r="AP452" s="9"/>
      <c r="AQ452" s="9"/>
      <c r="AR452" s="9"/>
      <c r="AS452" s="9"/>
      <c r="AT452" s="9"/>
      <c r="AU452" s="9"/>
      <c r="AV452" s="9"/>
      <c r="AW452" s="9"/>
      <c r="AX452" s="9"/>
      <c r="AY452" s="9"/>
      <c r="AZ452" s="9"/>
    </row>
    <row r="453" spans="1:52" x14ac:dyDescent="0.25">
      <c r="A453" s="9"/>
      <c r="B453" s="9"/>
      <c r="C453" s="9"/>
      <c r="D453" s="9"/>
      <c r="E453" s="9"/>
      <c r="F453" s="9"/>
      <c r="G453" s="7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  <c r="AB453" s="9"/>
      <c r="AC453" s="9"/>
      <c r="AD453" s="9"/>
      <c r="AE453" s="9"/>
      <c r="AF453" s="9"/>
      <c r="AG453" s="9"/>
      <c r="AH453" s="9"/>
      <c r="AI453" s="9"/>
      <c r="AJ453" s="9"/>
      <c r="AK453" s="9"/>
      <c r="AL453" s="9"/>
      <c r="AM453" s="9"/>
      <c r="AN453" s="9"/>
      <c r="AO453" s="9"/>
      <c r="AP453" s="9"/>
      <c r="AQ453" s="9"/>
      <c r="AR453" s="9"/>
      <c r="AS453" s="9"/>
      <c r="AT453" s="9"/>
      <c r="AU453" s="9"/>
      <c r="AV453" s="9"/>
      <c r="AW453" s="9"/>
      <c r="AX453" s="9"/>
      <c r="AY453" s="9"/>
      <c r="AZ453" s="9"/>
    </row>
    <row r="454" spans="1:52" x14ac:dyDescent="0.25">
      <c r="A454" s="9"/>
      <c r="B454" s="9"/>
      <c r="C454" s="9"/>
      <c r="D454" s="9"/>
      <c r="E454" s="9"/>
      <c r="F454" s="9"/>
      <c r="G454" s="7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  <c r="AB454" s="9"/>
      <c r="AC454" s="9"/>
      <c r="AD454" s="9"/>
      <c r="AE454" s="9"/>
      <c r="AF454" s="9"/>
      <c r="AG454" s="9"/>
      <c r="AH454" s="9"/>
      <c r="AI454" s="9"/>
      <c r="AJ454" s="9"/>
      <c r="AK454" s="9"/>
      <c r="AL454" s="9"/>
      <c r="AM454" s="9"/>
      <c r="AN454" s="9"/>
      <c r="AO454" s="9"/>
      <c r="AP454" s="9"/>
      <c r="AQ454" s="9"/>
      <c r="AR454" s="9"/>
      <c r="AS454" s="9"/>
      <c r="AT454" s="9"/>
      <c r="AU454" s="9"/>
      <c r="AV454" s="9"/>
      <c r="AW454" s="9"/>
      <c r="AX454" s="9"/>
      <c r="AY454" s="9"/>
      <c r="AZ454" s="9"/>
    </row>
    <row r="455" spans="1:52" x14ac:dyDescent="0.25">
      <c r="A455" s="9"/>
      <c r="B455" s="9"/>
      <c r="C455" s="9"/>
      <c r="D455" s="9"/>
      <c r="E455" s="9"/>
      <c r="F455" s="9"/>
      <c r="G455" s="7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  <c r="AB455" s="9"/>
      <c r="AC455" s="9"/>
      <c r="AD455" s="9"/>
      <c r="AE455" s="9"/>
      <c r="AF455" s="9"/>
      <c r="AG455" s="9"/>
      <c r="AH455" s="9"/>
      <c r="AI455" s="9"/>
      <c r="AJ455" s="9"/>
      <c r="AK455" s="9"/>
      <c r="AL455" s="9"/>
      <c r="AM455" s="9"/>
      <c r="AN455" s="9"/>
      <c r="AO455" s="9"/>
      <c r="AP455" s="9"/>
      <c r="AQ455" s="9"/>
      <c r="AR455" s="9"/>
      <c r="AS455" s="9"/>
      <c r="AT455" s="9"/>
      <c r="AU455" s="9"/>
      <c r="AV455" s="9"/>
      <c r="AW455" s="9"/>
      <c r="AX455" s="9"/>
      <c r="AY455" s="9"/>
      <c r="AZ455" s="9"/>
    </row>
    <row r="456" spans="1:52" x14ac:dyDescent="0.25">
      <c r="A456" s="9"/>
      <c r="B456" s="9"/>
      <c r="C456" s="9"/>
      <c r="D456" s="9"/>
      <c r="E456" s="9"/>
      <c r="F456" s="9"/>
      <c r="G456" s="7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  <c r="AB456" s="9"/>
      <c r="AC456" s="9"/>
      <c r="AD456" s="9"/>
      <c r="AE456" s="9"/>
      <c r="AF456" s="9"/>
      <c r="AG456" s="9"/>
      <c r="AH456" s="9"/>
      <c r="AI456" s="9"/>
      <c r="AJ456" s="9"/>
      <c r="AK456" s="9"/>
      <c r="AL456" s="9"/>
      <c r="AM456" s="9"/>
      <c r="AN456" s="9"/>
      <c r="AO456" s="9"/>
      <c r="AP456" s="9"/>
      <c r="AQ456" s="9"/>
      <c r="AR456" s="9"/>
      <c r="AS456" s="9"/>
      <c r="AT456" s="9"/>
      <c r="AU456" s="9"/>
      <c r="AV456" s="9"/>
      <c r="AW456" s="9"/>
      <c r="AX456" s="9"/>
      <c r="AY456" s="9"/>
      <c r="AZ456" s="9"/>
    </row>
    <row r="457" spans="1:52" x14ac:dyDescent="0.25">
      <c r="A457" s="9"/>
      <c r="B457" s="9"/>
      <c r="C457" s="9"/>
      <c r="D457" s="9"/>
      <c r="E457" s="9"/>
      <c r="F457" s="9"/>
      <c r="G457" s="7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  <c r="AB457" s="9"/>
      <c r="AC457" s="9"/>
      <c r="AD457" s="9"/>
      <c r="AE457" s="9"/>
      <c r="AF457" s="9"/>
      <c r="AG457" s="9"/>
      <c r="AH457" s="9"/>
      <c r="AI457" s="9"/>
      <c r="AJ457" s="9"/>
      <c r="AK457" s="9"/>
      <c r="AL457" s="9"/>
      <c r="AM457" s="9"/>
      <c r="AN457" s="9"/>
      <c r="AO457" s="9"/>
      <c r="AP457" s="9"/>
      <c r="AQ457" s="9"/>
      <c r="AR457" s="9"/>
      <c r="AS457" s="9"/>
      <c r="AT457" s="9"/>
      <c r="AU457" s="9"/>
      <c r="AV457" s="9"/>
      <c r="AW457" s="9"/>
      <c r="AX457" s="9"/>
      <c r="AY457" s="9"/>
      <c r="AZ457" s="9"/>
    </row>
    <row r="458" spans="1:52" x14ac:dyDescent="0.25">
      <c r="A458" s="9"/>
      <c r="B458" s="9"/>
      <c r="C458" s="9"/>
      <c r="D458" s="9"/>
      <c r="E458" s="9"/>
      <c r="F458" s="9"/>
      <c r="G458" s="7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  <c r="AB458" s="9"/>
      <c r="AC458" s="9"/>
      <c r="AD458" s="9"/>
      <c r="AE458" s="9"/>
      <c r="AF458" s="9"/>
      <c r="AG458" s="9"/>
      <c r="AH458" s="9"/>
      <c r="AI458" s="9"/>
      <c r="AJ458" s="9"/>
      <c r="AK458" s="9"/>
      <c r="AL458" s="9"/>
      <c r="AM458" s="9"/>
      <c r="AN458" s="9"/>
      <c r="AO458" s="9"/>
      <c r="AP458" s="9"/>
      <c r="AQ458" s="9"/>
      <c r="AR458" s="9"/>
      <c r="AS458" s="9"/>
      <c r="AT458" s="9"/>
      <c r="AU458" s="9"/>
      <c r="AV458" s="9"/>
      <c r="AW458" s="9"/>
      <c r="AX458" s="9"/>
      <c r="AY458" s="9"/>
      <c r="AZ458" s="9"/>
    </row>
    <row r="459" spans="1:52" x14ac:dyDescent="0.25">
      <c r="A459" s="9"/>
      <c r="B459" s="9"/>
      <c r="C459" s="9"/>
      <c r="D459" s="9"/>
      <c r="E459" s="9"/>
      <c r="F459" s="9"/>
      <c r="G459" s="7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  <c r="AB459" s="9"/>
      <c r="AC459" s="9"/>
      <c r="AD459" s="9"/>
      <c r="AE459" s="9"/>
      <c r="AF459" s="9"/>
      <c r="AG459" s="9"/>
      <c r="AH459" s="9"/>
      <c r="AI459" s="9"/>
      <c r="AJ459" s="9"/>
      <c r="AK459" s="9"/>
      <c r="AL459" s="9"/>
      <c r="AM459" s="9"/>
      <c r="AN459" s="9"/>
      <c r="AO459" s="9"/>
      <c r="AP459" s="9"/>
      <c r="AQ459" s="9"/>
      <c r="AR459" s="9"/>
      <c r="AS459" s="9"/>
      <c r="AT459" s="9"/>
      <c r="AU459" s="9"/>
      <c r="AV459" s="9"/>
      <c r="AW459" s="9"/>
      <c r="AX459" s="9"/>
      <c r="AY459" s="9"/>
      <c r="AZ459" s="9"/>
    </row>
    <row r="460" spans="1:52" x14ac:dyDescent="0.25">
      <c r="A460" s="9"/>
      <c r="B460" s="9"/>
      <c r="C460" s="9"/>
      <c r="D460" s="9"/>
      <c r="E460" s="9"/>
      <c r="F460" s="9"/>
      <c r="G460" s="7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  <c r="AB460" s="9"/>
      <c r="AC460" s="9"/>
      <c r="AD460" s="9"/>
      <c r="AE460" s="9"/>
      <c r="AF460" s="9"/>
      <c r="AG460" s="9"/>
      <c r="AH460" s="9"/>
      <c r="AI460" s="9"/>
      <c r="AJ460" s="9"/>
      <c r="AK460" s="9"/>
      <c r="AL460" s="9"/>
      <c r="AM460" s="9"/>
      <c r="AN460" s="9"/>
      <c r="AO460" s="9"/>
      <c r="AP460" s="9"/>
      <c r="AQ460" s="9"/>
      <c r="AR460" s="9"/>
      <c r="AS460" s="9"/>
      <c r="AT460" s="9"/>
      <c r="AU460" s="9"/>
      <c r="AV460" s="9"/>
      <c r="AW460" s="9"/>
      <c r="AX460" s="9"/>
      <c r="AY460" s="9"/>
      <c r="AZ460" s="9"/>
    </row>
    <row r="461" spans="1:52" x14ac:dyDescent="0.25">
      <c r="A461" s="9"/>
      <c r="B461" s="9"/>
      <c r="C461" s="9"/>
      <c r="D461" s="9"/>
      <c r="E461" s="9"/>
      <c r="F461" s="9"/>
      <c r="G461" s="7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  <c r="AB461" s="9"/>
      <c r="AC461" s="9"/>
      <c r="AD461" s="9"/>
      <c r="AE461" s="9"/>
      <c r="AF461" s="9"/>
      <c r="AG461" s="9"/>
      <c r="AH461" s="9"/>
      <c r="AI461" s="9"/>
      <c r="AJ461" s="9"/>
      <c r="AK461" s="9"/>
      <c r="AL461" s="9"/>
      <c r="AM461" s="9"/>
      <c r="AN461" s="9"/>
      <c r="AO461" s="9"/>
      <c r="AP461" s="9"/>
      <c r="AQ461" s="9"/>
      <c r="AR461" s="9"/>
      <c r="AS461" s="9"/>
      <c r="AT461" s="9"/>
      <c r="AU461" s="9"/>
      <c r="AV461" s="9"/>
      <c r="AW461" s="9"/>
      <c r="AX461" s="9"/>
      <c r="AY461" s="9"/>
      <c r="AZ461" s="9"/>
    </row>
    <row r="462" spans="1:52" x14ac:dyDescent="0.25">
      <c r="A462" s="9"/>
      <c r="B462" s="9"/>
      <c r="C462" s="9"/>
      <c r="D462" s="9"/>
      <c r="E462" s="9"/>
      <c r="F462" s="9"/>
      <c r="G462" s="7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  <c r="AB462" s="9"/>
      <c r="AC462" s="9"/>
      <c r="AD462" s="9"/>
      <c r="AE462" s="9"/>
      <c r="AF462" s="9"/>
      <c r="AG462" s="9"/>
      <c r="AH462" s="9"/>
      <c r="AI462" s="9"/>
      <c r="AJ462" s="9"/>
      <c r="AK462" s="9"/>
      <c r="AL462" s="9"/>
      <c r="AM462" s="9"/>
      <c r="AN462" s="9"/>
      <c r="AO462" s="9"/>
      <c r="AP462" s="9"/>
      <c r="AQ462" s="9"/>
      <c r="AR462" s="9"/>
      <c r="AS462" s="9"/>
      <c r="AT462" s="9"/>
      <c r="AU462" s="9"/>
      <c r="AV462" s="9"/>
      <c r="AW462" s="9"/>
      <c r="AX462" s="9"/>
      <c r="AY462" s="9"/>
      <c r="AZ462" s="9"/>
    </row>
    <row r="463" spans="1:52" x14ac:dyDescent="0.25">
      <c r="A463" s="9"/>
      <c r="B463" s="9"/>
      <c r="C463" s="9"/>
      <c r="D463" s="9"/>
      <c r="E463" s="9"/>
      <c r="F463" s="9"/>
      <c r="G463" s="7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  <c r="AB463" s="9"/>
      <c r="AC463" s="9"/>
      <c r="AD463" s="9"/>
      <c r="AE463" s="9"/>
      <c r="AF463" s="9"/>
      <c r="AG463" s="9"/>
      <c r="AH463" s="9"/>
      <c r="AI463" s="9"/>
      <c r="AJ463" s="9"/>
      <c r="AK463" s="9"/>
      <c r="AL463" s="9"/>
      <c r="AM463" s="9"/>
      <c r="AN463" s="9"/>
      <c r="AO463" s="9"/>
      <c r="AP463" s="9"/>
      <c r="AQ463" s="9"/>
      <c r="AR463" s="9"/>
      <c r="AS463" s="9"/>
      <c r="AT463" s="9"/>
      <c r="AU463" s="9"/>
      <c r="AV463" s="9"/>
      <c r="AW463" s="9"/>
      <c r="AX463" s="9"/>
      <c r="AY463" s="9"/>
      <c r="AZ463" s="9"/>
    </row>
    <row r="464" spans="1:52" x14ac:dyDescent="0.25">
      <c r="A464" s="9"/>
      <c r="B464" s="9"/>
      <c r="C464" s="9"/>
      <c r="D464" s="9"/>
      <c r="E464" s="9"/>
      <c r="F464" s="9"/>
      <c r="G464" s="7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  <c r="AB464" s="9"/>
      <c r="AC464" s="9"/>
      <c r="AD464" s="9"/>
      <c r="AE464" s="9"/>
      <c r="AF464" s="9"/>
      <c r="AG464" s="9"/>
      <c r="AH464" s="9"/>
      <c r="AI464" s="9"/>
      <c r="AJ464" s="9"/>
      <c r="AK464" s="9"/>
      <c r="AL464" s="9"/>
      <c r="AM464" s="9"/>
      <c r="AN464" s="9"/>
      <c r="AO464" s="9"/>
      <c r="AP464" s="9"/>
      <c r="AQ464" s="9"/>
      <c r="AR464" s="9"/>
      <c r="AS464" s="9"/>
      <c r="AT464" s="9"/>
      <c r="AU464" s="9"/>
      <c r="AV464" s="9"/>
      <c r="AW464" s="9"/>
      <c r="AX464" s="9"/>
      <c r="AY464" s="9"/>
      <c r="AZ464" s="9"/>
    </row>
    <row r="465" spans="1:52" x14ac:dyDescent="0.25">
      <c r="A465" s="9"/>
      <c r="B465" s="9"/>
      <c r="C465" s="9"/>
      <c r="D465" s="9"/>
      <c r="E465" s="9"/>
      <c r="F465" s="9"/>
      <c r="G465" s="7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  <c r="AB465" s="9"/>
      <c r="AC465" s="9"/>
      <c r="AD465" s="9"/>
      <c r="AE465" s="9"/>
      <c r="AF465" s="9"/>
      <c r="AG465" s="9"/>
      <c r="AH465" s="9"/>
      <c r="AI465" s="9"/>
      <c r="AJ465" s="9"/>
      <c r="AK465" s="9"/>
      <c r="AL465" s="9"/>
      <c r="AM465" s="9"/>
      <c r="AN465" s="9"/>
      <c r="AO465" s="9"/>
      <c r="AP465" s="9"/>
      <c r="AQ465" s="9"/>
      <c r="AR465" s="9"/>
      <c r="AS465" s="9"/>
      <c r="AT465" s="9"/>
      <c r="AU465" s="9"/>
      <c r="AV465" s="9"/>
      <c r="AW465" s="9"/>
      <c r="AX465" s="9"/>
      <c r="AY465" s="9"/>
      <c r="AZ465" s="9"/>
    </row>
    <row r="466" spans="1:52" x14ac:dyDescent="0.25">
      <c r="A466" s="9"/>
      <c r="B466" s="9"/>
      <c r="C466" s="9"/>
      <c r="D466" s="9"/>
      <c r="E466" s="9"/>
      <c r="F466" s="9"/>
      <c r="G466" s="7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  <c r="AB466" s="9"/>
      <c r="AC466" s="9"/>
      <c r="AD466" s="9"/>
      <c r="AE466" s="9"/>
      <c r="AF466" s="9"/>
      <c r="AG466" s="9"/>
      <c r="AH466" s="9"/>
      <c r="AI466" s="9"/>
      <c r="AJ466" s="9"/>
      <c r="AK466" s="9"/>
      <c r="AL466" s="9"/>
      <c r="AM466" s="9"/>
      <c r="AN466" s="9"/>
      <c r="AO466" s="9"/>
      <c r="AP466" s="9"/>
      <c r="AQ466" s="9"/>
      <c r="AR466" s="9"/>
      <c r="AS466" s="9"/>
      <c r="AT466" s="9"/>
      <c r="AU466" s="9"/>
      <c r="AV466" s="9"/>
      <c r="AW466" s="9"/>
      <c r="AX466" s="9"/>
      <c r="AY466" s="9"/>
      <c r="AZ466" s="9"/>
    </row>
    <row r="467" spans="1:52" x14ac:dyDescent="0.25">
      <c r="A467" s="9"/>
      <c r="B467" s="9"/>
      <c r="C467" s="9"/>
      <c r="D467" s="9"/>
      <c r="E467" s="9"/>
      <c r="F467" s="9"/>
      <c r="G467" s="7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  <c r="AB467" s="9"/>
      <c r="AC467" s="9"/>
      <c r="AD467" s="9"/>
      <c r="AE467" s="9"/>
      <c r="AF467" s="9"/>
      <c r="AG467" s="9"/>
      <c r="AH467" s="9"/>
      <c r="AI467" s="9"/>
      <c r="AJ467" s="9"/>
      <c r="AK467" s="9"/>
      <c r="AL467" s="9"/>
      <c r="AM467" s="9"/>
      <c r="AN467" s="9"/>
      <c r="AO467" s="9"/>
      <c r="AP467" s="9"/>
      <c r="AQ467" s="9"/>
      <c r="AR467" s="9"/>
      <c r="AS467" s="9"/>
      <c r="AT467" s="9"/>
      <c r="AU467" s="9"/>
      <c r="AV467" s="9"/>
      <c r="AW467" s="9"/>
      <c r="AX467" s="9"/>
      <c r="AY467" s="9"/>
      <c r="AZ467" s="9"/>
    </row>
    <row r="468" spans="1:52" x14ac:dyDescent="0.25">
      <c r="A468" s="9"/>
      <c r="B468" s="9"/>
      <c r="C468" s="9"/>
      <c r="D468" s="9"/>
      <c r="E468" s="9"/>
      <c r="F468" s="9"/>
      <c r="G468" s="7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  <c r="AB468" s="9"/>
      <c r="AC468" s="9"/>
      <c r="AD468" s="9"/>
      <c r="AE468" s="9"/>
      <c r="AF468" s="9"/>
      <c r="AG468" s="9"/>
      <c r="AH468" s="9"/>
      <c r="AI468" s="9"/>
      <c r="AJ468" s="9"/>
      <c r="AK468" s="9"/>
      <c r="AL468" s="9"/>
      <c r="AM468" s="9"/>
      <c r="AN468" s="9"/>
      <c r="AO468" s="9"/>
      <c r="AP468" s="9"/>
      <c r="AQ468" s="9"/>
      <c r="AR468" s="9"/>
      <c r="AS468" s="9"/>
      <c r="AT468" s="9"/>
      <c r="AU468" s="9"/>
      <c r="AV468" s="9"/>
      <c r="AW468" s="9"/>
      <c r="AX468" s="9"/>
      <c r="AY468" s="9"/>
      <c r="AZ468" s="9"/>
    </row>
    <row r="469" spans="1:52" x14ac:dyDescent="0.25">
      <c r="A469" s="9"/>
      <c r="B469" s="9"/>
      <c r="C469" s="9"/>
      <c r="D469" s="9"/>
      <c r="E469" s="9"/>
      <c r="F469" s="9"/>
      <c r="G469" s="7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  <c r="AB469" s="9"/>
      <c r="AC469" s="9"/>
      <c r="AD469" s="9"/>
      <c r="AE469" s="9"/>
      <c r="AF469" s="9"/>
      <c r="AG469" s="9"/>
      <c r="AH469" s="9"/>
      <c r="AI469" s="9"/>
      <c r="AJ469" s="9"/>
      <c r="AK469" s="9"/>
      <c r="AL469" s="9"/>
      <c r="AM469" s="9"/>
      <c r="AN469" s="9"/>
      <c r="AO469" s="9"/>
      <c r="AP469" s="9"/>
      <c r="AQ469" s="9"/>
      <c r="AR469" s="9"/>
      <c r="AS469" s="9"/>
      <c r="AT469" s="9"/>
      <c r="AU469" s="9"/>
      <c r="AV469" s="9"/>
      <c r="AW469" s="9"/>
      <c r="AX469" s="9"/>
      <c r="AY469" s="9"/>
      <c r="AZ469" s="9"/>
    </row>
    <row r="470" spans="1:52" x14ac:dyDescent="0.25">
      <c r="A470" s="9"/>
      <c r="B470" s="9"/>
      <c r="C470" s="9"/>
      <c r="D470" s="9"/>
      <c r="E470" s="9"/>
      <c r="F470" s="9"/>
      <c r="G470" s="7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  <c r="AB470" s="9"/>
      <c r="AC470" s="9"/>
      <c r="AD470" s="9"/>
      <c r="AE470" s="9"/>
      <c r="AF470" s="9"/>
      <c r="AG470" s="9"/>
      <c r="AH470" s="9"/>
      <c r="AI470" s="9"/>
      <c r="AJ470" s="9"/>
      <c r="AK470" s="9"/>
      <c r="AL470" s="9"/>
      <c r="AM470" s="9"/>
      <c r="AN470" s="9"/>
      <c r="AO470" s="9"/>
      <c r="AP470" s="9"/>
      <c r="AQ470" s="9"/>
      <c r="AR470" s="9"/>
      <c r="AS470" s="9"/>
      <c r="AT470" s="9"/>
      <c r="AU470" s="9"/>
      <c r="AV470" s="9"/>
      <c r="AW470" s="9"/>
      <c r="AX470" s="9"/>
      <c r="AY470" s="9"/>
      <c r="AZ470" s="9"/>
    </row>
    <row r="471" spans="1:52" x14ac:dyDescent="0.25">
      <c r="A471" s="9"/>
      <c r="B471" s="9"/>
      <c r="C471" s="9"/>
      <c r="D471" s="9"/>
      <c r="E471" s="9"/>
      <c r="F471" s="9"/>
      <c r="G471" s="7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  <c r="AB471" s="9"/>
      <c r="AC471" s="9"/>
      <c r="AD471" s="9"/>
      <c r="AE471" s="9"/>
      <c r="AF471" s="9"/>
      <c r="AG471" s="9"/>
      <c r="AH471" s="9"/>
      <c r="AI471" s="9"/>
      <c r="AJ471" s="9"/>
      <c r="AK471" s="9"/>
      <c r="AL471" s="9"/>
      <c r="AM471" s="9"/>
      <c r="AN471" s="9"/>
      <c r="AO471" s="9"/>
      <c r="AP471" s="9"/>
      <c r="AQ471" s="9"/>
      <c r="AR471" s="9"/>
      <c r="AS471" s="9"/>
      <c r="AT471" s="9"/>
      <c r="AU471" s="9"/>
      <c r="AV471" s="9"/>
      <c r="AW471" s="9"/>
      <c r="AX471" s="9"/>
      <c r="AY471" s="9"/>
      <c r="AZ471" s="9"/>
    </row>
    <row r="472" spans="1:52" x14ac:dyDescent="0.25">
      <c r="A472" s="9"/>
      <c r="B472" s="9"/>
      <c r="C472" s="9"/>
      <c r="D472" s="9"/>
      <c r="E472" s="9"/>
      <c r="F472" s="9"/>
      <c r="G472" s="7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  <c r="AB472" s="9"/>
      <c r="AC472" s="9"/>
      <c r="AD472" s="9"/>
      <c r="AE472" s="9"/>
      <c r="AF472" s="9"/>
      <c r="AG472" s="9"/>
      <c r="AH472" s="9"/>
      <c r="AI472" s="9"/>
      <c r="AJ472" s="9"/>
      <c r="AK472" s="9"/>
      <c r="AL472" s="9"/>
      <c r="AM472" s="9"/>
      <c r="AN472" s="9"/>
      <c r="AO472" s="9"/>
      <c r="AP472" s="9"/>
      <c r="AQ472" s="9"/>
      <c r="AR472" s="9"/>
      <c r="AS472" s="9"/>
      <c r="AT472" s="9"/>
      <c r="AU472" s="9"/>
      <c r="AV472" s="9"/>
      <c r="AW472" s="9"/>
      <c r="AX472" s="9"/>
      <c r="AY472" s="9"/>
      <c r="AZ472" s="9"/>
    </row>
    <row r="473" spans="1:52" x14ac:dyDescent="0.25">
      <c r="A473" s="9"/>
      <c r="B473" s="9"/>
      <c r="C473" s="9"/>
      <c r="D473" s="9"/>
      <c r="E473" s="9"/>
      <c r="F473" s="9"/>
      <c r="G473" s="7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  <c r="AB473" s="9"/>
      <c r="AC473" s="9"/>
      <c r="AD473" s="9"/>
      <c r="AE473" s="9"/>
      <c r="AF473" s="9"/>
      <c r="AG473" s="9"/>
      <c r="AH473" s="9"/>
      <c r="AI473" s="9"/>
      <c r="AJ473" s="9"/>
      <c r="AK473" s="9"/>
      <c r="AL473" s="9"/>
      <c r="AM473" s="9"/>
      <c r="AN473" s="9"/>
      <c r="AO473" s="9"/>
      <c r="AP473" s="9"/>
      <c r="AQ473" s="9"/>
      <c r="AR473" s="9"/>
      <c r="AS473" s="9"/>
      <c r="AT473" s="9"/>
      <c r="AU473" s="9"/>
      <c r="AV473" s="9"/>
      <c r="AW473" s="9"/>
      <c r="AX473" s="9"/>
      <c r="AY473" s="9"/>
      <c r="AZ473" s="9"/>
    </row>
    <row r="474" spans="1:52" x14ac:dyDescent="0.25">
      <c r="A474" s="9"/>
      <c r="B474" s="9"/>
      <c r="C474" s="9"/>
      <c r="D474" s="9"/>
      <c r="E474" s="9"/>
      <c r="F474" s="9"/>
      <c r="G474" s="7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  <c r="AB474" s="9"/>
      <c r="AC474" s="9"/>
      <c r="AD474" s="9"/>
      <c r="AE474" s="9"/>
      <c r="AF474" s="9"/>
      <c r="AG474" s="9"/>
      <c r="AH474" s="9"/>
      <c r="AI474" s="9"/>
      <c r="AJ474" s="9"/>
      <c r="AK474" s="9"/>
      <c r="AL474" s="9"/>
      <c r="AM474" s="9"/>
      <c r="AN474" s="9"/>
      <c r="AO474" s="9"/>
      <c r="AP474" s="9"/>
      <c r="AQ474" s="9"/>
      <c r="AR474" s="9"/>
      <c r="AS474" s="9"/>
      <c r="AT474" s="9"/>
      <c r="AU474" s="9"/>
      <c r="AV474" s="9"/>
      <c r="AW474" s="9"/>
      <c r="AX474" s="9"/>
      <c r="AY474" s="9"/>
      <c r="AZ474" s="9"/>
    </row>
    <row r="475" spans="1:52" x14ac:dyDescent="0.25">
      <c r="A475" s="9"/>
      <c r="B475" s="9"/>
      <c r="C475" s="9"/>
      <c r="D475" s="9"/>
      <c r="E475" s="9"/>
      <c r="F475" s="9"/>
      <c r="G475" s="7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  <c r="AB475" s="9"/>
      <c r="AC475" s="9"/>
      <c r="AD475" s="9"/>
      <c r="AE475" s="9"/>
      <c r="AF475" s="9"/>
      <c r="AG475" s="9"/>
      <c r="AH475" s="9"/>
      <c r="AI475" s="9"/>
      <c r="AJ475" s="9"/>
      <c r="AK475" s="9"/>
      <c r="AL475" s="9"/>
      <c r="AM475" s="9"/>
      <c r="AN475" s="9"/>
      <c r="AO475" s="9"/>
      <c r="AP475" s="9"/>
      <c r="AQ475" s="9"/>
      <c r="AR475" s="9"/>
      <c r="AS475" s="9"/>
      <c r="AT475" s="9"/>
      <c r="AU475" s="9"/>
      <c r="AV475" s="9"/>
      <c r="AW475" s="9"/>
      <c r="AX475" s="9"/>
      <c r="AY475" s="9"/>
      <c r="AZ475" s="9"/>
    </row>
    <row r="476" spans="1:52" x14ac:dyDescent="0.25">
      <c r="A476" s="9"/>
      <c r="B476" s="9"/>
      <c r="C476" s="9"/>
      <c r="D476" s="9"/>
      <c r="E476" s="9"/>
      <c r="F476" s="9"/>
      <c r="G476" s="7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  <c r="AB476" s="9"/>
      <c r="AC476" s="9"/>
      <c r="AD476" s="9"/>
      <c r="AE476" s="9"/>
      <c r="AF476" s="9"/>
      <c r="AG476" s="9"/>
      <c r="AH476" s="9"/>
      <c r="AI476" s="9"/>
      <c r="AJ476" s="9"/>
      <c r="AK476" s="9"/>
      <c r="AL476" s="9"/>
      <c r="AM476" s="9"/>
      <c r="AN476" s="9"/>
      <c r="AO476" s="9"/>
      <c r="AP476" s="9"/>
      <c r="AQ476" s="9"/>
      <c r="AR476" s="9"/>
      <c r="AS476" s="9"/>
      <c r="AT476" s="9"/>
      <c r="AU476" s="9"/>
      <c r="AV476" s="9"/>
      <c r="AW476" s="9"/>
      <c r="AX476" s="9"/>
      <c r="AY476" s="9"/>
      <c r="AZ476" s="9"/>
    </row>
    <row r="477" spans="1:52" x14ac:dyDescent="0.25">
      <c r="A477" s="9"/>
      <c r="B477" s="9"/>
      <c r="C477" s="9"/>
      <c r="D477" s="9"/>
      <c r="E477" s="9"/>
      <c r="F477" s="9"/>
      <c r="G477" s="7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  <c r="AB477" s="9"/>
      <c r="AC477" s="9"/>
      <c r="AD477" s="9"/>
      <c r="AE477" s="9"/>
      <c r="AF477" s="9"/>
      <c r="AG477" s="9"/>
      <c r="AH477" s="9"/>
      <c r="AI477" s="9"/>
      <c r="AJ477" s="9"/>
      <c r="AK477" s="9"/>
      <c r="AL477" s="9"/>
      <c r="AM477" s="9"/>
      <c r="AN477" s="9"/>
      <c r="AO477" s="9"/>
      <c r="AP477" s="9"/>
      <c r="AQ477" s="9"/>
      <c r="AR477" s="9"/>
      <c r="AS477" s="9"/>
      <c r="AT477" s="9"/>
      <c r="AU477" s="9"/>
      <c r="AV477" s="9"/>
      <c r="AW477" s="9"/>
      <c r="AX477" s="9"/>
      <c r="AY477" s="9"/>
      <c r="AZ477" s="9"/>
    </row>
    <row r="478" spans="1:52" x14ac:dyDescent="0.25">
      <c r="A478" s="9"/>
      <c r="B478" s="9"/>
      <c r="C478" s="9"/>
      <c r="D478" s="9"/>
      <c r="E478" s="9"/>
      <c r="F478" s="9"/>
      <c r="G478" s="7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  <c r="AB478" s="9"/>
      <c r="AC478" s="9"/>
      <c r="AD478" s="9"/>
      <c r="AE478" s="9"/>
      <c r="AF478" s="9"/>
      <c r="AG478" s="9"/>
      <c r="AH478" s="9"/>
      <c r="AI478" s="9"/>
      <c r="AJ478" s="9"/>
      <c r="AK478" s="9"/>
      <c r="AL478" s="9"/>
      <c r="AM478" s="9"/>
      <c r="AN478" s="9"/>
      <c r="AO478" s="9"/>
      <c r="AP478" s="9"/>
      <c r="AQ478" s="9"/>
      <c r="AR478" s="9"/>
      <c r="AS478" s="9"/>
      <c r="AT478" s="9"/>
      <c r="AU478" s="9"/>
      <c r="AV478" s="9"/>
      <c r="AW478" s="9"/>
      <c r="AX478" s="9"/>
      <c r="AY478" s="9"/>
      <c r="AZ478" s="9"/>
    </row>
    <row r="479" spans="1:52" x14ac:dyDescent="0.25">
      <c r="A479" s="9"/>
      <c r="B479" s="9"/>
      <c r="C479" s="9"/>
      <c r="D479" s="9"/>
      <c r="E479" s="9"/>
      <c r="F479" s="9"/>
      <c r="G479" s="7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  <c r="AB479" s="9"/>
      <c r="AC479" s="9"/>
      <c r="AD479" s="9"/>
      <c r="AE479" s="9"/>
      <c r="AF479" s="9"/>
      <c r="AG479" s="9"/>
      <c r="AH479" s="9"/>
      <c r="AI479" s="9"/>
      <c r="AJ479" s="9"/>
      <c r="AK479" s="9"/>
      <c r="AL479" s="9"/>
      <c r="AM479" s="9"/>
      <c r="AN479" s="9"/>
      <c r="AO479" s="9"/>
      <c r="AP479" s="9"/>
      <c r="AQ479" s="9"/>
      <c r="AR479" s="9"/>
      <c r="AS479" s="9"/>
      <c r="AT479" s="9"/>
      <c r="AU479" s="9"/>
      <c r="AV479" s="9"/>
      <c r="AW479" s="9"/>
      <c r="AX479" s="9"/>
      <c r="AY479" s="9"/>
      <c r="AZ479" s="9"/>
    </row>
    <row r="480" spans="1:52" x14ac:dyDescent="0.25">
      <c r="A480" s="9"/>
      <c r="B480" s="9"/>
      <c r="C480" s="9"/>
      <c r="D480" s="9"/>
      <c r="E480" s="9"/>
      <c r="F480" s="9"/>
      <c r="G480" s="7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  <c r="AB480" s="9"/>
      <c r="AC480" s="9"/>
      <c r="AD480" s="9"/>
      <c r="AE480" s="9"/>
      <c r="AF480" s="9"/>
      <c r="AG480" s="9"/>
      <c r="AH480" s="9"/>
      <c r="AI480" s="9"/>
      <c r="AJ480" s="9"/>
      <c r="AK480" s="9"/>
      <c r="AL480" s="9"/>
      <c r="AM480" s="9"/>
      <c r="AN480" s="9"/>
      <c r="AO480" s="9"/>
      <c r="AP480" s="9"/>
      <c r="AQ480" s="9"/>
      <c r="AR480" s="9"/>
      <c r="AS480" s="9"/>
      <c r="AT480" s="9"/>
      <c r="AU480" s="9"/>
      <c r="AV480" s="9"/>
      <c r="AW480" s="9"/>
      <c r="AX480" s="9"/>
      <c r="AY480" s="9"/>
      <c r="AZ480" s="9"/>
    </row>
    <row r="481" spans="1:52" x14ac:dyDescent="0.25">
      <c r="A481" s="9"/>
      <c r="B481" s="9"/>
      <c r="C481" s="9"/>
      <c r="D481" s="9"/>
      <c r="E481" s="9"/>
      <c r="F481" s="9"/>
      <c r="G481" s="7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  <c r="AB481" s="9"/>
      <c r="AC481" s="9"/>
      <c r="AD481" s="9"/>
      <c r="AE481" s="9"/>
      <c r="AF481" s="9"/>
      <c r="AG481" s="9"/>
      <c r="AH481" s="9"/>
      <c r="AI481" s="9"/>
      <c r="AJ481" s="9"/>
      <c r="AK481" s="9"/>
      <c r="AL481" s="9"/>
      <c r="AM481" s="9"/>
      <c r="AN481" s="9"/>
      <c r="AO481" s="9"/>
      <c r="AP481" s="9"/>
      <c r="AQ481" s="9"/>
      <c r="AR481" s="9"/>
      <c r="AS481" s="9"/>
      <c r="AT481" s="9"/>
      <c r="AU481" s="9"/>
      <c r="AV481" s="9"/>
      <c r="AW481" s="9"/>
      <c r="AX481" s="9"/>
      <c r="AY481" s="9"/>
      <c r="AZ481" s="9"/>
    </row>
    <row r="482" spans="1:52" x14ac:dyDescent="0.25">
      <c r="A482" s="9"/>
      <c r="B482" s="9"/>
      <c r="C482" s="9"/>
      <c r="D482" s="9"/>
      <c r="E482" s="9"/>
      <c r="F482" s="9"/>
      <c r="G482" s="7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  <c r="AB482" s="9"/>
      <c r="AC482" s="9"/>
      <c r="AD482" s="9"/>
      <c r="AE482" s="9"/>
      <c r="AF482" s="9"/>
      <c r="AG482" s="9"/>
      <c r="AH482" s="9"/>
      <c r="AI482" s="9"/>
      <c r="AJ482" s="9"/>
      <c r="AK482" s="9"/>
      <c r="AL482" s="9"/>
      <c r="AM482" s="9"/>
      <c r="AN482" s="9"/>
      <c r="AO482" s="9"/>
      <c r="AP482" s="9"/>
      <c r="AQ482" s="9"/>
      <c r="AR482" s="9"/>
      <c r="AS482" s="9"/>
      <c r="AT482" s="9"/>
      <c r="AU482" s="9"/>
      <c r="AV482" s="9"/>
      <c r="AW482" s="9"/>
      <c r="AX482" s="9"/>
      <c r="AY482" s="9"/>
      <c r="AZ482" s="9"/>
    </row>
    <row r="483" spans="1:52" x14ac:dyDescent="0.25">
      <c r="A483" s="9"/>
      <c r="B483" s="9"/>
      <c r="C483" s="9"/>
      <c r="D483" s="9"/>
      <c r="E483" s="9"/>
      <c r="F483" s="9"/>
      <c r="G483" s="7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  <c r="AB483" s="9"/>
      <c r="AC483" s="9"/>
      <c r="AD483" s="9"/>
      <c r="AE483" s="9"/>
      <c r="AF483" s="9"/>
      <c r="AG483" s="9"/>
      <c r="AH483" s="9"/>
      <c r="AI483" s="9"/>
      <c r="AJ483" s="9"/>
      <c r="AK483" s="9"/>
      <c r="AL483" s="9"/>
      <c r="AM483" s="9"/>
      <c r="AN483" s="9"/>
      <c r="AO483" s="9"/>
      <c r="AP483" s="9"/>
      <c r="AQ483" s="9"/>
      <c r="AR483" s="9"/>
      <c r="AS483" s="9"/>
      <c r="AT483" s="9"/>
      <c r="AU483" s="9"/>
      <c r="AV483" s="9"/>
      <c r="AW483" s="9"/>
      <c r="AX483" s="9"/>
      <c r="AY483" s="9"/>
      <c r="AZ483" s="9"/>
    </row>
    <row r="484" spans="1:52" x14ac:dyDescent="0.25">
      <c r="A484" s="9"/>
      <c r="B484" s="9"/>
      <c r="C484" s="9"/>
      <c r="D484" s="9"/>
      <c r="E484" s="9"/>
      <c r="F484" s="9"/>
      <c r="G484" s="7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  <c r="AB484" s="9"/>
      <c r="AC484" s="9"/>
      <c r="AD484" s="9"/>
      <c r="AE484" s="9"/>
      <c r="AF484" s="9"/>
      <c r="AG484" s="9"/>
      <c r="AH484" s="9"/>
      <c r="AI484" s="9"/>
      <c r="AJ484" s="9"/>
      <c r="AK484" s="9"/>
      <c r="AL484" s="9"/>
      <c r="AM484" s="9"/>
      <c r="AN484" s="9"/>
      <c r="AO484" s="9"/>
      <c r="AP484" s="9"/>
      <c r="AQ484" s="9"/>
      <c r="AR484" s="9"/>
      <c r="AS484" s="9"/>
      <c r="AT484" s="9"/>
      <c r="AU484" s="9"/>
      <c r="AV484" s="9"/>
      <c r="AW484" s="9"/>
      <c r="AX484" s="9"/>
      <c r="AY484" s="9"/>
      <c r="AZ484" s="9"/>
    </row>
    <row r="485" spans="1:52" x14ac:dyDescent="0.25">
      <c r="A485" s="9"/>
      <c r="B485" s="9"/>
      <c r="C485" s="9"/>
      <c r="D485" s="9"/>
      <c r="E485" s="9"/>
      <c r="F485" s="9"/>
      <c r="G485" s="7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  <c r="AB485" s="9"/>
      <c r="AC485" s="9"/>
      <c r="AD485" s="9"/>
      <c r="AE485" s="9"/>
      <c r="AF485" s="9"/>
      <c r="AG485" s="9"/>
      <c r="AH485" s="9"/>
      <c r="AI485" s="9"/>
      <c r="AJ485" s="9"/>
      <c r="AK485" s="9"/>
      <c r="AL485" s="9"/>
      <c r="AM485" s="9"/>
      <c r="AN485" s="9"/>
      <c r="AO485" s="9"/>
      <c r="AP485" s="9"/>
      <c r="AQ485" s="9"/>
      <c r="AR485" s="9"/>
      <c r="AS485" s="9"/>
      <c r="AT485" s="9"/>
      <c r="AU485" s="9"/>
      <c r="AV485" s="9"/>
      <c r="AW485" s="9"/>
      <c r="AX485" s="9"/>
      <c r="AY485" s="9"/>
      <c r="AZ485" s="9"/>
    </row>
    <row r="486" spans="1:52" x14ac:dyDescent="0.25">
      <c r="A486" s="9"/>
      <c r="B486" s="9"/>
      <c r="C486" s="9"/>
      <c r="D486" s="9"/>
      <c r="E486" s="9"/>
      <c r="F486" s="9"/>
      <c r="G486" s="7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  <c r="AB486" s="9"/>
      <c r="AC486" s="9"/>
      <c r="AD486" s="9"/>
      <c r="AE486" s="9"/>
      <c r="AF486" s="9"/>
      <c r="AG486" s="9"/>
      <c r="AH486" s="9"/>
      <c r="AI486" s="9"/>
      <c r="AJ486" s="9"/>
      <c r="AK486" s="9"/>
      <c r="AL486" s="9"/>
      <c r="AM486" s="9"/>
      <c r="AN486" s="9"/>
      <c r="AO486" s="9"/>
      <c r="AP486" s="9"/>
      <c r="AQ486" s="9"/>
      <c r="AR486" s="9"/>
      <c r="AS486" s="9"/>
      <c r="AT486" s="9"/>
      <c r="AU486" s="9"/>
      <c r="AV486" s="9"/>
      <c r="AW486" s="9"/>
      <c r="AX486" s="9"/>
      <c r="AY486" s="9"/>
      <c r="AZ486" s="9"/>
    </row>
    <row r="487" spans="1:52" x14ac:dyDescent="0.25">
      <c r="A487" s="9"/>
      <c r="B487" s="9"/>
      <c r="C487" s="9"/>
      <c r="D487" s="9"/>
      <c r="E487" s="9"/>
      <c r="F487" s="9"/>
      <c r="G487" s="7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  <c r="AB487" s="9"/>
      <c r="AC487" s="9"/>
      <c r="AD487" s="9"/>
      <c r="AE487" s="9"/>
      <c r="AF487" s="9"/>
      <c r="AG487" s="9"/>
      <c r="AH487" s="9"/>
      <c r="AI487" s="9"/>
      <c r="AJ487" s="9"/>
      <c r="AK487" s="9"/>
      <c r="AL487" s="9"/>
      <c r="AM487" s="9"/>
      <c r="AN487" s="9"/>
      <c r="AO487" s="9"/>
      <c r="AP487" s="9"/>
      <c r="AQ487" s="9"/>
      <c r="AR487" s="9"/>
      <c r="AS487" s="9"/>
      <c r="AT487" s="9"/>
      <c r="AU487" s="9"/>
      <c r="AV487" s="9"/>
      <c r="AW487" s="9"/>
      <c r="AX487" s="9"/>
      <c r="AY487" s="9"/>
      <c r="AZ487" s="9"/>
    </row>
    <row r="488" spans="1:52" x14ac:dyDescent="0.25">
      <c r="A488" s="9"/>
      <c r="B488" s="9"/>
      <c r="C488" s="9"/>
      <c r="D488" s="9"/>
      <c r="E488" s="9"/>
      <c r="F488" s="9"/>
      <c r="G488" s="7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  <c r="AB488" s="9"/>
      <c r="AC488" s="9"/>
      <c r="AD488" s="9"/>
      <c r="AE488" s="9"/>
      <c r="AF488" s="9"/>
      <c r="AG488" s="9"/>
      <c r="AH488" s="9"/>
      <c r="AI488" s="9"/>
      <c r="AJ488" s="9"/>
      <c r="AK488" s="9"/>
      <c r="AL488" s="9"/>
      <c r="AM488" s="9"/>
      <c r="AN488" s="9"/>
      <c r="AO488" s="9"/>
      <c r="AP488" s="9"/>
      <c r="AQ488" s="9"/>
      <c r="AR488" s="9"/>
      <c r="AS488" s="9"/>
      <c r="AT488" s="9"/>
      <c r="AU488" s="9"/>
      <c r="AV488" s="9"/>
      <c r="AW488" s="9"/>
      <c r="AX488" s="9"/>
      <c r="AY488" s="9"/>
      <c r="AZ488" s="9"/>
    </row>
    <row r="489" spans="1:52" x14ac:dyDescent="0.25">
      <c r="A489" s="9"/>
      <c r="B489" s="9"/>
      <c r="C489" s="9"/>
      <c r="D489" s="9"/>
      <c r="E489" s="9"/>
      <c r="F489" s="9"/>
      <c r="G489" s="7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  <c r="AB489" s="9"/>
      <c r="AC489" s="9"/>
      <c r="AD489" s="9"/>
      <c r="AE489" s="9"/>
      <c r="AF489" s="9"/>
      <c r="AG489" s="9"/>
      <c r="AH489" s="9"/>
      <c r="AI489" s="9"/>
      <c r="AJ489" s="9"/>
      <c r="AK489" s="9"/>
      <c r="AL489" s="9"/>
      <c r="AM489" s="9"/>
      <c r="AN489" s="9"/>
      <c r="AO489" s="9"/>
      <c r="AP489" s="9"/>
      <c r="AQ489" s="9"/>
      <c r="AR489" s="9"/>
      <c r="AS489" s="9"/>
      <c r="AT489" s="9"/>
      <c r="AU489" s="9"/>
      <c r="AV489" s="9"/>
      <c r="AW489" s="9"/>
      <c r="AX489" s="9"/>
      <c r="AY489" s="9"/>
      <c r="AZ489" s="9"/>
    </row>
    <row r="490" spans="1:52" x14ac:dyDescent="0.25">
      <c r="A490" s="9"/>
      <c r="B490" s="9"/>
      <c r="C490" s="9"/>
      <c r="D490" s="9"/>
      <c r="E490" s="9"/>
      <c r="F490" s="9"/>
      <c r="G490" s="7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  <c r="AB490" s="9"/>
      <c r="AC490" s="9"/>
      <c r="AD490" s="9"/>
      <c r="AE490" s="9"/>
      <c r="AF490" s="9"/>
      <c r="AG490" s="9"/>
      <c r="AH490" s="9"/>
      <c r="AI490" s="9"/>
      <c r="AJ490" s="9"/>
      <c r="AK490" s="9"/>
      <c r="AL490" s="9"/>
      <c r="AM490" s="9"/>
      <c r="AN490" s="9"/>
      <c r="AO490" s="9"/>
      <c r="AP490" s="9"/>
      <c r="AQ490" s="9"/>
      <c r="AR490" s="9"/>
      <c r="AS490" s="9"/>
      <c r="AT490" s="9"/>
      <c r="AU490" s="9"/>
      <c r="AV490" s="9"/>
      <c r="AW490" s="9"/>
      <c r="AX490" s="9"/>
      <c r="AY490" s="9"/>
      <c r="AZ490" s="9"/>
    </row>
    <row r="491" spans="1:52" x14ac:dyDescent="0.25">
      <c r="A491" s="9"/>
      <c r="B491" s="9"/>
      <c r="C491" s="9"/>
      <c r="D491" s="9"/>
      <c r="E491" s="9"/>
      <c r="F491" s="9"/>
      <c r="G491" s="7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  <c r="AB491" s="9"/>
      <c r="AC491" s="9"/>
      <c r="AD491" s="9"/>
      <c r="AE491" s="9"/>
      <c r="AF491" s="9"/>
      <c r="AG491" s="9"/>
      <c r="AH491" s="9"/>
      <c r="AI491" s="9"/>
      <c r="AJ491" s="9"/>
      <c r="AK491" s="9"/>
      <c r="AL491" s="9"/>
      <c r="AM491" s="9"/>
      <c r="AN491" s="9"/>
      <c r="AO491" s="9"/>
      <c r="AP491" s="9"/>
      <c r="AQ491" s="9"/>
      <c r="AR491" s="9"/>
      <c r="AS491" s="9"/>
      <c r="AT491" s="9"/>
      <c r="AU491" s="9"/>
      <c r="AV491" s="9"/>
      <c r="AW491" s="9"/>
      <c r="AX491" s="9"/>
      <c r="AY491" s="9"/>
      <c r="AZ491" s="9"/>
    </row>
    <row r="492" spans="1:52" x14ac:dyDescent="0.25">
      <c r="A492" s="9"/>
      <c r="B492" s="9"/>
      <c r="C492" s="9"/>
      <c r="D492" s="9"/>
      <c r="E492" s="9"/>
      <c r="F492" s="9"/>
      <c r="G492" s="7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  <c r="AB492" s="9"/>
      <c r="AC492" s="9"/>
      <c r="AD492" s="9"/>
      <c r="AE492" s="9"/>
      <c r="AF492" s="9"/>
      <c r="AG492" s="9"/>
      <c r="AH492" s="9"/>
      <c r="AI492" s="9"/>
      <c r="AJ492" s="9"/>
      <c r="AK492" s="9"/>
      <c r="AL492" s="9"/>
      <c r="AM492" s="9"/>
      <c r="AN492" s="9"/>
      <c r="AO492" s="9"/>
      <c r="AP492" s="9"/>
      <c r="AQ492" s="9"/>
      <c r="AR492" s="9"/>
      <c r="AS492" s="9"/>
      <c r="AT492" s="9"/>
      <c r="AU492" s="9"/>
      <c r="AV492" s="9"/>
      <c r="AW492" s="9"/>
      <c r="AX492" s="9"/>
      <c r="AY492" s="9"/>
      <c r="AZ492" s="9"/>
    </row>
    <row r="493" spans="1:52" x14ac:dyDescent="0.25">
      <c r="A493" s="9"/>
      <c r="B493" s="9"/>
      <c r="C493" s="9"/>
      <c r="D493" s="9"/>
      <c r="E493" s="9"/>
      <c r="F493" s="9"/>
      <c r="G493" s="7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  <c r="AB493" s="9"/>
      <c r="AC493" s="9"/>
      <c r="AD493" s="9"/>
      <c r="AE493" s="9"/>
      <c r="AF493" s="9"/>
      <c r="AG493" s="9"/>
      <c r="AH493" s="9"/>
      <c r="AI493" s="9"/>
      <c r="AJ493" s="9"/>
      <c r="AK493" s="9"/>
      <c r="AL493" s="9"/>
      <c r="AM493" s="9"/>
      <c r="AN493" s="9"/>
      <c r="AO493" s="9"/>
      <c r="AP493" s="9"/>
      <c r="AQ493" s="9"/>
      <c r="AR493" s="9"/>
      <c r="AS493" s="9"/>
      <c r="AT493" s="9"/>
      <c r="AU493" s="9"/>
      <c r="AV493" s="9"/>
      <c r="AW493" s="9"/>
      <c r="AX493" s="9"/>
      <c r="AY493" s="9"/>
      <c r="AZ493" s="9"/>
    </row>
    <row r="494" spans="1:52" x14ac:dyDescent="0.25">
      <c r="A494" s="9"/>
      <c r="B494" s="9"/>
      <c r="C494" s="9"/>
      <c r="D494" s="9"/>
      <c r="E494" s="9"/>
      <c r="F494" s="9"/>
      <c r="G494" s="7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  <c r="AB494" s="9"/>
      <c r="AC494" s="9"/>
      <c r="AD494" s="9"/>
      <c r="AE494" s="9"/>
      <c r="AF494" s="9"/>
      <c r="AG494" s="9"/>
      <c r="AH494" s="9"/>
      <c r="AI494" s="9"/>
      <c r="AJ494" s="9"/>
      <c r="AK494" s="9"/>
      <c r="AL494" s="9"/>
      <c r="AM494" s="9"/>
      <c r="AN494" s="9"/>
      <c r="AO494" s="9"/>
      <c r="AP494" s="9"/>
      <c r="AQ494" s="9"/>
      <c r="AR494" s="9"/>
      <c r="AS494" s="9"/>
      <c r="AT494" s="9"/>
      <c r="AU494" s="9"/>
      <c r="AV494" s="9"/>
      <c r="AW494" s="9"/>
      <c r="AX494" s="9"/>
      <c r="AY494" s="9"/>
      <c r="AZ494" s="9"/>
    </row>
    <row r="495" spans="1:52" x14ac:dyDescent="0.25">
      <c r="A495" s="9"/>
      <c r="B495" s="9"/>
      <c r="C495" s="9"/>
      <c r="D495" s="9"/>
      <c r="E495" s="9"/>
      <c r="F495" s="9"/>
      <c r="G495" s="7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  <c r="AB495" s="9"/>
      <c r="AC495" s="9"/>
      <c r="AD495" s="9"/>
      <c r="AE495" s="9"/>
      <c r="AF495" s="9"/>
      <c r="AG495" s="9"/>
      <c r="AH495" s="9"/>
      <c r="AI495" s="9"/>
      <c r="AJ495" s="9"/>
      <c r="AK495" s="9"/>
      <c r="AL495" s="9"/>
      <c r="AM495" s="9"/>
      <c r="AN495" s="9"/>
      <c r="AO495" s="9"/>
      <c r="AP495" s="9"/>
      <c r="AQ495" s="9"/>
      <c r="AR495" s="9"/>
      <c r="AS495" s="9"/>
      <c r="AT495" s="9"/>
      <c r="AU495" s="9"/>
      <c r="AV495" s="9"/>
      <c r="AW495" s="9"/>
      <c r="AX495" s="9"/>
      <c r="AY495" s="9"/>
      <c r="AZ495" s="9"/>
    </row>
    <row r="496" spans="1:52" x14ac:dyDescent="0.25">
      <c r="A496" s="9"/>
      <c r="B496" s="9"/>
      <c r="C496" s="9"/>
      <c r="D496" s="9"/>
      <c r="E496" s="9"/>
      <c r="F496" s="9"/>
      <c r="G496" s="7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  <c r="AB496" s="9"/>
      <c r="AC496" s="9"/>
      <c r="AD496" s="9"/>
      <c r="AE496" s="9"/>
      <c r="AF496" s="9"/>
      <c r="AG496" s="9"/>
      <c r="AH496" s="9"/>
      <c r="AI496" s="9"/>
      <c r="AJ496" s="9"/>
      <c r="AK496" s="9"/>
      <c r="AL496" s="9"/>
      <c r="AM496" s="9"/>
      <c r="AN496" s="9"/>
      <c r="AO496" s="9"/>
      <c r="AP496" s="9"/>
      <c r="AQ496" s="9"/>
      <c r="AR496" s="9"/>
      <c r="AS496" s="9"/>
      <c r="AT496" s="9"/>
      <c r="AU496" s="9"/>
      <c r="AV496" s="9"/>
      <c r="AW496" s="9"/>
      <c r="AX496" s="9"/>
      <c r="AY496" s="9"/>
      <c r="AZ496" s="9"/>
    </row>
    <row r="497" spans="1:52" x14ac:dyDescent="0.25">
      <c r="A497" s="9"/>
      <c r="B497" s="9"/>
      <c r="C497" s="9"/>
      <c r="D497" s="9"/>
      <c r="E497" s="9"/>
      <c r="F497" s="9"/>
      <c r="G497" s="7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  <c r="AB497" s="9"/>
      <c r="AC497" s="9"/>
      <c r="AD497" s="9"/>
      <c r="AE497" s="9"/>
      <c r="AF497" s="9"/>
      <c r="AG497" s="9"/>
      <c r="AH497" s="9"/>
      <c r="AI497" s="9"/>
      <c r="AJ497" s="9"/>
      <c r="AK497" s="9"/>
      <c r="AL497" s="9"/>
      <c r="AM497" s="9"/>
      <c r="AN497" s="9"/>
      <c r="AO497" s="9"/>
      <c r="AP497" s="9"/>
      <c r="AQ497" s="9"/>
      <c r="AR497" s="9"/>
      <c r="AS497" s="9"/>
      <c r="AT497" s="9"/>
      <c r="AU497" s="9"/>
      <c r="AV497" s="9"/>
      <c r="AW497" s="9"/>
      <c r="AX497" s="9"/>
      <c r="AY497" s="9"/>
      <c r="AZ497" s="9"/>
    </row>
    <row r="498" spans="1:52" x14ac:dyDescent="0.25">
      <c r="A498" s="9"/>
      <c r="B498" s="9"/>
      <c r="C498" s="9"/>
      <c r="D498" s="9"/>
      <c r="E498" s="9"/>
      <c r="F498" s="9"/>
      <c r="G498" s="7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  <c r="AB498" s="9"/>
      <c r="AC498" s="9"/>
      <c r="AD498" s="9"/>
      <c r="AE498" s="9"/>
      <c r="AF498" s="9"/>
      <c r="AG498" s="9"/>
      <c r="AH498" s="9"/>
      <c r="AI498" s="9"/>
      <c r="AJ498" s="9"/>
      <c r="AK498" s="9"/>
      <c r="AL498" s="9"/>
      <c r="AM498" s="9"/>
      <c r="AN498" s="9"/>
      <c r="AO498" s="9"/>
      <c r="AP498" s="9"/>
      <c r="AQ498" s="9"/>
      <c r="AR498" s="9"/>
      <c r="AS498" s="9"/>
      <c r="AT498" s="9"/>
      <c r="AU498" s="9"/>
      <c r="AV498" s="9"/>
      <c r="AW498" s="9"/>
      <c r="AX498" s="9"/>
      <c r="AY498" s="9"/>
      <c r="AZ498" s="9"/>
    </row>
    <row r="499" spans="1:52" x14ac:dyDescent="0.25">
      <c r="A499" s="9"/>
      <c r="B499" s="9"/>
      <c r="C499" s="9"/>
      <c r="D499" s="9"/>
      <c r="E499" s="9"/>
      <c r="F499" s="9"/>
      <c r="G499" s="7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  <c r="AB499" s="9"/>
      <c r="AC499" s="9"/>
      <c r="AD499" s="9"/>
      <c r="AE499" s="9"/>
      <c r="AF499" s="9"/>
      <c r="AG499" s="9"/>
      <c r="AH499" s="9"/>
      <c r="AI499" s="9"/>
      <c r="AJ499" s="9"/>
      <c r="AK499" s="9"/>
      <c r="AL499" s="9"/>
      <c r="AM499" s="9"/>
      <c r="AN499" s="9"/>
      <c r="AO499" s="9"/>
      <c r="AP499" s="9"/>
      <c r="AQ499" s="9"/>
      <c r="AR499" s="9"/>
      <c r="AS499" s="9"/>
      <c r="AT499" s="9"/>
      <c r="AU499" s="9"/>
      <c r="AV499" s="9"/>
      <c r="AW499" s="9"/>
      <c r="AX499" s="9"/>
      <c r="AY499" s="9"/>
      <c r="AZ499" s="9"/>
    </row>
    <row r="500" spans="1:52" x14ac:dyDescent="0.25">
      <c r="A500" s="9"/>
      <c r="B500" s="9"/>
      <c r="C500" s="9"/>
      <c r="D500" s="9"/>
      <c r="E500" s="9"/>
      <c r="F500" s="9"/>
      <c r="G500" s="7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  <c r="AB500" s="9"/>
      <c r="AC500" s="9"/>
      <c r="AD500" s="9"/>
      <c r="AE500" s="9"/>
      <c r="AF500" s="9"/>
      <c r="AG500" s="9"/>
      <c r="AH500" s="9"/>
      <c r="AI500" s="9"/>
      <c r="AJ500" s="9"/>
      <c r="AK500" s="9"/>
      <c r="AL500" s="9"/>
      <c r="AM500" s="9"/>
      <c r="AN500" s="9"/>
      <c r="AO500" s="9"/>
      <c r="AP500" s="9"/>
      <c r="AQ500" s="9"/>
      <c r="AR500" s="9"/>
      <c r="AS500" s="9"/>
      <c r="AT500" s="9"/>
      <c r="AU500" s="9"/>
      <c r="AV500" s="9"/>
      <c r="AW500" s="9"/>
      <c r="AX500" s="9"/>
      <c r="AY500" s="9"/>
      <c r="AZ500" s="9"/>
    </row>
  </sheetData>
  <autoFilter ref="A3:AI35" xr:uid="{B8975B62-024A-4EBE-8EBE-8D98D8A0014B}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Uaer4</cp:lastModifiedBy>
  <dcterms:created xsi:type="dcterms:W3CDTF">2025-09-11T11:59:03Z</dcterms:created>
  <dcterms:modified xsi:type="dcterms:W3CDTF">2025-09-11T12:09:55Z</dcterms:modified>
</cp:coreProperties>
</file>