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10,25 Ост КИ Ташкент\"/>
    </mc:Choice>
  </mc:AlternateContent>
  <xr:revisionPtr revIDLastSave="0" documentId="13_ncr:1_{C712279E-FAB1-4402-B593-69446B92AA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Sheet!$A$3:$AH$37</definedName>
  </definedNames>
  <calcPr calcId="191029"/>
</workbook>
</file>

<file path=xl/calcChain.xml><?xml version="1.0" encoding="utf-8"?>
<calcChain xmlns="http://schemas.openxmlformats.org/spreadsheetml/2006/main">
  <c r="Q37" i="1" l="1"/>
  <c r="V37" i="1" s="1"/>
  <c r="L37" i="1"/>
  <c r="Q36" i="1"/>
  <c r="L36" i="1"/>
  <c r="Q35" i="1"/>
  <c r="V35" i="1" s="1"/>
  <c r="L35" i="1"/>
  <c r="Q34" i="1"/>
  <c r="R34" i="1" s="1"/>
  <c r="AH34" i="1" s="1"/>
  <c r="L34" i="1"/>
  <c r="Q33" i="1"/>
  <c r="L33" i="1"/>
  <c r="Q32" i="1"/>
  <c r="R32" i="1" s="1"/>
  <c r="AH32" i="1" s="1"/>
  <c r="L32" i="1"/>
  <c r="F31" i="1"/>
  <c r="E31" i="1"/>
  <c r="Q31" i="1" s="1"/>
  <c r="Q30" i="1"/>
  <c r="R30" i="1" s="1"/>
  <c r="L30" i="1"/>
  <c r="Q29" i="1"/>
  <c r="V29" i="1" s="1"/>
  <c r="L29" i="1"/>
  <c r="Q28" i="1"/>
  <c r="R28" i="1" s="1"/>
  <c r="AH28" i="1" s="1"/>
  <c r="L28" i="1"/>
  <c r="Q27" i="1"/>
  <c r="L27" i="1"/>
  <c r="Q26" i="1"/>
  <c r="L26" i="1"/>
  <c r="Q25" i="1"/>
  <c r="V25" i="1" s="1"/>
  <c r="L25" i="1"/>
  <c r="F24" i="1"/>
  <c r="E24" i="1"/>
  <c r="L24" i="1" s="1"/>
  <c r="Q23" i="1"/>
  <c r="U23" i="1" s="1"/>
  <c r="L23" i="1"/>
  <c r="Q22" i="1"/>
  <c r="V22" i="1" s="1"/>
  <c r="L22" i="1"/>
  <c r="Q21" i="1"/>
  <c r="AH21" i="1" s="1"/>
  <c r="L21" i="1"/>
  <c r="Q20" i="1"/>
  <c r="V20" i="1" s="1"/>
  <c r="L20" i="1"/>
  <c r="Q19" i="1"/>
  <c r="AH19" i="1" s="1"/>
  <c r="L19" i="1"/>
  <c r="Q18" i="1"/>
  <c r="V18" i="1" s="1"/>
  <c r="L18" i="1"/>
  <c r="Q17" i="1"/>
  <c r="AH17" i="1" s="1"/>
  <c r="L17" i="1"/>
  <c r="Q16" i="1"/>
  <c r="V16" i="1" s="1"/>
  <c r="L16" i="1"/>
  <c r="Q15" i="1"/>
  <c r="V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AH10" i="1" s="1"/>
  <c r="L10" i="1"/>
  <c r="Q9" i="1"/>
  <c r="V9" i="1" s="1"/>
  <c r="L9" i="1"/>
  <c r="Q8" i="1"/>
  <c r="AH8" i="1" s="1"/>
  <c r="L8" i="1"/>
  <c r="Q7" i="1"/>
  <c r="V7" i="1" s="1"/>
  <c r="L7" i="1"/>
  <c r="Q6" i="1"/>
  <c r="R6" i="1" s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V33" i="1" l="1"/>
  <c r="R33" i="1"/>
  <c r="V27" i="1"/>
  <c r="R27" i="1"/>
  <c r="R18" i="1"/>
  <c r="AH18" i="1" s="1"/>
  <c r="F5" i="1"/>
  <c r="AH16" i="1"/>
  <c r="AH20" i="1"/>
  <c r="AH22" i="1"/>
  <c r="AH33" i="1"/>
  <c r="R25" i="1"/>
  <c r="AH25" i="1" s="1"/>
  <c r="AH26" i="1"/>
  <c r="AH27" i="1"/>
  <c r="U6" i="1"/>
  <c r="R7" i="1"/>
  <c r="AH7" i="1" s="1"/>
  <c r="R29" i="1"/>
  <c r="AH29" i="1" s="1"/>
  <c r="AH30" i="1"/>
  <c r="R9" i="1"/>
  <c r="AH9" i="1" s="1"/>
  <c r="R31" i="1"/>
  <c r="AH31" i="1" s="1"/>
  <c r="U32" i="1"/>
  <c r="AH11" i="1"/>
  <c r="AH12" i="1"/>
  <c r="R13" i="1"/>
  <c r="AH13" i="1" s="1"/>
  <c r="AH35" i="1"/>
  <c r="R14" i="1"/>
  <c r="AH14" i="1" s="1"/>
  <c r="R36" i="1"/>
  <c r="AH36" i="1" s="1"/>
  <c r="U10" i="1"/>
  <c r="U17" i="1"/>
  <c r="R37" i="1"/>
  <c r="AH37" i="1" s="1"/>
  <c r="U19" i="1"/>
  <c r="U20" i="1"/>
  <c r="U28" i="1"/>
  <c r="U21" i="1"/>
  <c r="U8" i="1"/>
  <c r="U34" i="1"/>
  <c r="U27" i="1"/>
  <c r="U15" i="1"/>
  <c r="U16" i="1"/>
  <c r="U25" i="1"/>
  <c r="U33" i="1"/>
  <c r="U22" i="1"/>
  <c r="Q24" i="1"/>
  <c r="Q5" i="1" s="1"/>
  <c r="V31" i="1"/>
  <c r="V6" i="1"/>
  <c r="V8" i="1"/>
  <c r="V10" i="1"/>
  <c r="V12" i="1"/>
  <c r="V14" i="1"/>
  <c r="V17" i="1"/>
  <c r="V19" i="1"/>
  <c r="V21" i="1"/>
  <c r="V23" i="1"/>
  <c r="V26" i="1"/>
  <c r="V28" i="1"/>
  <c r="V30" i="1"/>
  <c r="L31" i="1"/>
  <c r="L5" i="1" s="1"/>
  <c r="V32" i="1"/>
  <c r="V34" i="1"/>
  <c r="V36" i="1"/>
  <c r="E5" i="1"/>
  <c r="U18" i="1" l="1"/>
  <c r="U29" i="1"/>
  <c r="U14" i="1"/>
  <c r="U37" i="1"/>
  <c r="U13" i="1"/>
  <c r="U30" i="1"/>
  <c r="U9" i="1"/>
  <c r="U31" i="1"/>
  <c r="U7" i="1"/>
  <c r="AH24" i="1"/>
  <c r="AH5" i="1" s="1"/>
  <c r="U11" i="1"/>
  <c r="U36" i="1"/>
  <c r="U35" i="1"/>
  <c r="U26" i="1"/>
  <c r="U12" i="1"/>
  <c r="V24" i="1"/>
  <c r="R5" i="1" l="1"/>
  <c r="U24" i="1"/>
</calcChain>
</file>

<file path=xl/sharedStrings.xml><?xml version="1.0" encoding="utf-8"?>
<sst xmlns="http://schemas.openxmlformats.org/spreadsheetml/2006/main" count="152" uniqueCount="81">
  <si>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</si>
  <si>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</si>
  <si>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</si>
  <si>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</si>
  <si>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</si>
  <si>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</si>
  <si>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</si>
  <si>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</si>
  <si>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</si>
  <si>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</si>
  <si>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</si>
  <si>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</si>
  <si>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</si>
  <si>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</si>
  <si>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</si>
  <si>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</si>
  <si>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</si>
  <si>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</si>
  <si>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</si>
  <si>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</si>
  <si>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</si>
  <si>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</si>
  <si>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</si>
  <si>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</si>
  <si>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</si>
  <si>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</si>
  <si>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</si>
  <si>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</si>
  <si>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</si>
  <si>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</si>
  <si>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</si>
  <si>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</si>
  <si>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</si>
  <si>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</si>
  <si>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</si>
  <si>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</si>
  <si>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</si>
  <si>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</si>
  <si>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</si>
  <si>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</si>
  <si>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</si>
  <si>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</si>
  <si>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</si>
  <si>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</si>
  <si>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</si>
  <si>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</si>
  <si>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</si>
  <si>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</si>
  <si>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</si>
  <si>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</si>
  <si>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</si>
  <si>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</si>
  <si>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</si>
  <si>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</si>
  <si>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</si>
  <si>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</si>
  <si>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</si>
  <si>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необходимо увеличить продажи / Вывод из ассортимента с 06.10.25 (завод)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</si>
  <si>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</si>
  <si>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</si>
  <si>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</si>
  <si>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</si>
  <si>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Вывод из ассортимента с 26.09.25 (завод)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</si>
  <si>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</si>
  <si>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</si>
  <si>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</si>
  <si>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</si>
  <si>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</si>
  <si>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</si>
  <si>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</si>
  <si>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</si>
  <si>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</si>
  <si>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</si>
  <si>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</si>
  <si>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</si>
  <si>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</si>
  <si>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</si>
  <si>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</si>
  <si>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</si>
  <si>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</si>
  <si>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26,08,25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</si>
</sst>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7" sqref="T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140625" customWidth="1"/>
    <col min="34" max="34" width="7" customWidth="1"/>
    <col min="35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 t="s">
        <v>26</v>
      </c>
      <c r="R4" s="14"/>
      <c r="S4" s="14"/>
      <c r="T4" s="14"/>
      <c r="U4" s="14"/>
      <c r="V4" s="14"/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 t="s">
        <v>36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SUM(E6:E499)</f>
        <v>7081.0020000000004</v>
      </c>
      <c r="F5" s="3">
        <f>SUM(F6:F499)</f>
        <v>6775.7820000000002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7081.0020000000004</v>
      </c>
      <c r="M5" s="3">
        <f t="shared" si="0"/>
        <v>0</v>
      </c>
      <c r="N5" s="3">
        <f t="shared" si="0"/>
        <v>0</v>
      </c>
      <c r="O5" s="3">
        <f t="shared" si="0"/>
        <v>7690</v>
      </c>
      <c r="P5" s="3">
        <f t="shared" si="0"/>
        <v>11120</v>
      </c>
      <c r="Q5" s="3">
        <f t="shared" si="0"/>
        <v>1416.2003999999999</v>
      </c>
      <c r="R5" s="3">
        <f t="shared" si="0"/>
        <v>6198.4350000000004</v>
      </c>
      <c r="S5" s="3">
        <f t="shared" si="0"/>
        <v>0</v>
      </c>
      <c r="T5" s="14"/>
      <c r="U5" s="14"/>
      <c r="V5" s="14"/>
      <c r="W5" s="3">
        <f t="shared" ref="W5:AF5" si="1">SUM(W6:W499)</f>
        <v>1287.1432</v>
      </c>
      <c r="X5" s="3">
        <f t="shared" si="1"/>
        <v>1088.5380000000002</v>
      </c>
      <c r="Y5" s="3">
        <f t="shared" si="1"/>
        <v>939.43639999999994</v>
      </c>
      <c r="Z5" s="3">
        <f t="shared" si="1"/>
        <v>1077.2595999999999</v>
      </c>
      <c r="AA5" s="3">
        <f t="shared" si="1"/>
        <v>1089.3878</v>
      </c>
      <c r="AB5" s="3">
        <f t="shared" si="1"/>
        <v>912.98139999999989</v>
      </c>
      <c r="AC5" s="3">
        <f t="shared" si="1"/>
        <v>907.21220000000005</v>
      </c>
      <c r="AD5" s="3">
        <f t="shared" si="1"/>
        <v>930.4054000000001</v>
      </c>
      <c r="AE5" s="3">
        <f t="shared" si="1"/>
        <v>1260.6985999999999</v>
      </c>
      <c r="AF5" s="3">
        <f t="shared" si="1"/>
        <v>667.43079999999998</v>
      </c>
      <c r="AG5" s="14"/>
      <c r="AH5" s="3">
        <f>SUM(AH6:AH499)</f>
        <v>2784.6041500000001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4" t="s">
        <v>37</v>
      </c>
      <c r="B6" s="14" t="s">
        <v>38</v>
      </c>
      <c r="C6" s="14">
        <v>217.024</v>
      </c>
      <c r="D6" s="14">
        <v>151.25200000000001</v>
      </c>
      <c r="E6" s="14">
        <v>144.982</v>
      </c>
      <c r="F6" s="14">
        <v>218.40199999999999</v>
      </c>
      <c r="G6" s="7">
        <v>1</v>
      </c>
      <c r="H6" s="14">
        <v>45</v>
      </c>
      <c r="I6" s="14" t="s">
        <v>39</v>
      </c>
      <c r="J6" s="14"/>
      <c r="K6" s="14"/>
      <c r="L6" s="14">
        <f t="shared" ref="L6:L37" si="2">E6-K6</f>
        <v>144.982</v>
      </c>
      <c r="M6" s="14"/>
      <c r="N6" s="14"/>
      <c r="O6" s="14">
        <v>100</v>
      </c>
      <c r="P6" s="14">
        <v>160</v>
      </c>
      <c r="Q6" s="14">
        <f t="shared" ref="Q6:Q37" si="3">E6/5</f>
        <v>28.996400000000001</v>
      </c>
      <c r="R6" s="4">
        <f>20*Q6-P6-O6-F6</f>
        <v>101.52600000000001</v>
      </c>
      <c r="S6" s="4"/>
      <c r="T6" s="14"/>
      <c r="U6" s="14">
        <f t="shared" ref="U6:U37" si="4">(F6+O6+P6+R6)/Q6</f>
        <v>20</v>
      </c>
      <c r="V6" s="14">
        <f t="shared" ref="V6:V37" si="5">(F6+O6+P6)/Q6</f>
        <v>16.498668800264859</v>
      </c>
      <c r="W6" s="14">
        <v>30.9406</v>
      </c>
      <c r="X6" s="14">
        <v>26.750599999999999</v>
      </c>
      <c r="Y6" s="14">
        <v>30.160399999999999</v>
      </c>
      <c r="Z6" s="14">
        <v>28.335000000000001</v>
      </c>
      <c r="AA6" s="14">
        <v>29.2254</v>
      </c>
      <c r="AB6" s="14">
        <v>26.2774</v>
      </c>
      <c r="AC6" s="14">
        <v>12.8058</v>
      </c>
      <c r="AD6" s="14">
        <v>25.6524</v>
      </c>
      <c r="AE6" s="14">
        <v>37.458199999999998</v>
      </c>
      <c r="AF6" s="14">
        <v>26.69</v>
      </c>
      <c r="AG6" s="14"/>
      <c r="AH6" s="14">
        <f t="shared" ref="AH6:AH14" si="6">G6*R6</f>
        <v>101.52600000000001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4" t="s">
        <v>40</v>
      </c>
      <c r="B7" s="14" t="s">
        <v>41</v>
      </c>
      <c r="C7" s="14">
        <v>761.81100000000004</v>
      </c>
      <c r="D7" s="14">
        <v>400</v>
      </c>
      <c r="E7" s="14">
        <v>619</v>
      </c>
      <c r="F7" s="14">
        <v>521.81100000000004</v>
      </c>
      <c r="G7" s="7">
        <v>0.35</v>
      </c>
      <c r="H7" s="14">
        <v>45</v>
      </c>
      <c r="I7" s="14" t="s">
        <v>39</v>
      </c>
      <c r="J7" s="14"/>
      <c r="K7" s="14"/>
      <c r="L7" s="14">
        <f t="shared" si="2"/>
        <v>619</v>
      </c>
      <c r="M7" s="14"/>
      <c r="N7" s="14"/>
      <c r="O7" s="14">
        <v>500</v>
      </c>
      <c r="P7" s="14">
        <v>520</v>
      </c>
      <c r="Q7" s="14">
        <f t="shared" si="3"/>
        <v>123.8</v>
      </c>
      <c r="R7" s="4">
        <f t="shared" ref="R7:R14" si="7">20*Q7-P7-O7-F7</f>
        <v>934.18899999999996</v>
      </c>
      <c r="S7" s="4"/>
      <c r="T7" s="14"/>
      <c r="U7" s="14">
        <f t="shared" si="4"/>
        <v>20</v>
      </c>
      <c r="V7" s="14">
        <f t="shared" si="5"/>
        <v>12.454046849757676</v>
      </c>
      <c r="W7" s="14">
        <v>113.4378</v>
      </c>
      <c r="X7" s="14">
        <v>114.4</v>
      </c>
      <c r="Y7" s="14">
        <v>93.8</v>
      </c>
      <c r="Z7" s="14">
        <v>117</v>
      </c>
      <c r="AA7" s="14">
        <v>132.80000000000001</v>
      </c>
      <c r="AB7" s="14">
        <v>102.8</v>
      </c>
      <c r="AC7" s="14">
        <v>123</v>
      </c>
      <c r="AD7" s="14">
        <v>103.4</v>
      </c>
      <c r="AE7" s="14">
        <v>148.6</v>
      </c>
      <c r="AF7" s="14">
        <v>89.8</v>
      </c>
      <c r="AG7" s="14"/>
      <c r="AH7" s="14">
        <f t="shared" si="6"/>
        <v>326.96614999999997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4" t="s">
        <v>42</v>
      </c>
      <c r="B8" s="14" t="s">
        <v>38</v>
      </c>
      <c r="C8" s="14">
        <v>219.67500000000001</v>
      </c>
      <c r="D8" s="14">
        <v>154.44999999999999</v>
      </c>
      <c r="E8" s="14">
        <v>73.149000000000001</v>
      </c>
      <c r="F8" s="14">
        <v>294.154</v>
      </c>
      <c r="G8" s="7">
        <v>1</v>
      </c>
      <c r="H8" s="14">
        <v>45</v>
      </c>
      <c r="I8" s="14" t="s">
        <v>39</v>
      </c>
      <c r="J8" s="14"/>
      <c r="K8" s="14"/>
      <c r="L8" s="14">
        <f t="shared" si="2"/>
        <v>73.149000000000001</v>
      </c>
      <c r="M8" s="14"/>
      <c r="N8" s="14"/>
      <c r="O8" s="14"/>
      <c r="P8" s="14">
        <v>160</v>
      </c>
      <c r="Q8" s="14">
        <f t="shared" si="3"/>
        <v>14.629799999999999</v>
      </c>
      <c r="R8" s="4"/>
      <c r="S8" s="4"/>
      <c r="T8" s="14"/>
      <c r="U8" s="14">
        <f t="shared" si="4"/>
        <v>31.043076460375399</v>
      </c>
      <c r="V8" s="14">
        <f t="shared" si="5"/>
        <v>31.043076460375399</v>
      </c>
      <c r="W8" s="14">
        <v>28.49</v>
      </c>
      <c r="X8" s="14">
        <v>18.126200000000001</v>
      </c>
      <c r="Y8" s="14">
        <v>15.042400000000001</v>
      </c>
      <c r="Z8" s="14">
        <v>15.217599999999999</v>
      </c>
      <c r="AA8" s="14">
        <v>19.008800000000001</v>
      </c>
      <c r="AB8" s="14">
        <v>21.332000000000001</v>
      </c>
      <c r="AC8" s="14">
        <v>19.104399999999998</v>
      </c>
      <c r="AD8" s="14">
        <v>22.540199999999999</v>
      </c>
      <c r="AE8" s="14">
        <v>20.399799999999999</v>
      </c>
      <c r="AF8" s="14">
        <v>17.173200000000001</v>
      </c>
      <c r="AG8" s="18" t="s">
        <v>80</v>
      </c>
      <c r="AH8" s="14">
        <f t="shared" si="6"/>
        <v>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4" t="s">
        <v>43</v>
      </c>
      <c r="B9" s="14" t="s">
        <v>41</v>
      </c>
      <c r="C9" s="14">
        <v>661</v>
      </c>
      <c r="D9" s="14">
        <v>240</v>
      </c>
      <c r="E9" s="14">
        <v>494</v>
      </c>
      <c r="F9" s="14">
        <v>386</v>
      </c>
      <c r="G9" s="7">
        <v>0.35</v>
      </c>
      <c r="H9" s="14">
        <v>45</v>
      </c>
      <c r="I9" s="14" t="s">
        <v>39</v>
      </c>
      <c r="J9" s="14"/>
      <c r="K9" s="14"/>
      <c r="L9" s="14">
        <f t="shared" si="2"/>
        <v>494</v>
      </c>
      <c r="M9" s="14"/>
      <c r="N9" s="14"/>
      <c r="O9" s="14">
        <v>350</v>
      </c>
      <c r="P9" s="14">
        <v>480</v>
      </c>
      <c r="Q9" s="14">
        <f t="shared" si="3"/>
        <v>98.8</v>
      </c>
      <c r="R9" s="4">
        <f t="shared" si="7"/>
        <v>760</v>
      </c>
      <c r="S9" s="4"/>
      <c r="T9" s="14"/>
      <c r="U9" s="14">
        <f t="shared" si="4"/>
        <v>20</v>
      </c>
      <c r="V9" s="14">
        <f t="shared" si="5"/>
        <v>12.307692307692308</v>
      </c>
      <c r="W9" s="14">
        <v>85.8</v>
      </c>
      <c r="X9" s="14">
        <v>79.400000000000006</v>
      </c>
      <c r="Y9" s="14">
        <v>69.8</v>
      </c>
      <c r="Z9" s="14">
        <v>96.8</v>
      </c>
      <c r="AA9" s="14">
        <v>97.6</v>
      </c>
      <c r="AB9" s="14">
        <v>84.4</v>
      </c>
      <c r="AC9" s="14">
        <v>79.400000000000006</v>
      </c>
      <c r="AD9" s="14">
        <v>87.6</v>
      </c>
      <c r="AE9" s="14">
        <v>124.6</v>
      </c>
      <c r="AF9" s="14">
        <v>66.8</v>
      </c>
      <c r="AG9" s="14"/>
      <c r="AH9" s="14">
        <f t="shared" si="6"/>
        <v>266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44</v>
      </c>
      <c r="B10" s="14" t="s">
        <v>38</v>
      </c>
      <c r="C10" s="14">
        <v>27.288</v>
      </c>
      <c r="D10" s="14"/>
      <c r="E10" s="14"/>
      <c r="F10" s="14">
        <v>27.288</v>
      </c>
      <c r="G10" s="7">
        <v>1</v>
      </c>
      <c r="H10" s="14">
        <v>60</v>
      </c>
      <c r="I10" s="14" t="s">
        <v>45</v>
      </c>
      <c r="J10" s="14"/>
      <c r="K10" s="14"/>
      <c r="L10" s="14">
        <f t="shared" si="2"/>
        <v>0</v>
      </c>
      <c r="M10" s="14"/>
      <c r="N10" s="14"/>
      <c r="O10" s="14"/>
      <c r="P10" s="14"/>
      <c r="Q10" s="14">
        <f t="shared" si="3"/>
        <v>0</v>
      </c>
      <c r="R10" s="4"/>
      <c r="S10" s="4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9" t="s">
        <v>46</v>
      </c>
      <c r="AH10" s="14">
        <f t="shared" si="6"/>
        <v>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4" t="s">
        <v>47</v>
      </c>
      <c r="B11" s="14" t="s">
        <v>41</v>
      </c>
      <c r="C11" s="14">
        <v>216</v>
      </c>
      <c r="D11" s="14">
        <v>600</v>
      </c>
      <c r="E11" s="14">
        <v>476</v>
      </c>
      <c r="F11" s="14">
        <v>328</v>
      </c>
      <c r="G11" s="7">
        <v>0.4</v>
      </c>
      <c r="H11" s="14">
        <v>60</v>
      </c>
      <c r="I11" s="14" t="s">
        <v>39</v>
      </c>
      <c r="J11" s="14"/>
      <c r="K11" s="14"/>
      <c r="L11" s="14">
        <f t="shared" si="2"/>
        <v>476</v>
      </c>
      <c r="M11" s="14"/>
      <c r="N11" s="14"/>
      <c r="O11" s="14">
        <v>600</v>
      </c>
      <c r="P11" s="14">
        <v>1200</v>
      </c>
      <c r="Q11" s="14">
        <f t="shared" si="3"/>
        <v>95.2</v>
      </c>
      <c r="R11" s="4"/>
      <c r="S11" s="4"/>
      <c r="T11" s="14"/>
      <c r="U11" s="14">
        <f t="shared" si="4"/>
        <v>22.352941176470587</v>
      </c>
      <c r="V11" s="14">
        <f t="shared" si="5"/>
        <v>22.352941176470587</v>
      </c>
      <c r="W11" s="14">
        <v>106</v>
      </c>
      <c r="X11" s="14">
        <v>57.8</v>
      </c>
      <c r="Y11" s="14">
        <v>63.6</v>
      </c>
      <c r="Z11" s="14">
        <v>66.8</v>
      </c>
      <c r="AA11" s="14">
        <v>83</v>
      </c>
      <c r="AB11" s="14">
        <v>53</v>
      </c>
      <c r="AC11" s="14">
        <v>64.400000000000006</v>
      </c>
      <c r="AD11" s="14">
        <v>55.6</v>
      </c>
      <c r="AE11" s="14">
        <v>105</v>
      </c>
      <c r="AF11" s="14">
        <v>30.6</v>
      </c>
      <c r="AG11" s="14" t="s">
        <v>48</v>
      </c>
      <c r="AH11" s="14">
        <f t="shared" si="6"/>
        <v>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49</v>
      </c>
      <c r="B12" s="14" t="s">
        <v>38</v>
      </c>
      <c r="C12" s="14">
        <v>162.82599999999999</v>
      </c>
      <c r="D12" s="14">
        <v>68.584999999999994</v>
      </c>
      <c r="E12" s="14">
        <v>51.377000000000002</v>
      </c>
      <c r="F12" s="14">
        <v>178.959</v>
      </c>
      <c r="G12" s="7">
        <v>1</v>
      </c>
      <c r="H12" s="14">
        <v>60</v>
      </c>
      <c r="I12" s="14" t="s">
        <v>39</v>
      </c>
      <c r="J12" s="14"/>
      <c r="K12" s="14"/>
      <c r="L12" s="14">
        <f t="shared" si="2"/>
        <v>51.377000000000002</v>
      </c>
      <c r="M12" s="14"/>
      <c r="N12" s="14"/>
      <c r="O12" s="14"/>
      <c r="P12" s="14">
        <v>80</v>
      </c>
      <c r="Q12" s="14">
        <f t="shared" si="3"/>
        <v>10.275400000000001</v>
      </c>
      <c r="R12" s="4"/>
      <c r="S12" s="4"/>
      <c r="T12" s="14"/>
      <c r="U12" s="14">
        <f t="shared" si="4"/>
        <v>25.201841290849988</v>
      </c>
      <c r="V12" s="14">
        <f t="shared" si="5"/>
        <v>25.201841290849988</v>
      </c>
      <c r="W12" s="14">
        <v>15.8506</v>
      </c>
      <c r="X12" s="14">
        <v>6.383</v>
      </c>
      <c r="Y12" s="14">
        <v>8.5988000000000007</v>
      </c>
      <c r="Z12" s="14">
        <v>14.6876</v>
      </c>
      <c r="AA12" s="14">
        <v>18.228400000000001</v>
      </c>
      <c r="AB12" s="14">
        <v>8.7132000000000005</v>
      </c>
      <c r="AC12" s="14">
        <v>15.139200000000001</v>
      </c>
      <c r="AD12" s="14">
        <v>5.3826000000000001</v>
      </c>
      <c r="AE12" s="14">
        <v>19.4316</v>
      </c>
      <c r="AF12" s="14">
        <v>10.4884</v>
      </c>
      <c r="AG12" s="17" t="s">
        <v>60</v>
      </c>
      <c r="AH12" s="14">
        <f t="shared" si="6"/>
        <v>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4" t="s">
        <v>50</v>
      </c>
      <c r="B13" s="14" t="s">
        <v>41</v>
      </c>
      <c r="C13" s="14">
        <v>564</v>
      </c>
      <c r="D13" s="14">
        <v>200</v>
      </c>
      <c r="E13" s="14">
        <v>410</v>
      </c>
      <c r="F13" s="14">
        <v>343</v>
      </c>
      <c r="G13" s="7">
        <v>0.4</v>
      </c>
      <c r="H13" s="14">
        <v>60</v>
      </c>
      <c r="I13" s="14" t="s">
        <v>39</v>
      </c>
      <c r="J13" s="14"/>
      <c r="K13" s="14"/>
      <c r="L13" s="14">
        <f t="shared" si="2"/>
        <v>410</v>
      </c>
      <c r="M13" s="14"/>
      <c r="N13" s="14"/>
      <c r="O13" s="14">
        <v>350</v>
      </c>
      <c r="P13" s="14">
        <v>480</v>
      </c>
      <c r="Q13" s="14">
        <f t="shared" si="3"/>
        <v>82</v>
      </c>
      <c r="R13" s="4">
        <f t="shared" si="7"/>
        <v>467</v>
      </c>
      <c r="S13" s="4"/>
      <c r="T13" s="14"/>
      <c r="U13" s="14">
        <f t="shared" si="4"/>
        <v>20</v>
      </c>
      <c r="V13" s="14">
        <f t="shared" si="5"/>
        <v>14.304878048780488</v>
      </c>
      <c r="W13" s="14">
        <v>66.8</v>
      </c>
      <c r="X13" s="14">
        <v>63.2</v>
      </c>
      <c r="Y13" s="14">
        <v>51.4</v>
      </c>
      <c r="Z13" s="14">
        <v>64.400000000000006</v>
      </c>
      <c r="AA13" s="14">
        <v>79.599999999999994</v>
      </c>
      <c r="AB13" s="14">
        <v>58.6</v>
      </c>
      <c r="AC13" s="14">
        <v>72.599999999999994</v>
      </c>
      <c r="AD13" s="14">
        <v>59</v>
      </c>
      <c r="AE13" s="14">
        <v>94.4</v>
      </c>
      <c r="AF13" s="14">
        <v>59.4</v>
      </c>
      <c r="AG13" s="14"/>
      <c r="AH13" s="14">
        <f t="shared" si="6"/>
        <v>186.8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51</v>
      </c>
      <c r="B14" s="14" t="s">
        <v>38</v>
      </c>
      <c r="C14" s="14">
        <v>132.95699999999999</v>
      </c>
      <c r="D14" s="14">
        <v>47.896000000000001</v>
      </c>
      <c r="E14" s="14">
        <v>78.492999999999995</v>
      </c>
      <c r="F14" s="14">
        <v>96.233000000000004</v>
      </c>
      <c r="G14" s="7">
        <v>1</v>
      </c>
      <c r="H14" s="14">
        <v>60</v>
      </c>
      <c r="I14" s="14" t="s">
        <v>39</v>
      </c>
      <c r="J14" s="14"/>
      <c r="K14" s="14"/>
      <c r="L14" s="14">
        <f t="shared" si="2"/>
        <v>78.492999999999995</v>
      </c>
      <c r="M14" s="14"/>
      <c r="N14" s="14"/>
      <c r="O14" s="14">
        <v>40</v>
      </c>
      <c r="P14" s="14">
        <v>50</v>
      </c>
      <c r="Q14" s="14">
        <f t="shared" si="3"/>
        <v>15.698599999999999</v>
      </c>
      <c r="R14" s="4">
        <f t="shared" si="7"/>
        <v>127.73899999999998</v>
      </c>
      <c r="S14" s="4"/>
      <c r="T14" s="14"/>
      <c r="U14" s="14">
        <f t="shared" si="4"/>
        <v>20</v>
      </c>
      <c r="V14" s="14">
        <f t="shared" si="5"/>
        <v>11.863032372313455</v>
      </c>
      <c r="W14" s="14">
        <v>13.7072</v>
      </c>
      <c r="X14" s="14">
        <v>4.3572000000000006</v>
      </c>
      <c r="Y14" s="14">
        <v>10.7782</v>
      </c>
      <c r="Z14" s="14">
        <v>13.700200000000001</v>
      </c>
      <c r="AA14" s="14">
        <v>9.3521999999999998</v>
      </c>
      <c r="AB14" s="14">
        <v>7.7343999999999991</v>
      </c>
      <c r="AC14" s="14">
        <v>12.801600000000001</v>
      </c>
      <c r="AD14" s="14">
        <v>9.5616000000000003</v>
      </c>
      <c r="AE14" s="14">
        <v>13.200200000000001</v>
      </c>
      <c r="AF14" s="14">
        <v>12.279400000000001</v>
      </c>
      <c r="AG14" s="14"/>
      <c r="AH14" s="14">
        <f t="shared" si="6"/>
        <v>127.73899999999998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0" t="s">
        <v>52</v>
      </c>
      <c r="B15" s="10"/>
      <c r="C15" s="10"/>
      <c r="D15" s="10"/>
      <c r="E15" s="16">
        <v>3</v>
      </c>
      <c r="F15" s="16">
        <v>-3</v>
      </c>
      <c r="G15" s="11">
        <v>0</v>
      </c>
      <c r="H15" s="10"/>
      <c r="I15" s="12" t="s">
        <v>53</v>
      </c>
      <c r="J15" s="12" t="s">
        <v>54</v>
      </c>
      <c r="K15" s="10"/>
      <c r="L15" s="10">
        <f t="shared" si="2"/>
        <v>3</v>
      </c>
      <c r="M15" s="10"/>
      <c r="N15" s="10"/>
      <c r="O15" s="10"/>
      <c r="P15" s="10"/>
      <c r="Q15" s="10">
        <f t="shared" si="3"/>
        <v>0.6</v>
      </c>
      <c r="R15" s="13"/>
      <c r="S15" s="13"/>
      <c r="T15" s="10"/>
      <c r="U15" s="10">
        <f t="shared" si="4"/>
        <v>-5</v>
      </c>
      <c r="V15" s="10">
        <f t="shared" si="5"/>
        <v>-5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/>
      <c r="AH15" s="1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55</v>
      </c>
      <c r="B16" s="14" t="s">
        <v>38</v>
      </c>
      <c r="C16" s="14">
        <v>324.14100000000002</v>
      </c>
      <c r="D16" s="14"/>
      <c r="E16" s="14">
        <v>18.285</v>
      </c>
      <c r="F16" s="14">
        <v>305.85599999999999</v>
      </c>
      <c r="G16" s="7">
        <v>1</v>
      </c>
      <c r="H16" s="14">
        <v>120</v>
      </c>
      <c r="I16" s="14" t="s">
        <v>39</v>
      </c>
      <c r="J16" s="14"/>
      <c r="K16" s="14"/>
      <c r="L16" s="14">
        <f t="shared" si="2"/>
        <v>18.285</v>
      </c>
      <c r="M16" s="14"/>
      <c r="N16" s="14"/>
      <c r="O16" s="14"/>
      <c r="P16" s="14"/>
      <c r="Q16" s="14">
        <f t="shared" si="3"/>
        <v>3.657</v>
      </c>
      <c r="R16" s="4"/>
      <c r="S16" s="4"/>
      <c r="T16" s="14"/>
      <c r="U16" s="14">
        <f t="shared" si="4"/>
        <v>83.635767022149295</v>
      </c>
      <c r="V16" s="14">
        <f t="shared" si="5"/>
        <v>83.635767022149295</v>
      </c>
      <c r="W16" s="14">
        <v>7.6374000000000004</v>
      </c>
      <c r="X16" s="14">
        <v>1.4505999999999999</v>
      </c>
      <c r="Y16" s="14">
        <v>5.3266</v>
      </c>
      <c r="Z16" s="14">
        <v>7.0133999999999999</v>
      </c>
      <c r="AA16" s="14">
        <v>7.2748000000000008</v>
      </c>
      <c r="AB16" s="14">
        <v>4.4016000000000002</v>
      </c>
      <c r="AC16" s="14">
        <v>0</v>
      </c>
      <c r="AD16" s="14">
        <v>9.7170000000000005</v>
      </c>
      <c r="AE16" s="14">
        <v>0</v>
      </c>
      <c r="AF16" s="14">
        <v>-0.1</v>
      </c>
      <c r="AG16" s="19" t="s">
        <v>46</v>
      </c>
      <c r="AH16" s="14">
        <f t="shared" ref="AH16:AH22" si="8">G16*R16</f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56</v>
      </c>
      <c r="B17" s="14" t="s">
        <v>41</v>
      </c>
      <c r="C17" s="14">
        <v>444</v>
      </c>
      <c r="D17" s="14">
        <v>480</v>
      </c>
      <c r="E17" s="14">
        <v>135</v>
      </c>
      <c r="F17" s="14">
        <v>783</v>
      </c>
      <c r="G17" s="7">
        <v>0.25</v>
      </c>
      <c r="H17" s="14">
        <v>120</v>
      </c>
      <c r="I17" s="14" t="s">
        <v>39</v>
      </c>
      <c r="J17" s="14"/>
      <c r="K17" s="14"/>
      <c r="L17" s="14">
        <f t="shared" si="2"/>
        <v>135</v>
      </c>
      <c r="M17" s="14"/>
      <c r="N17" s="14"/>
      <c r="O17" s="14">
        <v>200</v>
      </c>
      <c r="P17" s="14"/>
      <c r="Q17" s="14">
        <f t="shared" si="3"/>
        <v>27</v>
      </c>
      <c r="R17" s="4"/>
      <c r="S17" s="4"/>
      <c r="T17" s="14"/>
      <c r="U17" s="14">
        <f t="shared" si="4"/>
        <v>36.407407407407405</v>
      </c>
      <c r="V17" s="14">
        <f t="shared" si="5"/>
        <v>36.407407407407405</v>
      </c>
      <c r="W17" s="14">
        <v>36</v>
      </c>
      <c r="X17" s="14">
        <v>18.2</v>
      </c>
      <c r="Y17" s="14">
        <v>35.4</v>
      </c>
      <c r="Z17" s="14">
        <v>37.6</v>
      </c>
      <c r="AA17" s="14">
        <v>30.8</v>
      </c>
      <c r="AB17" s="14">
        <v>36.4</v>
      </c>
      <c r="AC17" s="14">
        <v>34.799999999999997</v>
      </c>
      <c r="AD17" s="14">
        <v>23.8</v>
      </c>
      <c r="AE17" s="14">
        <v>39.6</v>
      </c>
      <c r="AF17" s="14">
        <v>20</v>
      </c>
      <c r="AG17" s="17" t="s">
        <v>57</v>
      </c>
      <c r="AH17" s="14">
        <f t="shared" si="8"/>
        <v>0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58</v>
      </c>
      <c r="B18" s="14" t="s">
        <v>41</v>
      </c>
      <c r="C18" s="14">
        <v>369</v>
      </c>
      <c r="D18" s="14">
        <v>280</v>
      </c>
      <c r="E18" s="14">
        <v>292</v>
      </c>
      <c r="F18" s="14">
        <v>354</v>
      </c>
      <c r="G18" s="7">
        <v>0.25</v>
      </c>
      <c r="H18" s="14">
        <v>120</v>
      </c>
      <c r="I18" s="14" t="s">
        <v>39</v>
      </c>
      <c r="J18" s="14"/>
      <c r="K18" s="14"/>
      <c r="L18" s="14">
        <f t="shared" si="2"/>
        <v>292</v>
      </c>
      <c r="M18" s="14"/>
      <c r="N18" s="14"/>
      <c r="O18" s="14">
        <v>120</v>
      </c>
      <c r="P18" s="14">
        <v>520</v>
      </c>
      <c r="Q18" s="14">
        <f t="shared" si="3"/>
        <v>58.4</v>
      </c>
      <c r="R18" s="4">
        <f t="shared" ref="R18" si="9">20*Q18-P18-O18-F18</f>
        <v>174</v>
      </c>
      <c r="S18" s="4"/>
      <c r="T18" s="14"/>
      <c r="U18" s="14">
        <f t="shared" si="4"/>
        <v>20</v>
      </c>
      <c r="V18" s="14">
        <f t="shared" si="5"/>
        <v>17.020547945205479</v>
      </c>
      <c r="W18" s="14">
        <v>75.599999999999994</v>
      </c>
      <c r="X18" s="14">
        <v>47.4</v>
      </c>
      <c r="Y18" s="14">
        <v>43.4</v>
      </c>
      <c r="Z18" s="14">
        <v>52</v>
      </c>
      <c r="AA18" s="14">
        <v>49</v>
      </c>
      <c r="AB18" s="14">
        <v>53.8</v>
      </c>
      <c r="AC18" s="14">
        <v>40.799999999999997</v>
      </c>
      <c r="AD18" s="14">
        <v>72</v>
      </c>
      <c r="AE18" s="14">
        <v>51</v>
      </c>
      <c r="AF18" s="14">
        <v>23</v>
      </c>
      <c r="AG18" s="14"/>
      <c r="AH18" s="14">
        <f t="shared" si="8"/>
        <v>43.5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59</v>
      </c>
      <c r="B19" s="14" t="s">
        <v>38</v>
      </c>
      <c r="C19" s="14">
        <v>153.256</v>
      </c>
      <c r="D19" s="14">
        <v>46.88</v>
      </c>
      <c r="E19" s="14">
        <v>38.183999999999997</v>
      </c>
      <c r="F19" s="14">
        <v>161.952</v>
      </c>
      <c r="G19" s="7">
        <v>1</v>
      </c>
      <c r="H19" s="14">
        <v>120</v>
      </c>
      <c r="I19" s="14" t="s">
        <v>39</v>
      </c>
      <c r="J19" s="14"/>
      <c r="K19" s="14"/>
      <c r="L19" s="14">
        <f t="shared" si="2"/>
        <v>38.183999999999997</v>
      </c>
      <c r="M19" s="14"/>
      <c r="N19" s="14"/>
      <c r="O19" s="14"/>
      <c r="P19" s="14">
        <v>20</v>
      </c>
      <c r="Q19" s="14">
        <f t="shared" si="3"/>
        <v>7.6367999999999991</v>
      </c>
      <c r="R19" s="4"/>
      <c r="S19" s="4"/>
      <c r="T19" s="14"/>
      <c r="U19" s="14">
        <f t="shared" si="4"/>
        <v>23.825686151267551</v>
      </c>
      <c r="V19" s="14">
        <f t="shared" si="5"/>
        <v>23.825686151267551</v>
      </c>
      <c r="W19" s="14">
        <v>10.076000000000001</v>
      </c>
      <c r="X19" s="14">
        <v>4.7776000000000014</v>
      </c>
      <c r="Y19" s="14">
        <v>6.0907999999999998</v>
      </c>
      <c r="Z19" s="14">
        <v>12.417999999999999</v>
      </c>
      <c r="AA19" s="14">
        <v>9.0924000000000014</v>
      </c>
      <c r="AB19" s="14">
        <v>9.3227999999999991</v>
      </c>
      <c r="AC19" s="14">
        <v>5.8247999999999998</v>
      </c>
      <c r="AD19" s="14">
        <v>12.045400000000001</v>
      </c>
      <c r="AE19" s="14">
        <v>8.2945999999999991</v>
      </c>
      <c r="AF19" s="14">
        <v>7.7812000000000001</v>
      </c>
      <c r="AG19" s="17" t="s">
        <v>60</v>
      </c>
      <c r="AH19" s="14">
        <f t="shared" si="8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61</v>
      </c>
      <c r="B20" s="14" t="s">
        <v>41</v>
      </c>
      <c r="C20" s="14">
        <v>408</v>
      </c>
      <c r="D20" s="14">
        <v>280</v>
      </c>
      <c r="E20" s="14">
        <v>180</v>
      </c>
      <c r="F20" s="14">
        <v>504</v>
      </c>
      <c r="G20" s="7">
        <v>0.25</v>
      </c>
      <c r="H20" s="14">
        <v>120</v>
      </c>
      <c r="I20" s="14" t="s">
        <v>39</v>
      </c>
      <c r="J20" s="14"/>
      <c r="K20" s="14"/>
      <c r="L20" s="14">
        <f t="shared" si="2"/>
        <v>180</v>
      </c>
      <c r="M20" s="14"/>
      <c r="N20" s="14"/>
      <c r="O20" s="14">
        <v>200</v>
      </c>
      <c r="P20" s="14">
        <v>280</v>
      </c>
      <c r="Q20" s="14">
        <f t="shared" si="3"/>
        <v>36</v>
      </c>
      <c r="R20" s="4"/>
      <c r="S20" s="4"/>
      <c r="T20" s="14"/>
      <c r="U20" s="14">
        <f t="shared" si="4"/>
        <v>27.333333333333332</v>
      </c>
      <c r="V20" s="14">
        <f t="shared" si="5"/>
        <v>27.333333333333332</v>
      </c>
      <c r="W20" s="14">
        <v>51.2</v>
      </c>
      <c r="X20" s="14">
        <v>26.8</v>
      </c>
      <c r="Y20" s="14">
        <v>31.4</v>
      </c>
      <c r="Z20" s="14">
        <v>43.4</v>
      </c>
      <c r="AA20" s="14">
        <v>37</v>
      </c>
      <c r="AB20" s="14">
        <v>37.6</v>
      </c>
      <c r="AC20" s="14">
        <v>25.2</v>
      </c>
      <c r="AD20" s="14">
        <v>38.6</v>
      </c>
      <c r="AE20" s="14">
        <v>51.2</v>
      </c>
      <c r="AF20" s="14">
        <v>21.8</v>
      </c>
      <c r="AG20" s="20" t="s">
        <v>62</v>
      </c>
      <c r="AH20" s="14">
        <f t="shared" si="8"/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63</v>
      </c>
      <c r="B21" s="14" t="s">
        <v>38</v>
      </c>
      <c r="C21" s="14">
        <v>6.9359999999999999</v>
      </c>
      <c r="D21" s="14"/>
      <c r="E21" s="14">
        <v>2.6560000000000001</v>
      </c>
      <c r="F21" s="14">
        <v>4.28</v>
      </c>
      <c r="G21" s="7">
        <v>1</v>
      </c>
      <c r="H21" s="14">
        <v>60</v>
      </c>
      <c r="I21" s="14" t="s">
        <v>39</v>
      </c>
      <c r="J21" s="14"/>
      <c r="K21" s="14"/>
      <c r="L21" s="14">
        <f t="shared" si="2"/>
        <v>2.6560000000000001</v>
      </c>
      <c r="M21" s="14"/>
      <c r="N21" s="14"/>
      <c r="O21" s="14"/>
      <c r="P21" s="14">
        <v>50</v>
      </c>
      <c r="Q21" s="14">
        <f t="shared" si="3"/>
        <v>0.53120000000000001</v>
      </c>
      <c r="R21" s="4"/>
      <c r="S21" s="4"/>
      <c r="T21" s="14"/>
      <c r="U21" s="14">
        <f t="shared" si="4"/>
        <v>102.18373493975903</v>
      </c>
      <c r="V21" s="14">
        <f t="shared" si="5"/>
        <v>102.18373493975903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/>
      <c r="AH21" s="14">
        <f t="shared" si="8"/>
        <v>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64</v>
      </c>
      <c r="B22" s="14" t="s">
        <v>41</v>
      </c>
      <c r="C22" s="14">
        <v>5</v>
      </c>
      <c r="D22" s="14"/>
      <c r="E22" s="14">
        <v>5</v>
      </c>
      <c r="F22" s="14"/>
      <c r="G22" s="7">
        <v>0.4</v>
      </c>
      <c r="H22" s="14">
        <v>60</v>
      </c>
      <c r="I22" s="14" t="s">
        <v>39</v>
      </c>
      <c r="J22" s="14"/>
      <c r="K22" s="14"/>
      <c r="L22" s="14">
        <f t="shared" si="2"/>
        <v>5</v>
      </c>
      <c r="M22" s="14"/>
      <c r="N22" s="14"/>
      <c r="O22" s="14"/>
      <c r="P22" s="14">
        <v>320</v>
      </c>
      <c r="Q22" s="14">
        <f t="shared" si="3"/>
        <v>1</v>
      </c>
      <c r="R22" s="4"/>
      <c r="S22" s="4"/>
      <c r="T22" s="14"/>
      <c r="U22" s="14">
        <f t="shared" si="4"/>
        <v>320</v>
      </c>
      <c r="V22" s="14">
        <f t="shared" si="5"/>
        <v>320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>
        <f t="shared" si="8"/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2" t="s">
        <v>65</v>
      </c>
      <c r="B23" s="10"/>
      <c r="C23" s="10"/>
      <c r="D23" s="10"/>
      <c r="E23" s="16">
        <v>3</v>
      </c>
      <c r="F23" s="16">
        <v>-3</v>
      </c>
      <c r="G23" s="11">
        <v>0</v>
      </c>
      <c r="H23" s="10"/>
      <c r="I23" s="12" t="s">
        <v>53</v>
      </c>
      <c r="J23" s="12" t="s">
        <v>66</v>
      </c>
      <c r="K23" s="10"/>
      <c r="L23" s="10">
        <f t="shared" si="2"/>
        <v>3</v>
      </c>
      <c r="M23" s="10"/>
      <c r="N23" s="10"/>
      <c r="O23" s="10"/>
      <c r="P23" s="10"/>
      <c r="Q23" s="10">
        <f t="shared" si="3"/>
        <v>0.6</v>
      </c>
      <c r="R23" s="13"/>
      <c r="S23" s="13"/>
      <c r="T23" s="10"/>
      <c r="U23" s="10">
        <f t="shared" si="4"/>
        <v>-5</v>
      </c>
      <c r="V23" s="10">
        <f t="shared" si="5"/>
        <v>-5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/>
      <c r="AH23" s="10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9" t="s">
        <v>66</v>
      </c>
      <c r="B24" s="14" t="s">
        <v>41</v>
      </c>
      <c r="C24" s="14">
        <v>23</v>
      </c>
      <c r="D24" s="14">
        <v>792</v>
      </c>
      <c r="E24" s="16">
        <f>379+E23</f>
        <v>382</v>
      </c>
      <c r="F24" s="16">
        <f>434+F23</f>
        <v>431</v>
      </c>
      <c r="G24" s="7">
        <v>0.5</v>
      </c>
      <c r="H24" s="14">
        <v>60</v>
      </c>
      <c r="I24" s="14" t="s">
        <v>39</v>
      </c>
      <c r="J24" s="14"/>
      <c r="K24" s="14"/>
      <c r="L24" s="14">
        <f t="shared" si="2"/>
        <v>382</v>
      </c>
      <c r="M24" s="14"/>
      <c r="N24" s="14"/>
      <c r="O24" s="14">
        <v>800</v>
      </c>
      <c r="P24" s="14">
        <v>1600</v>
      </c>
      <c r="Q24" s="14">
        <f t="shared" si="3"/>
        <v>76.400000000000006</v>
      </c>
      <c r="R24" s="4"/>
      <c r="S24" s="4"/>
      <c r="T24" s="14"/>
      <c r="U24" s="14">
        <f t="shared" si="4"/>
        <v>37.054973821989527</v>
      </c>
      <c r="V24" s="14">
        <f t="shared" si="5"/>
        <v>37.054973821989527</v>
      </c>
      <c r="W24" s="14">
        <v>108</v>
      </c>
      <c r="X24" s="14">
        <v>68.8</v>
      </c>
      <c r="Y24" s="14">
        <v>77.599999999999994</v>
      </c>
      <c r="Z24" s="14">
        <v>65.400000000000006</v>
      </c>
      <c r="AA24" s="14">
        <v>85.4</v>
      </c>
      <c r="AB24" s="14">
        <v>69.8</v>
      </c>
      <c r="AC24" s="14">
        <v>78</v>
      </c>
      <c r="AD24" s="14">
        <v>71.599999999999994</v>
      </c>
      <c r="AE24" s="14">
        <v>110</v>
      </c>
      <c r="AF24" s="14">
        <v>50</v>
      </c>
      <c r="AG24" s="15" t="s">
        <v>67</v>
      </c>
      <c r="AH24" s="14">
        <f t="shared" ref="AH24:AH37" si="10">G24*R24</f>
        <v>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68</v>
      </c>
      <c r="B25" s="14" t="s">
        <v>41</v>
      </c>
      <c r="C25" s="14">
        <v>-3</v>
      </c>
      <c r="D25" s="14">
        <v>198</v>
      </c>
      <c r="E25" s="14">
        <v>198</v>
      </c>
      <c r="F25" s="14">
        <v>-3</v>
      </c>
      <c r="G25" s="7">
        <v>0.36</v>
      </c>
      <c r="H25" s="14">
        <v>45</v>
      </c>
      <c r="I25" s="14" t="s">
        <v>39</v>
      </c>
      <c r="J25" s="14"/>
      <c r="K25" s="14"/>
      <c r="L25" s="14">
        <f t="shared" si="2"/>
        <v>198</v>
      </c>
      <c r="M25" s="14"/>
      <c r="N25" s="14"/>
      <c r="O25" s="14">
        <v>200</v>
      </c>
      <c r="P25" s="14">
        <v>300</v>
      </c>
      <c r="Q25" s="14">
        <f t="shared" si="3"/>
        <v>39.6</v>
      </c>
      <c r="R25" s="4">
        <f t="shared" ref="R25:R37" si="11">20*Q25-P25-O25-F25</f>
        <v>295</v>
      </c>
      <c r="S25" s="4"/>
      <c r="T25" s="14"/>
      <c r="U25" s="14">
        <f t="shared" si="4"/>
        <v>20</v>
      </c>
      <c r="V25" s="14">
        <f t="shared" si="5"/>
        <v>12.55050505050505</v>
      </c>
      <c r="W25" s="14">
        <v>0</v>
      </c>
      <c r="X25" s="14">
        <v>15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/>
      <c r="AH25" s="14">
        <f t="shared" si="10"/>
        <v>106.2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69</v>
      </c>
      <c r="B26" s="14" t="s">
        <v>41</v>
      </c>
      <c r="C26" s="14">
        <v>-3</v>
      </c>
      <c r="D26" s="14"/>
      <c r="E26" s="14"/>
      <c r="F26" s="14">
        <v>-3</v>
      </c>
      <c r="G26" s="7">
        <v>0.33</v>
      </c>
      <c r="H26" s="14">
        <v>45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400</v>
      </c>
      <c r="P26" s="14">
        <v>320</v>
      </c>
      <c r="Q26" s="14">
        <f t="shared" si="3"/>
        <v>0</v>
      </c>
      <c r="R26" s="4"/>
      <c r="S26" s="4"/>
      <c r="T26" s="14"/>
      <c r="U26" s="14" t="e">
        <f t="shared" si="4"/>
        <v>#DIV/0!</v>
      </c>
      <c r="V26" s="14" t="e">
        <f t="shared" si="5"/>
        <v>#DIV/0!</v>
      </c>
      <c r="W26" s="14">
        <v>-0.2</v>
      </c>
      <c r="X26" s="14">
        <v>31.4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/>
      <c r="AH26" s="14">
        <f t="shared" si="10"/>
        <v>0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70</v>
      </c>
      <c r="B27" s="14" t="s">
        <v>41</v>
      </c>
      <c r="C27" s="14">
        <v>154</v>
      </c>
      <c r="D27" s="14"/>
      <c r="E27" s="14">
        <v>154</v>
      </c>
      <c r="F27" s="14"/>
      <c r="G27" s="7">
        <v>0.33</v>
      </c>
      <c r="H27" s="14">
        <v>45</v>
      </c>
      <c r="I27" s="14" t="s">
        <v>39</v>
      </c>
      <c r="J27" s="14"/>
      <c r="K27" s="14"/>
      <c r="L27" s="14">
        <f t="shared" si="2"/>
        <v>154</v>
      </c>
      <c r="M27" s="14"/>
      <c r="N27" s="14"/>
      <c r="O27" s="14"/>
      <c r="P27" s="14">
        <v>320</v>
      </c>
      <c r="Q27" s="14">
        <f t="shared" si="3"/>
        <v>30.8</v>
      </c>
      <c r="R27" s="4">
        <f>18*Q27-P27-O27-F27</f>
        <v>234.39999999999998</v>
      </c>
      <c r="S27" s="4"/>
      <c r="T27" s="14"/>
      <c r="U27" s="14">
        <f t="shared" si="4"/>
        <v>18</v>
      </c>
      <c r="V27" s="14">
        <f t="shared" si="5"/>
        <v>10.38961038961039</v>
      </c>
      <c r="W27" s="14">
        <v>0</v>
      </c>
      <c r="X27" s="14">
        <v>0.6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9"/>
      <c r="AH27" s="14">
        <f t="shared" si="10"/>
        <v>77.35199999999999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71</v>
      </c>
      <c r="B28" s="14" t="s">
        <v>41</v>
      </c>
      <c r="C28" s="14">
        <v>-4</v>
      </c>
      <c r="D28" s="14">
        <v>150</v>
      </c>
      <c r="E28" s="14">
        <v>151</v>
      </c>
      <c r="F28" s="14">
        <v>-5</v>
      </c>
      <c r="G28" s="7">
        <v>0.4</v>
      </c>
      <c r="H28" s="14">
        <v>45</v>
      </c>
      <c r="I28" s="14" t="s">
        <v>39</v>
      </c>
      <c r="J28" s="14"/>
      <c r="K28" s="14"/>
      <c r="L28" s="14">
        <f t="shared" si="2"/>
        <v>151</v>
      </c>
      <c r="M28" s="14"/>
      <c r="N28" s="14"/>
      <c r="O28" s="14">
        <v>250</v>
      </c>
      <c r="P28" s="14">
        <v>240</v>
      </c>
      <c r="Q28" s="14">
        <f t="shared" si="3"/>
        <v>30.2</v>
      </c>
      <c r="R28" s="4">
        <f t="shared" si="11"/>
        <v>119</v>
      </c>
      <c r="S28" s="4"/>
      <c r="T28" s="14"/>
      <c r="U28" s="14">
        <f t="shared" si="4"/>
        <v>20</v>
      </c>
      <c r="V28" s="14">
        <f t="shared" si="5"/>
        <v>16.059602649006624</v>
      </c>
      <c r="W28" s="14">
        <v>0</v>
      </c>
      <c r="X28" s="14">
        <v>14.8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>
        <f t="shared" si="10"/>
        <v>47.6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72</v>
      </c>
      <c r="B29" s="14" t="s">
        <v>38</v>
      </c>
      <c r="C29" s="14">
        <v>410.51</v>
      </c>
      <c r="D29" s="14">
        <v>250.65</v>
      </c>
      <c r="E29" s="14">
        <v>231.15100000000001</v>
      </c>
      <c r="F29" s="14">
        <v>422.30900000000003</v>
      </c>
      <c r="G29" s="7">
        <v>1</v>
      </c>
      <c r="H29" s="14">
        <v>60</v>
      </c>
      <c r="I29" s="14" t="s">
        <v>39</v>
      </c>
      <c r="J29" s="14"/>
      <c r="K29" s="14"/>
      <c r="L29" s="14">
        <f t="shared" si="2"/>
        <v>231.15100000000001</v>
      </c>
      <c r="M29" s="14"/>
      <c r="N29" s="14"/>
      <c r="O29" s="14">
        <v>200</v>
      </c>
      <c r="P29" s="14">
        <v>250</v>
      </c>
      <c r="Q29" s="14">
        <f t="shared" si="3"/>
        <v>46.230200000000004</v>
      </c>
      <c r="R29" s="4">
        <f t="shared" si="11"/>
        <v>52.295000000000016</v>
      </c>
      <c r="S29" s="4"/>
      <c r="T29" s="14"/>
      <c r="U29" s="14">
        <f t="shared" si="4"/>
        <v>20</v>
      </c>
      <c r="V29" s="14">
        <f t="shared" si="5"/>
        <v>18.868813026982359</v>
      </c>
      <c r="W29" s="14">
        <v>54.262999999999998</v>
      </c>
      <c r="X29" s="14">
        <v>45.597799999999999</v>
      </c>
      <c r="Y29" s="14">
        <v>44.827599999999997</v>
      </c>
      <c r="Z29" s="14">
        <v>45.760000000000012</v>
      </c>
      <c r="AA29" s="14">
        <v>53.6648</v>
      </c>
      <c r="AB29" s="14">
        <v>52.241399999999999</v>
      </c>
      <c r="AC29" s="14">
        <v>43.2136</v>
      </c>
      <c r="AD29" s="14">
        <v>45.679600000000001</v>
      </c>
      <c r="AE29" s="14">
        <v>61.413400000000003</v>
      </c>
      <c r="AF29" s="14">
        <v>36.774799999999999</v>
      </c>
      <c r="AG29" s="14"/>
      <c r="AH29" s="14">
        <f t="shared" si="10"/>
        <v>52.295000000000016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73</v>
      </c>
      <c r="B30" s="14" t="s">
        <v>41</v>
      </c>
      <c r="C30" s="14">
        <v>29</v>
      </c>
      <c r="D30" s="14">
        <v>200</v>
      </c>
      <c r="E30" s="14">
        <v>233</v>
      </c>
      <c r="F30" s="14">
        <v>-4</v>
      </c>
      <c r="G30" s="7">
        <v>0.3</v>
      </c>
      <c r="H30" s="14">
        <v>60</v>
      </c>
      <c r="I30" s="14" t="s">
        <v>39</v>
      </c>
      <c r="J30" s="14"/>
      <c r="K30" s="14"/>
      <c r="L30" s="14">
        <f t="shared" si="2"/>
        <v>233</v>
      </c>
      <c r="M30" s="14"/>
      <c r="N30" s="14"/>
      <c r="O30" s="14">
        <v>150</v>
      </c>
      <c r="P30" s="14">
        <v>150</v>
      </c>
      <c r="Q30" s="14">
        <f t="shared" si="3"/>
        <v>46.6</v>
      </c>
      <c r="R30" s="4">
        <f>14*Q30-P30-O30-F30</f>
        <v>356.4</v>
      </c>
      <c r="S30" s="4"/>
      <c r="T30" s="14"/>
      <c r="U30" s="14">
        <f t="shared" si="4"/>
        <v>13.999999999999998</v>
      </c>
      <c r="V30" s="14">
        <f t="shared" si="5"/>
        <v>6.3519313304721026</v>
      </c>
      <c r="W30" s="14">
        <v>6.4</v>
      </c>
      <c r="X30" s="14">
        <v>21.6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/>
      <c r="AH30" s="14">
        <f t="shared" si="10"/>
        <v>106.91999999999999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9" t="s">
        <v>54</v>
      </c>
      <c r="B31" s="14" t="s">
        <v>41</v>
      </c>
      <c r="C31" s="14">
        <v>12</v>
      </c>
      <c r="D31" s="14">
        <v>300</v>
      </c>
      <c r="E31" s="16">
        <f>261+E15</f>
        <v>264</v>
      </c>
      <c r="F31" s="16">
        <f>51+F15</f>
        <v>48</v>
      </c>
      <c r="G31" s="7">
        <v>0.41</v>
      </c>
      <c r="H31" s="14">
        <v>50</v>
      </c>
      <c r="I31" s="14" t="s">
        <v>39</v>
      </c>
      <c r="J31" s="14"/>
      <c r="K31" s="14"/>
      <c r="L31" s="14">
        <f t="shared" si="2"/>
        <v>264</v>
      </c>
      <c r="M31" s="14"/>
      <c r="N31" s="14"/>
      <c r="O31" s="14">
        <v>300</v>
      </c>
      <c r="P31" s="14">
        <v>300</v>
      </c>
      <c r="Q31" s="14">
        <f t="shared" si="3"/>
        <v>52.8</v>
      </c>
      <c r="R31" s="4">
        <f t="shared" si="11"/>
        <v>408</v>
      </c>
      <c r="S31" s="4"/>
      <c r="T31" s="14"/>
      <c r="U31" s="14">
        <f t="shared" si="4"/>
        <v>20</v>
      </c>
      <c r="V31" s="14">
        <f t="shared" si="5"/>
        <v>12.272727272727273</v>
      </c>
      <c r="W31" s="14">
        <v>2</v>
      </c>
      <c r="X31" s="14">
        <v>24.2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/>
      <c r="AH31" s="14">
        <f t="shared" si="10"/>
        <v>167.28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74</v>
      </c>
      <c r="B32" s="14" t="s">
        <v>38</v>
      </c>
      <c r="C32" s="14">
        <v>673.93799999999999</v>
      </c>
      <c r="D32" s="14">
        <v>407.49099999999999</v>
      </c>
      <c r="E32" s="14">
        <v>468.34500000000003</v>
      </c>
      <c r="F32" s="14">
        <v>609.58799999999997</v>
      </c>
      <c r="G32" s="7">
        <v>1</v>
      </c>
      <c r="H32" s="14">
        <v>50</v>
      </c>
      <c r="I32" s="14" t="s">
        <v>39</v>
      </c>
      <c r="J32" s="14"/>
      <c r="K32" s="14"/>
      <c r="L32" s="14">
        <f t="shared" si="2"/>
        <v>468.34500000000003</v>
      </c>
      <c r="M32" s="14"/>
      <c r="N32" s="14"/>
      <c r="O32" s="14">
        <v>350</v>
      </c>
      <c r="P32" s="14">
        <v>500</v>
      </c>
      <c r="Q32" s="14">
        <f t="shared" si="3"/>
        <v>93.669000000000011</v>
      </c>
      <c r="R32" s="4">
        <f t="shared" si="11"/>
        <v>413.79200000000014</v>
      </c>
      <c r="S32" s="4"/>
      <c r="T32" s="14"/>
      <c r="U32" s="14">
        <f t="shared" si="4"/>
        <v>20</v>
      </c>
      <c r="V32" s="14">
        <f t="shared" si="5"/>
        <v>15.582401861875324</v>
      </c>
      <c r="W32" s="14">
        <v>106.9704</v>
      </c>
      <c r="X32" s="14">
        <v>72.168399999999991</v>
      </c>
      <c r="Y32" s="14">
        <v>88.650599999999997</v>
      </c>
      <c r="Z32" s="14">
        <v>98.237200000000001</v>
      </c>
      <c r="AA32" s="14">
        <v>97.492400000000004</v>
      </c>
      <c r="AB32" s="14">
        <v>89.820599999999999</v>
      </c>
      <c r="AC32" s="14">
        <v>89.440399999999997</v>
      </c>
      <c r="AD32" s="14">
        <v>71.689800000000005</v>
      </c>
      <c r="AE32" s="14">
        <v>102.9468</v>
      </c>
      <c r="AF32" s="14">
        <v>40.924199999999999</v>
      </c>
      <c r="AG32" s="14"/>
      <c r="AH32" s="14">
        <f t="shared" si="10"/>
        <v>413.79200000000014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75</v>
      </c>
      <c r="B33" s="14" t="s">
        <v>38</v>
      </c>
      <c r="C33" s="14">
        <v>128.75700000000001</v>
      </c>
      <c r="D33" s="14">
        <v>163.67400000000001</v>
      </c>
      <c r="E33" s="14">
        <v>182.38</v>
      </c>
      <c r="F33" s="14">
        <v>103.95</v>
      </c>
      <c r="G33" s="7">
        <v>1</v>
      </c>
      <c r="H33" s="14">
        <v>50</v>
      </c>
      <c r="I33" s="14" t="s">
        <v>39</v>
      </c>
      <c r="J33" s="14"/>
      <c r="K33" s="14"/>
      <c r="L33" s="14">
        <f t="shared" si="2"/>
        <v>182.38</v>
      </c>
      <c r="M33" s="14"/>
      <c r="N33" s="14"/>
      <c r="O33" s="14">
        <v>160</v>
      </c>
      <c r="P33" s="14">
        <v>140</v>
      </c>
      <c r="Q33" s="14">
        <f t="shared" si="3"/>
        <v>36.475999999999999</v>
      </c>
      <c r="R33" s="4">
        <f>19*Q33-P33-O33-F33</f>
        <v>289.09399999999999</v>
      </c>
      <c r="S33" s="4"/>
      <c r="T33" s="14"/>
      <c r="U33" s="14">
        <f t="shared" si="4"/>
        <v>19</v>
      </c>
      <c r="V33" s="14">
        <f t="shared" si="5"/>
        <v>11.074405088277222</v>
      </c>
      <c r="W33" s="14">
        <v>27.370200000000001</v>
      </c>
      <c r="X33" s="14">
        <v>24.926600000000001</v>
      </c>
      <c r="Y33" s="14">
        <v>25.960999999999999</v>
      </c>
      <c r="Z33" s="14">
        <v>23.6906</v>
      </c>
      <c r="AA33" s="14">
        <v>36.248600000000003</v>
      </c>
      <c r="AB33" s="14">
        <v>20.937999999999999</v>
      </c>
      <c r="AC33" s="14">
        <v>19.0824</v>
      </c>
      <c r="AD33" s="14">
        <v>24.536799999999999</v>
      </c>
      <c r="AE33" s="14">
        <v>31.353999999999999</v>
      </c>
      <c r="AF33" s="14">
        <v>22.019600000000001</v>
      </c>
      <c r="AG33" s="14"/>
      <c r="AH33" s="14">
        <f t="shared" si="10"/>
        <v>289.09399999999999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76</v>
      </c>
      <c r="B34" s="14" t="s">
        <v>41</v>
      </c>
      <c r="C34" s="14">
        <v>2</v>
      </c>
      <c r="D34" s="14">
        <v>200</v>
      </c>
      <c r="E34" s="14">
        <v>205</v>
      </c>
      <c r="F34" s="14">
        <v>-3</v>
      </c>
      <c r="G34" s="7">
        <v>0.4</v>
      </c>
      <c r="H34" s="14">
        <v>50</v>
      </c>
      <c r="I34" s="14" t="s">
        <v>39</v>
      </c>
      <c r="J34" s="14"/>
      <c r="K34" s="14"/>
      <c r="L34" s="14">
        <f t="shared" si="2"/>
        <v>205</v>
      </c>
      <c r="M34" s="14"/>
      <c r="N34" s="14"/>
      <c r="O34" s="14">
        <v>250</v>
      </c>
      <c r="P34" s="14">
        <v>240</v>
      </c>
      <c r="Q34" s="14">
        <f t="shared" si="3"/>
        <v>41</v>
      </c>
      <c r="R34" s="4">
        <f t="shared" si="11"/>
        <v>333</v>
      </c>
      <c r="S34" s="4"/>
      <c r="T34" s="14"/>
      <c r="U34" s="14">
        <f t="shared" si="4"/>
        <v>20</v>
      </c>
      <c r="V34" s="14">
        <f t="shared" si="5"/>
        <v>11.878048780487806</v>
      </c>
      <c r="W34" s="14">
        <v>0.2</v>
      </c>
      <c r="X34" s="14">
        <v>22.2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/>
      <c r="AH34" s="14">
        <f t="shared" si="10"/>
        <v>133.20000000000002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77</v>
      </c>
      <c r="B35" s="14" t="s">
        <v>41</v>
      </c>
      <c r="C35" s="14">
        <v>4</v>
      </c>
      <c r="D35" s="14">
        <v>300</v>
      </c>
      <c r="E35" s="14">
        <v>191</v>
      </c>
      <c r="F35" s="14">
        <v>113</v>
      </c>
      <c r="G35" s="7">
        <v>0.18</v>
      </c>
      <c r="H35" s="14">
        <v>50</v>
      </c>
      <c r="I35" s="14" t="s">
        <v>39</v>
      </c>
      <c r="J35" s="14"/>
      <c r="K35" s="14"/>
      <c r="L35" s="14">
        <f t="shared" si="2"/>
        <v>191</v>
      </c>
      <c r="M35" s="14"/>
      <c r="N35" s="14"/>
      <c r="O35" s="14">
        <v>400</v>
      </c>
      <c r="P35" s="14">
        <v>320</v>
      </c>
      <c r="Q35" s="14">
        <f t="shared" si="3"/>
        <v>38.200000000000003</v>
      </c>
      <c r="R35" s="4"/>
      <c r="S35" s="4"/>
      <c r="T35" s="14"/>
      <c r="U35" s="14">
        <f t="shared" si="4"/>
        <v>21.806282722513089</v>
      </c>
      <c r="V35" s="14">
        <f t="shared" si="5"/>
        <v>21.806282722513089</v>
      </c>
      <c r="W35" s="14">
        <v>9.8000000000000007</v>
      </c>
      <c r="X35" s="14">
        <v>27.2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/>
      <c r="AH35" s="14">
        <f t="shared" si="10"/>
        <v>0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78</v>
      </c>
      <c r="B36" s="14" t="s">
        <v>41</v>
      </c>
      <c r="C36" s="14">
        <v>237</v>
      </c>
      <c r="D36" s="14">
        <v>1446</v>
      </c>
      <c r="E36" s="14">
        <v>1195</v>
      </c>
      <c r="F36" s="14">
        <v>475</v>
      </c>
      <c r="G36" s="7">
        <v>0.3</v>
      </c>
      <c r="H36" s="14">
        <v>50</v>
      </c>
      <c r="I36" s="14" t="s">
        <v>39</v>
      </c>
      <c r="J36" s="14"/>
      <c r="K36" s="14"/>
      <c r="L36" s="14">
        <f t="shared" si="2"/>
        <v>1195</v>
      </c>
      <c r="M36" s="14"/>
      <c r="N36" s="14"/>
      <c r="O36" s="14">
        <v>1450</v>
      </c>
      <c r="P36" s="14">
        <v>1800</v>
      </c>
      <c r="Q36" s="14">
        <f t="shared" si="3"/>
        <v>239</v>
      </c>
      <c r="R36" s="4">
        <f t="shared" si="11"/>
        <v>1055</v>
      </c>
      <c r="S36" s="4"/>
      <c r="T36" s="14"/>
      <c r="U36" s="14">
        <f t="shared" si="4"/>
        <v>20</v>
      </c>
      <c r="V36" s="14">
        <f t="shared" si="5"/>
        <v>15.585774058577407</v>
      </c>
      <c r="W36" s="14">
        <v>330.8</v>
      </c>
      <c r="X36" s="14">
        <v>219.8</v>
      </c>
      <c r="Y36" s="14">
        <v>237.6</v>
      </c>
      <c r="Z36" s="14">
        <v>274.8</v>
      </c>
      <c r="AA36" s="14">
        <v>214.6</v>
      </c>
      <c r="AB36" s="14">
        <v>175.8</v>
      </c>
      <c r="AC36" s="14">
        <v>171.6</v>
      </c>
      <c r="AD36" s="14">
        <v>192</v>
      </c>
      <c r="AE36" s="14">
        <v>241.8</v>
      </c>
      <c r="AF36" s="14">
        <v>132</v>
      </c>
      <c r="AG36" s="14"/>
      <c r="AH36" s="14">
        <f t="shared" si="10"/>
        <v>316.5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79</v>
      </c>
      <c r="B37" s="14" t="s">
        <v>41</v>
      </c>
      <c r="C37" s="14">
        <v>-4</v>
      </c>
      <c r="D37" s="14">
        <v>296</v>
      </c>
      <c r="E37" s="14">
        <v>202</v>
      </c>
      <c r="F37" s="14">
        <v>90</v>
      </c>
      <c r="G37" s="7">
        <v>0.28000000000000003</v>
      </c>
      <c r="H37" s="14">
        <v>50</v>
      </c>
      <c r="I37" s="14" t="s">
        <v>39</v>
      </c>
      <c r="J37" s="14"/>
      <c r="K37" s="14"/>
      <c r="L37" s="14">
        <f t="shared" si="2"/>
        <v>202</v>
      </c>
      <c r="M37" s="14"/>
      <c r="N37" s="14"/>
      <c r="O37" s="14">
        <v>320</v>
      </c>
      <c r="P37" s="14">
        <v>320</v>
      </c>
      <c r="Q37" s="14">
        <f t="shared" si="3"/>
        <v>40.4</v>
      </c>
      <c r="R37" s="4">
        <f t="shared" si="11"/>
        <v>78</v>
      </c>
      <c r="S37" s="4"/>
      <c r="T37" s="14"/>
      <c r="U37" s="14">
        <f t="shared" si="4"/>
        <v>20</v>
      </c>
      <c r="V37" s="14">
        <f t="shared" si="5"/>
        <v>18.06930693069307</v>
      </c>
      <c r="W37" s="14">
        <v>0</v>
      </c>
      <c r="X37" s="14">
        <v>31.2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/>
      <c r="AH37" s="14">
        <f t="shared" si="10"/>
        <v>21.840000000000003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</sheetData>
  <autoFilter ref="A3:AH37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2025-10-13T13:43:10Z</dcterms:created>
  <dcterms:modified xsi:type="dcterms:W3CDTF">2025-10-13T15:01:21Z</dcterms:modified>
</cp:coreProperties>
</file>