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9325752-10AB-4A4E-BEC4-F58A99F4A9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Y22" i="1"/>
  <c r="B517" i="1" s="1"/>
  <c r="H10" i="1"/>
  <c r="F10" i="1"/>
  <c r="J9" i="1"/>
  <c r="F9" i="1"/>
  <c r="A9" i="1"/>
  <c r="A10" i="1" s="1"/>
  <c r="D7" i="1"/>
  <c r="Q6" i="1"/>
  <c r="P2" i="1"/>
  <c r="Z71" i="1" l="1"/>
  <c r="Z133" i="1"/>
  <c r="Z232" i="1"/>
  <c r="BP165" i="1"/>
  <c r="BN165" i="1"/>
  <c r="Z165" i="1"/>
  <c r="Y174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X508" i="1"/>
  <c r="X510" i="1" s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Z199" i="1" s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399" i="1"/>
  <c r="Y511" i="1"/>
  <c r="Y508" i="1"/>
  <c r="Y510" i="1" s="1"/>
  <c r="Y507" i="1"/>
  <c r="Z211" i="1"/>
  <c r="Z311" i="1"/>
  <c r="Z485" i="1"/>
  <c r="Z463" i="1"/>
  <c r="Z65" i="1"/>
  <c r="Y509" i="1"/>
  <c r="Z109" i="1"/>
  <c r="Z80" i="1"/>
  <c r="Z512" i="1" s="1"/>
  <c r="Z303" i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<sst xmlns="http://schemas.openxmlformats.org/spreadsheetml/2006/main" count="2277" uniqueCount="831">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</sst>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35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36.409722222222214</v>
      </c>
      <c r="BN41" s="64">
        <f>IFERROR(Y41*I41/H41,"0")</f>
        <v>44.94</v>
      </c>
      <c r="BO41" s="64">
        <f>IFERROR(1/J41*(X41/H41),"0")</f>
        <v>5.063657407407407E-2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3.2407407407407405</v>
      </c>
      <c r="Y44" s="569">
        <f>IFERROR(Y41/H41,"0")+IFERROR(Y42/H42,"0")+IFERROR(Y43/H43,"0")</f>
        <v>4</v>
      </c>
      <c r="Z44" s="569">
        <f>IFERROR(IF(Z41="",0,Z41),"0")+IFERROR(IF(Z42="",0,Z42),"0")+IFERROR(IF(Z43="",0,Z43),"0")</f>
        <v>7.5920000000000001E-2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35</v>
      </c>
      <c r="Y45" s="569">
        <f>IFERROR(SUM(Y41:Y43),"0")</f>
        <v>43.2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25</v>
      </c>
      <c r="Y69" s="568">
        <f>IFERROR(IF(X69="",0,CEILING((X69/$H69),1)*$H69),"")</f>
        <v>25.2</v>
      </c>
      <c r="Z69" s="36">
        <f>IFERROR(IF(Y69=0,"",ROUNDUP(Y69/H69,0)*0.00502),"")</f>
        <v>7.0280000000000009E-2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26.388888888888889</v>
      </c>
      <c r="BN69" s="64">
        <f>IFERROR(Y69*I69/H69,"0")</f>
        <v>26.599999999999998</v>
      </c>
      <c r="BO69" s="64">
        <f>IFERROR(1/J69*(X69/H69),"0")</f>
        <v>5.9354226020892693E-2</v>
      </c>
      <c r="BP69" s="64">
        <f>IFERROR(1/J69*(Y69/H69),"0")</f>
        <v>5.9829059829059839E-2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13.888888888888889</v>
      </c>
      <c r="Y71" s="569">
        <f>IFERROR(Y68/H68,"0")+IFERROR(Y69/H69,"0")+IFERROR(Y70/H70,"0")</f>
        <v>14</v>
      </c>
      <c r="Z71" s="569">
        <f>IFERROR(IF(Z68="",0,Z68),"0")+IFERROR(IF(Z69="",0,Z69),"0")+IFERROR(IF(Z70="",0,Z70),"0")</f>
        <v>7.0280000000000009E-2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25</v>
      </c>
      <c r="Y72" s="569">
        <f>IFERROR(SUM(Y68:Y70),"0")</f>
        <v>25.2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21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21.845833333333331</v>
      </c>
      <c r="BN89" s="64">
        <f>IFERROR(Y89*I89/H89,"0")</f>
        <v>22.47</v>
      </c>
      <c r="BO89" s="64">
        <f>IFERROR(1/J89*(X89/H89),"0")</f>
        <v>3.0381944444444444E-2</v>
      </c>
      <c r="BP89" s="64">
        <f>IFERROR(1/J89*(Y89/H89),"0")</f>
        <v>3.125E-2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65</v>
      </c>
      <c r="Y91" s="568">
        <f>IFERROR(IF(X91="",0,CEILING((X91/$H91),1)*$H91),"")</f>
        <v>67.5</v>
      </c>
      <c r="Z91" s="36">
        <f>IFERROR(IF(Y91=0,"",ROUNDUP(Y91/H91,0)*0.00902),"")</f>
        <v>0.1353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68.033333333333331</v>
      </c>
      <c r="BN91" s="64">
        <f>IFERROR(Y91*I91/H91,"0")</f>
        <v>70.650000000000006</v>
      </c>
      <c r="BO91" s="64">
        <f>IFERROR(1/J91*(X91/H91),"0")</f>
        <v>0.10942760942760943</v>
      </c>
      <c r="BP91" s="64">
        <f>IFERROR(1/J91*(Y91/H91),"0")</f>
        <v>0.11363636363636365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16.388888888888889</v>
      </c>
      <c r="Y92" s="569">
        <f>IFERROR(Y89/H89,"0")+IFERROR(Y90/H90,"0")+IFERROR(Y91/H91,"0")</f>
        <v>17</v>
      </c>
      <c r="Z92" s="569">
        <f>IFERROR(IF(Z89="",0,Z89),"0")+IFERROR(IF(Z90="",0,Z90),"0")+IFERROR(IF(Z91="",0,Z91),"0")</f>
        <v>0.17326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86</v>
      </c>
      <c r="Y93" s="569">
        <f>IFERROR(SUM(Y89:Y91),"0")</f>
        <v>89.1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36</v>
      </c>
      <c r="Y99" s="568">
        <f t="shared" si="16"/>
        <v>37.800000000000004</v>
      </c>
      <c r="Z99" s="36">
        <f>IFERROR(IF(Y99=0,"",ROUNDUP(Y99/H99,0)*0.00651),"")</f>
        <v>9.1139999999999999E-2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39.359999999999992</v>
      </c>
      <c r="BN99" s="64">
        <f t="shared" si="18"/>
        <v>41.328000000000003</v>
      </c>
      <c r="BO99" s="64">
        <f t="shared" si="19"/>
        <v>7.3260073260073263E-2</v>
      </c>
      <c r="BP99" s="64">
        <f t="shared" si="20"/>
        <v>7.6923076923076927E-2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13.333333333333332</v>
      </c>
      <c r="Y101" s="569">
        <f>IFERROR(Y95/H95,"0")+IFERROR(Y96/H96,"0")+IFERROR(Y97/H97,"0")+IFERROR(Y98/H98,"0")+IFERROR(Y99/H99,"0")+IFERROR(Y100/H100,"0")</f>
        <v>14</v>
      </c>
      <c r="Z101" s="569">
        <f>IFERROR(IF(Z95="",0,Z95),"0")+IFERROR(IF(Z96="",0,Z96),"0")+IFERROR(IF(Z97="",0,Z97),"0")+IFERROR(IF(Z98="",0,Z98),"0")+IFERROR(IF(Z99="",0,Z99),"0")+IFERROR(IF(Z100="",0,Z100),"0")</f>
        <v>9.1139999999999999E-2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36</v>
      </c>
      <c r="Y102" s="569">
        <f>IFERROR(SUM(Y95:Y100),"0")</f>
        <v>37.800000000000004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43</v>
      </c>
      <c r="Y105" s="568">
        <f>IFERROR(IF(X105="",0,CEILING((X105/$H105),1)*$H105),"")</f>
        <v>43.2</v>
      </c>
      <c r="Z105" s="36">
        <f>IFERROR(IF(Y105=0,"",ROUNDUP(Y105/H105,0)*0.01898),"")</f>
        <v>7.5920000000000001E-2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44.731944444444437</v>
      </c>
      <c r="BN105" s="64">
        <f>IFERROR(Y105*I105/H105,"0")</f>
        <v>44.94</v>
      </c>
      <c r="BO105" s="64">
        <f>IFERROR(1/J105*(X105/H105),"0")</f>
        <v>6.2210648148148147E-2</v>
      </c>
      <c r="BP105" s="64">
        <f>IFERROR(1/J105*(Y105/H105),"0")</f>
        <v>6.25E-2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79</v>
      </c>
      <c r="Y107" s="568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82.686666666666667</v>
      </c>
      <c r="BN107" s="64">
        <f>IFERROR(Y107*I107/H107,"0")</f>
        <v>84.78</v>
      </c>
      <c r="BO107" s="64">
        <f>IFERROR(1/J107*(X107/H107),"0")</f>
        <v>0.132996632996633</v>
      </c>
      <c r="BP107" s="64">
        <f>IFERROR(1/J107*(Y107/H107),"0")</f>
        <v>0.13636363636363635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21.537037037037038</v>
      </c>
      <c r="Y109" s="569">
        <f>IFERROR(Y105/H105,"0")+IFERROR(Y106/H106,"0")+IFERROR(Y107/H107,"0")+IFERROR(Y108/H108,"0")</f>
        <v>22</v>
      </c>
      <c r="Z109" s="569">
        <f>IFERROR(IF(Z105="",0,Z105),"0")+IFERROR(IF(Z106="",0,Z106),"0")+IFERROR(IF(Z107="",0,Z107),"0")+IFERROR(IF(Z108="",0,Z108),"0")</f>
        <v>0.23827999999999999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122</v>
      </c>
      <c r="Y110" s="569">
        <f>IFERROR(SUM(Y105:Y108),"0")</f>
        <v>124.2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57</v>
      </c>
      <c r="Y114" s="568">
        <f>IFERROR(IF(X114="",0,CEILING((X114/$H114),1)*$H114),"")</f>
        <v>57.599999999999994</v>
      </c>
      <c r="Z114" s="36">
        <f>IFERROR(IF(Y114=0,"",ROUNDUP(Y114/H114,0)*0.00651),"")</f>
        <v>0.15623999999999999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61.275000000000006</v>
      </c>
      <c r="BN114" s="64">
        <f>IFERROR(Y114*I114/H114,"0")</f>
        <v>61.919999999999995</v>
      </c>
      <c r="BO114" s="64">
        <f>IFERROR(1/J114*(X114/H114),"0")</f>
        <v>0.1304945054945055</v>
      </c>
      <c r="BP114" s="64">
        <f>IFERROR(1/J114*(Y114/H114),"0")</f>
        <v>0.13186813186813187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23.75</v>
      </c>
      <c r="Y115" s="569">
        <f>IFERROR(Y112/H112,"0")+IFERROR(Y113/H113,"0")+IFERROR(Y114/H114,"0")</f>
        <v>24</v>
      </c>
      <c r="Z115" s="569">
        <f>IFERROR(IF(Z112="",0,Z112),"0")+IFERROR(IF(Z113="",0,Z113),"0")+IFERROR(IF(Z114="",0,Z114),"0")</f>
        <v>0.15623999999999999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57</v>
      </c>
      <c r="Y116" s="569">
        <f>IFERROR(SUM(Y112:Y114),"0")</f>
        <v>57.599999999999994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12</v>
      </c>
      <c r="Y118" s="568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12.76</v>
      </c>
      <c r="BN118" s="64">
        <f>IFERROR(Y118*I118/H118,"0")</f>
        <v>17.225999999999999</v>
      </c>
      <c r="BO118" s="64">
        <f>IFERROR(1/J118*(X118/H118),"0")</f>
        <v>2.314814814814815E-2</v>
      </c>
      <c r="BP118" s="64">
        <f>IFERROR(1/J118*(Y118/H118),"0")</f>
        <v>3.125E-2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72</v>
      </c>
      <c r="Y120" s="568">
        <f>IFERROR(IF(X120="",0,CEILING((X120/$H120),1)*$H120),"")</f>
        <v>72.900000000000006</v>
      </c>
      <c r="Z120" s="36">
        <f>IFERROR(IF(Y120=0,"",ROUNDUP(Y120/H120,0)*0.00651),"")</f>
        <v>0.17577000000000001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78.719999999999985</v>
      </c>
      <c r="BN120" s="64">
        <f>IFERROR(Y120*I120/H120,"0")</f>
        <v>79.703999999999994</v>
      </c>
      <c r="BO120" s="64">
        <f>IFERROR(1/J120*(X120/H120),"0")</f>
        <v>0.14652014652014653</v>
      </c>
      <c r="BP120" s="64">
        <f>IFERROR(1/J120*(Y120/H120),"0")</f>
        <v>0.14835164835164835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28.148148148148145</v>
      </c>
      <c r="Y122" s="569">
        <f>IFERROR(Y118/H118,"0")+IFERROR(Y119/H119,"0")+IFERROR(Y120/H120,"0")+IFERROR(Y121/H121,"0")</f>
        <v>29</v>
      </c>
      <c r="Z122" s="569">
        <f>IFERROR(IF(Z118="",0,Z118),"0")+IFERROR(IF(Z119="",0,Z119),"0")+IFERROR(IF(Z120="",0,Z120),"0")+IFERROR(IF(Z121="",0,Z121),"0")</f>
        <v>0.21373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84</v>
      </c>
      <c r="Y123" s="569">
        <f>IFERROR(SUM(Y118:Y121),"0")</f>
        <v>89.100000000000009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6</v>
      </c>
      <c r="Y154" s="568">
        <f>IFERROR(IF(X154="",0,CEILING((X154/$H154),1)*$H154),"")</f>
        <v>7.92</v>
      </c>
      <c r="Z154" s="36">
        <f>IFERROR(IF(Y154=0,"",ROUNDUP(Y154/H154,0)*0.00502),"")</f>
        <v>2.0080000000000001E-2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6.3030303030303036</v>
      </c>
      <c r="BN154" s="64">
        <f>IFERROR(Y154*I154/H154,"0")</f>
        <v>8.32</v>
      </c>
      <c r="BO154" s="64">
        <f>IFERROR(1/J154*(X154/H154),"0")</f>
        <v>1.2950012950012951E-2</v>
      </c>
      <c r="BP154" s="64">
        <f>IFERROR(1/J154*(Y154/H154),"0")</f>
        <v>1.7094017094017096E-2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3.0303030303030303</v>
      </c>
      <c r="Y155" s="569">
        <f>IFERROR(Y154/H154,"0")</f>
        <v>4</v>
      </c>
      <c r="Z155" s="569">
        <f>IFERROR(IF(Z154="",0,Z154),"0")</f>
        <v>2.0080000000000001E-2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6</v>
      </c>
      <c r="Y156" s="569">
        <f>IFERROR(SUM(Y154:Y154),"0")</f>
        <v>7.92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46</v>
      </c>
      <c r="Y158" s="568">
        <f t="shared" ref="Y158:Y166" si="21">IFERROR(IF(X158="",0,CEILING((X158/$H158),1)*$H158),"")</f>
        <v>46.2</v>
      </c>
      <c r="Z158" s="36">
        <f>IFERROR(IF(Y158=0,"",ROUNDUP(Y158/H158,0)*0.00902),"")</f>
        <v>9.9220000000000003E-2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48.957142857142848</v>
      </c>
      <c r="BN158" s="64">
        <f t="shared" ref="BN158:BN166" si="23">IFERROR(Y158*I158/H158,"0")</f>
        <v>49.17</v>
      </c>
      <c r="BO158" s="64">
        <f t="shared" ref="BO158:BO166" si="24">IFERROR(1/J158*(X158/H158),"0")</f>
        <v>8.2972582972582976E-2</v>
      </c>
      <c r="BP158" s="64">
        <f t="shared" ref="BP158:BP166" si="25">IFERROR(1/J158*(Y158/H158),"0")</f>
        <v>8.3333333333333343E-2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43</v>
      </c>
      <c r="Y160" s="568">
        <f t="shared" si="21"/>
        <v>46.2</v>
      </c>
      <c r="Z160" s="36">
        <f>IFERROR(IF(Y160=0,"",ROUNDUP(Y160/H160,0)*0.00902),"")</f>
        <v>9.9220000000000003E-2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45.15</v>
      </c>
      <c r="BN160" s="64">
        <f t="shared" si="23"/>
        <v>48.510000000000005</v>
      </c>
      <c r="BO160" s="64">
        <f t="shared" si="24"/>
        <v>7.7561327561327553E-2</v>
      </c>
      <c r="BP160" s="64">
        <f t="shared" si="25"/>
        <v>8.3333333333333343E-2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34</v>
      </c>
      <c r="Y164" s="568">
        <f t="shared" si="21"/>
        <v>35.700000000000003</v>
      </c>
      <c r="Z164" s="36">
        <f>IFERROR(IF(Y164=0,"",ROUNDUP(Y164/H164,0)*0.00502),"")</f>
        <v>8.5339999999999999E-2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35.61904761904762</v>
      </c>
      <c r="BN164" s="64">
        <f t="shared" si="23"/>
        <v>37.4</v>
      </c>
      <c r="BO164" s="64">
        <f t="shared" si="24"/>
        <v>6.9190069190069189E-2</v>
      </c>
      <c r="BP164" s="64">
        <f t="shared" si="25"/>
        <v>7.2649572649572655E-2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37.38095238095238</v>
      </c>
      <c r="Y167" s="569">
        <f>IFERROR(Y158/H158,"0")+IFERROR(Y159/H159,"0")+IFERROR(Y160/H160,"0")+IFERROR(Y161/H161,"0")+IFERROR(Y162/H162,"0")+IFERROR(Y163/H163,"0")+IFERROR(Y164/H164,"0")+IFERROR(Y165/H165,"0")+IFERROR(Y166/H166,"0")</f>
        <v>39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0.28378000000000003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123</v>
      </c>
      <c r="Y168" s="569">
        <f>IFERROR(SUM(Y158:Y166),"0")</f>
        <v>128.10000000000002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33</v>
      </c>
      <c r="Y191" s="568">
        <f t="shared" ref="Y191:Y198" si="26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34.283333333333339</v>
      </c>
      <c r="BN191" s="64">
        <f t="shared" ref="BN191:BN198" si="28">IFERROR(Y191*I191/H191,"0")</f>
        <v>39.270000000000003</v>
      </c>
      <c r="BO191" s="64">
        <f t="shared" ref="BO191:BO198" si="29">IFERROR(1/J191*(X191/H191),"0")</f>
        <v>4.6296296296296294E-2</v>
      </c>
      <c r="BP191" s="64">
        <f t="shared" ref="BP191:BP198" si="30">IFERROR(1/J191*(Y191/H191),"0")</f>
        <v>5.3030303030303032E-2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43</v>
      </c>
      <c r="Y192" s="568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44.672222222222224</v>
      </c>
      <c r="BN192" s="64">
        <f t="shared" si="28"/>
        <v>44.88</v>
      </c>
      <c r="BO192" s="64">
        <f t="shared" si="29"/>
        <v>6.0325476992143662E-2</v>
      </c>
      <c r="BP192" s="64">
        <f t="shared" si="30"/>
        <v>6.0606060606060608E-2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17</v>
      </c>
      <c r="Y195" s="568">
        <f t="shared" si="26"/>
        <v>18</v>
      </c>
      <c r="Z195" s="36">
        <f>IFERROR(IF(Y195=0,"",ROUNDUP(Y195/H195,0)*0.00502),"")</f>
        <v>5.0200000000000002E-2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18.227777777777778</v>
      </c>
      <c r="BN195" s="64">
        <f t="shared" si="28"/>
        <v>19.3</v>
      </c>
      <c r="BO195" s="64">
        <f t="shared" si="29"/>
        <v>4.0360873694207031E-2</v>
      </c>
      <c r="BP195" s="64">
        <f t="shared" si="30"/>
        <v>4.2735042735042736E-2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4</v>
      </c>
      <c r="Y198" s="568">
        <f t="shared" si="26"/>
        <v>5.4</v>
      </c>
      <c r="Z198" s="36">
        <f>IFERROR(IF(Y198=0,"",ROUNDUP(Y198/H198,0)*0.00502),"")</f>
        <v>1.506E-2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4.2222222222222223</v>
      </c>
      <c r="BN198" s="64">
        <f t="shared" si="28"/>
        <v>5.7</v>
      </c>
      <c r="BO198" s="64">
        <f t="shared" si="29"/>
        <v>9.4966761633428314E-3</v>
      </c>
      <c r="BP198" s="64">
        <f t="shared" si="30"/>
        <v>1.2820512820512822E-2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25.74074074074074</v>
      </c>
      <c r="Y199" s="569">
        <f>IFERROR(Y191/H191,"0")+IFERROR(Y192/H192,"0")+IFERROR(Y193/H193,"0")+IFERROR(Y194/H194,"0")+IFERROR(Y195/H195,"0")+IFERROR(Y196/H196,"0")+IFERROR(Y197/H197,"0")+IFERROR(Y198/H198,"0")</f>
        <v>28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0.20055999999999999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97</v>
      </c>
      <c r="Y200" s="569">
        <f>IFERROR(SUM(Y191:Y198),"0")</f>
        <v>104.4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84</v>
      </c>
      <c r="Y205" s="568">
        <f t="shared" si="31"/>
        <v>84</v>
      </c>
      <c r="Z205" s="36">
        <f t="shared" ref="Z205:Z210" si="36">IFERROR(IF(Y205=0,"",ROUNDUP(Y205/H205,0)*0.00651),"")</f>
        <v>0.22785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93.45</v>
      </c>
      <c r="BN205" s="64">
        <f t="shared" si="33"/>
        <v>93.45</v>
      </c>
      <c r="BO205" s="64">
        <f t="shared" si="34"/>
        <v>0.19230769230769232</v>
      </c>
      <c r="BP205" s="64">
        <f t="shared" si="35"/>
        <v>0.19230769230769232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64</v>
      </c>
      <c r="Y207" s="568">
        <f t="shared" si="31"/>
        <v>64.8</v>
      </c>
      <c r="Z207" s="36">
        <f t="shared" si="36"/>
        <v>0.17577000000000001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70.720000000000013</v>
      </c>
      <c r="BN207" s="64">
        <f t="shared" si="33"/>
        <v>71.604000000000013</v>
      </c>
      <c r="BO207" s="64">
        <f t="shared" si="34"/>
        <v>0.14652014652014653</v>
      </c>
      <c r="BP207" s="64">
        <f t="shared" si="35"/>
        <v>0.14835164835164835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67</v>
      </c>
      <c r="Y208" s="568">
        <f t="shared" si="31"/>
        <v>67.2</v>
      </c>
      <c r="Z208" s="36">
        <f t="shared" si="36"/>
        <v>0.18228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74.034999999999997</v>
      </c>
      <c r="BN208" s="64">
        <f t="shared" si="33"/>
        <v>74.256000000000014</v>
      </c>
      <c r="BO208" s="64">
        <f t="shared" si="34"/>
        <v>0.1533882783882784</v>
      </c>
      <c r="BP208" s="64">
        <f t="shared" si="35"/>
        <v>0.15384615384615388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104</v>
      </c>
      <c r="Y210" s="568">
        <f t="shared" si="31"/>
        <v>105.6</v>
      </c>
      <c r="Z210" s="36">
        <f t="shared" si="36"/>
        <v>0.28644000000000003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115.18</v>
      </c>
      <c r="BN210" s="64">
        <f t="shared" si="33"/>
        <v>116.952</v>
      </c>
      <c r="BO210" s="64">
        <f t="shared" si="34"/>
        <v>0.23809523809523814</v>
      </c>
      <c r="BP210" s="64">
        <f t="shared" si="35"/>
        <v>0.24175824175824179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132.91666666666669</v>
      </c>
      <c r="Y211" s="569">
        <f>IFERROR(Y202/H202,"0")+IFERROR(Y203/H203,"0")+IFERROR(Y204/H204,"0")+IFERROR(Y205/H205,"0")+IFERROR(Y206/H206,"0")+IFERROR(Y207/H207,"0")+IFERROR(Y208/H208,"0")+IFERROR(Y209/H209,"0")+IFERROR(Y210/H210,"0")</f>
        <v>134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0.87234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319</v>
      </c>
      <c r="Y212" s="569">
        <f>IFERROR(SUM(Y202:Y210),"0")</f>
        <v>321.60000000000002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9</v>
      </c>
      <c r="Y223" s="568">
        <f t="shared" si="37"/>
        <v>12</v>
      </c>
      <c r="Z223" s="36">
        <f>IFERROR(IF(Y223=0,"",ROUNDUP(Y223/H223,0)*0.00902),"")</f>
        <v>2.7060000000000001E-2</v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9.4725000000000001</v>
      </c>
      <c r="BN223" s="64">
        <f t="shared" si="39"/>
        <v>12.629999999999999</v>
      </c>
      <c r="BO223" s="64">
        <f t="shared" si="40"/>
        <v>1.7045454545454544E-2</v>
      </c>
      <c r="BP223" s="64">
        <f t="shared" si="41"/>
        <v>2.2727272727272728E-2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2.25</v>
      </c>
      <c r="Y227" s="569">
        <f>IFERROR(Y220/H220,"0")+IFERROR(Y221/H221,"0")+IFERROR(Y222/H222,"0")+IFERROR(Y223/H223,"0")+IFERROR(Y224/H224,"0")+IFERROR(Y225/H225,"0")+IFERROR(Y226/H226,"0")</f>
        <v>3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2.7060000000000001E-2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9</v>
      </c>
      <c r="Y228" s="569">
        <f>IFERROR(SUM(Y220:Y226),"0")</f>
        <v>12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1</v>
      </c>
      <c r="Y235" s="568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1.0972222222222223</v>
      </c>
      <c r="BN235" s="64">
        <f>IFERROR(Y235*I235/H235,"0")</f>
        <v>1.9750000000000001</v>
      </c>
      <c r="BO235" s="64">
        <f>IFERROR(1/J235*(X235/H235),"0")</f>
        <v>2.5720164609053498E-3</v>
      </c>
      <c r="BP235" s="64">
        <f>IFERROR(1/J235*(Y235/H235),"0")</f>
        <v>4.6296296296296294E-3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0.55555555555555558</v>
      </c>
      <c r="Y236" s="569">
        <f>IFERROR(Y235/H235,"0")</f>
        <v>1</v>
      </c>
      <c r="Z236" s="569">
        <f>IFERROR(IF(Z235="",0,Z235),"0")</f>
        <v>5.8999999999999999E-3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1</v>
      </c>
      <c r="Y237" s="569">
        <f>IFERROR(SUM(Y235:Y235),"0")</f>
        <v>1.8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48</v>
      </c>
      <c r="Y314" s="568">
        <f>IFERROR(IF(X314="",0,CEILING((X314/$H314),1)*$H314),"")</f>
        <v>50.400000000000006</v>
      </c>
      <c r="Z314" s="36">
        <f>IFERROR(IF(Y314=0,"",ROUNDUP(Y314/H314,0)*0.01898),"")</f>
        <v>0.11388000000000001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50.965714285714284</v>
      </c>
      <c r="BN314" s="64">
        <f>IFERROR(Y314*I314/H314,"0")</f>
        <v>53.514000000000003</v>
      </c>
      <c r="BO314" s="64">
        <f>IFERROR(1/J314*(X314/H314),"0")</f>
        <v>8.9285714285714288E-2</v>
      </c>
      <c r="BP314" s="64">
        <f>IFERROR(1/J314*(Y314/H314),"0")</f>
        <v>9.375E-2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36</v>
      </c>
      <c r="Y315" s="568">
        <f>IFERROR(IF(X315="",0,CEILING((X315/$H315),1)*$H315),"")</f>
        <v>39</v>
      </c>
      <c r="Z315" s="36">
        <f>IFERROR(IF(Y315=0,"",ROUNDUP(Y315/H315,0)*0.01898),"")</f>
        <v>9.4899999999999998E-2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38.395384615384621</v>
      </c>
      <c r="BN315" s="64">
        <f>IFERROR(Y315*I315/H315,"0")</f>
        <v>41.595000000000006</v>
      </c>
      <c r="BO315" s="64">
        <f>IFERROR(1/J315*(X315/H315),"0")</f>
        <v>7.2115384615384623E-2</v>
      </c>
      <c r="BP315" s="64">
        <f>IFERROR(1/J315*(Y315/H315),"0")</f>
        <v>7.8125E-2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10.32967032967033</v>
      </c>
      <c r="Y317" s="569">
        <f>IFERROR(Y314/H314,"0")+IFERROR(Y315/H315,"0")+IFERROR(Y316/H316,"0")</f>
        <v>11</v>
      </c>
      <c r="Z317" s="569">
        <f>IFERROR(IF(Z314="",0,Z314),"0")+IFERROR(IF(Z315="",0,Z315),"0")+IFERROR(IF(Z316="",0,Z316),"0")</f>
        <v>0.20878000000000002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84</v>
      </c>
      <c r="Y318" s="569">
        <f>IFERROR(SUM(Y314:Y316),"0")</f>
        <v>89.4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304</v>
      </c>
      <c r="Y342" s="568">
        <f t="shared" ref="Y342:Y348" si="58">IFERROR(IF(X342="",0,CEILING((X342/$H342),1)*$H342),"")</f>
        <v>315</v>
      </c>
      <c r="Z342" s="36">
        <f>IFERROR(IF(Y342=0,"",ROUNDUP(Y342/H342,0)*0.02175),"")</f>
        <v>0.45674999999999999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313.72800000000001</v>
      </c>
      <c r="BN342" s="64">
        <f t="shared" ref="BN342:BN348" si="60">IFERROR(Y342*I342/H342,"0")</f>
        <v>325.08</v>
      </c>
      <c r="BO342" s="64">
        <f t="shared" ref="BO342:BO348" si="61">IFERROR(1/J342*(X342/H342),"0")</f>
        <v>0.42222222222222217</v>
      </c>
      <c r="BP342" s="64">
        <f t="shared" ref="BP342:BP348" si="62">IFERROR(1/J342*(Y342/H342),"0")</f>
        <v>0.4375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259</v>
      </c>
      <c r="Y344" s="568">
        <f t="shared" si="58"/>
        <v>270</v>
      </c>
      <c r="Z344" s="36">
        <f>IFERROR(IF(Y344=0,"",ROUNDUP(Y344/H344,0)*0.02175),"")</f>
        <v>0.39149999999999996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267.28800000000001</v>
      </c>
      <c r="BN344" s="64">
        <f t="shared" si="60"/>
        <v>278.64000000000004</v>
      </c>
      <c r="BO344" s="64">
        <f t="shared" si="61"/>
        <v>0.35972222222222217</v>
      </c>
      <c r="BP344" s="64">
        <f t="shared" si="62"/>
        <v>0.375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191</v>
      </c>
      <c r="Y345" s="568">
        <f t="shared" si="58"/>
        <v>195</v>
      </c>
      <c r="Z345" s="36">
        <f>IFERROR(IF(Y345=0,"",ROUNDUP(Y345/H345,0)*0.02175),"")</f>
        <v>0.28275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197.11200000000002</v>
      </c>
      <c r="BN345" s="64">
        <f t="shared" si="60"/>
        <v>201.23999999999998</v>
      </c>
      <c r="BO345" s="64">
        <f t="shared" si="61"/>
        <v>0.26527777777777772</v>
      </c>
      <c r="BP345" s="64">
        <f t="shared" si="62"/>
        <v>0.27083333333333331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50.266666666666666</v>
      </c>
      <c r="Y349" s="569">
        <f>IFERROR(Y342/H342,"0")+IFERROR(Y343/H343,"0")+IFERROR(Y344/H344,"0")+IFERROR(Y345/H345,"0")+IFERROR(Y346/H346,"0")+IFERROR(Y347/H347,"0")+IFERROR(Y348/H348,"0")</f>
        <v>52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1.131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754</v>
      </c>
      <c r="Y350" s="569">
        <f>IFERROR(SUM(Y342:Y348),"0")</f>
        <v>780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64</v>
      </c>
      <c r="Y358" s="568">
        <f>IFERROR(IF(X358="",0,CEILING((X358/$H358),1)*$H358),"")</f>
        <v>72</v>
      </c>
      <c r="Z358" s="36">
        <f>IFERROR(IF(Y358=0,"",ROUNDUP(Y358/H358,0)*0.01898),"")</f>
        <v>0.15184</v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67.690666666666672</v>
      </c>
      <c r="BN358" s="64">
        <f>IFERROR(Y358*I358/H358,"0")</f>
        <v>76.152000000000001</v>
      </c>
      <c r="BO358" s="64">
        <f>IFERROR(1/J358*(X358/H358),"0")</f>
        <v>0.1111111111111111</v>
      </c>
      <c r="BP358" s="64">
        <f>IFERROR(1/J358*(Y358/H358),"0")</f>
        <v>0.125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7.1111111111111107</v>
      </c>
      <c r="Y359" s="569">
        <f>IFERROR(Y357/H357,"0")+IFERROR(Y358/H358,"0")</f>
        <v>8</v>
      </c>
      <c r="Z359" s="569">
        <f>IFERROR(IF(Z357="",0,Z357),"0")+IFERROR(IF(Z358="",0,Z358),"0")</f>
        <v>0.15184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64</v>
      </c>
      <c r="Y360" s="569">
        <f>IFERROR(SUM(Y357:Y358),"0")</f>
        <v>72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5</v>
      </c>
      <c r="Y378" s="568">
        <f>IFERROR(IF(X378="",0,CEILING((X378/$H378),1)*$H378),"")</f>
        <v>9</v>
      </c>
      <c r="Z378" s="36">
        <f>IFERROR(IF(Y378=0,"",ROUNDUP(Y378/H378,0)*0.01898),"")</f>
        <v>1.898E-2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5.2883333333333331</v>
      </c>
      <c r="BN378" s="64">
        <f>IFERROR(Y378*I378/H378,"0")</f>
        <v>9.5190000000000001</v>
      </c>
      <c r="BO378" s="64">
        <f>IFERROR(1/J378*(X378/H378),"0")</f>
        <v>8.6805555555555559E-3</v>
      </c>
      <c r="BP378" s="64">
        <f>IFERROR(1/J378*(Y378/H378),"0")</f>
        <v>1.5625E-2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0.55555555555555558</v>
      </c>
      <c r="Y380" s="569">
        <f>IFERROR(Y378/H378,"0")+IFERROR(Y379/H379,"0")</f>
        <v>1</v>
      </c>
      <c r="Z380" s="569">
        <f>IFERROR(IF(Z378="",0,Z378),"0")+IFERROR(IF(Z379="",0,Z379),"0")</f>
        <v>1.898E-2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5</v>
      </c>
      <c r="Y381" s="569">
        <f>IFERROR(SUM(Y378:Y379),"0")</f>
        <v>9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7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7.2722222222222221</v>
      </c>
      <c r="BN413" s="64">
        <f>IFERROR(Y413*I413/H413,"0")</f>
        <v>11.22</v>
      </c>
      <c r="BO413" s="64">
        <f>IFERROR(1/J413*(X413/H413),"0")</f>
        <v>9.8204264870931542E-3</v>
      </c>
      <c r="BP413" s="64">
        <f>IFERROR(1/J413*(Y413/H413),"0")</f>
        <v>1.5151515151515152E-2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1.2962962962962963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7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17</v>
      </c>
      <c r="Y432" s="568">
        <f t="shared" ref="Y432:Y446" si="69">IFERROR(IF(X432="",0,CEILING((X432/$H432),1)*$H432),"")</f>
        <v>21.12</v>
      </c>
      <c r="Z432" s="36">
        <f t="shared" ref="Z432:Z438" si="70">IFERROR(IF(Y432=0,"",ROUNDUP(Y432/H432,0)*0.01196),"")</f>
        <v>4.7840000000000001E-2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18.159090909090907</v>
      </c>
      <c r="BN432" s="64">
        <f t="shared" ref="BN432:BN446" si="72">IFERROR(Y432*I432/H432,"0")</f>
        <v>22.56</v>
      </c>
      <c r="BO432" s="64">
        <f t="shared" ref="BO432:BO446" si="73">IFERROR(1/J432*(X432/H432),"0")</f>
        <v>3.0958624708624712E-2</v>
      </c>
      <c r="BP432" s="64">
        <f t="shared" ref="BP432:BP446" si="74">IFERROR(1/J432*(Y432/H432),"0")</f>
        <v>3.8461538461538464E-2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168</v>
      </c>
      <c r="Y437" s="568">
        <f t="shared" si="69"/>
        <v>168.96</v>
      </c>
      <c r="Z437" s="36">
        <f t="shared" si="70"/>
        <v>0.38272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179.45454545454544</v>
      </c>
      <c r="BN437" s="64">
        <f t="shared" si="72"/>
        <v>180.48</v>
      </c>
      <c r="BO437" s="64">
        <f t="shared" si="73"/>
        <v>0.30594405594405594</v>
      </c>
      <c r="BP437" s="64">
        <f t="shared" si="74"/>
        <v>0.30769230769230771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35.037878787878789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36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0.43056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185</v>
      </c>
      <c r="Y448" s="569">
        <f>IFERROR(SUM(Y432:Y446),"0")</f>
        <v>190.08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45</v>
      </c>
      <c r="Y456" s="568">
        <f t="shared" ref="Y456:Y462" si="75">IFERROR(IF(X456="",0,CEILING((X456/$H456),1)*$H456),"")</f>
        <v>47.52</v>
      </c>
      <c r="Z456" s="36">
        <f>IFERROR(IF(Y456=0,"",ROUNDUP(Y456/H456,0)*0.01196),"")</f>
        <v>0.10764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48.068181818181813</v>
      </c>
      <c r="BN456" s="64">
        <f t="shared" ref="BN456:BN462" si="77">IFERROR(Y456*I456/H456,"0")</f>
        <v>50.760000000000005</v>
      </c>
      <c r="BO456" s="64">
        <f t="shared" ref="BO456:BO462" si="78">IFERROR(1/J456*(X456/H456),"0")</f>
        <v>8.1949300699300689E-2</v>
      </c>
      <c r="BP456" s="64">
        <f t="shared" ref="BP456:BP462" si="79">IFERROR(1/J456*(Y456/H456),"0")</f>
        <v>8.6538461538461536E-2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10</v>
      </c>
      <c r="Y457" s="568">
        <f t="shared" si="75"/>
        <v>10.56</v>
      </c>
      <c r="Z457" s="36">
        <f>IFERROR(IF(Y457=0,"",ROUNDUP(Y457/H457,0)*0.01196),"")</f>
        <v>2.392E-2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10.681818181818182</v>
      </c>
      <c r="BN457" s="64">
        <f t="shared" si="77"/>
        <v>11.28</v>
      </c>
      <c r="BO457" s="64">
        <f t="shared" si="78"/>
        <v>1.8210955710955712E-2</v>
      </c>
      <c r="BP457" s="64">
        <f t="shared" si="79"/>
        <v>1.9230769230769232E-2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109</v>
      </c>
      <c r="Y458" s="568">
        <f t="shared" si="75"/>
        <v>110.88000000000001</v>
      </c>
      <c r="Z458" s="36">
        <f>IFERROR(IF(Y458=0,"",ROUNDUP(Y458/H458,0)*0.01196),"")</f>
        <v>0.25115999999999999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116.43181818181817</v>
      </c>
      <c r="BN458" s="64">
        <f t="shared" si="77"/>
        <v>118.44</v>
      </c>
      <c r="BO458" s="64">
        <f t="shared" si="78"/>
        <v>0.19849941724941728</v>
      </c>
      <c r="BP458" s="64">
        <f t="shared" si="79"/>
        <v>0.20192307692307693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31.060606060606062</v>
      </c>
      <c r="Y463" s="569">
        <f>IFERROR(Y456/H456,"0")+IFERROR(Y457/H457,"0")+IFERROR(Y458/H458,"0")+IFERROR(Y459/H459,"0")+IFERROR(Y460/H460,"0")+IFERROR(Y461/H461,"0")+IFERROR(Y462/H462,"0")</f>
        <v>32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0.38272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164</v>
      </c>
      <c r="Y464" s="569">
        <f>IFERROR(SUM(Y456:Y462),"0")</f>
        <v>168.96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2263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2362.2600000000002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2394.136663114663</v>
      </c>
      <c r="Y508" s="569">
        <f>IFERROR(SUM(BN22:BN504),"0")</f>
        <v>2498.4549999999999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4</v>
      </c>
      <c r="Y509" s="38">
        <f>ROUNDUP(SUM(BP22:BP504),0)</f>
        <v>5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2494.136663114663</v>
      </c>
      <c r="Y510" s="569">
        <f>GrossWeightTotalR+PalletQtyTotalR*25</f>
        <v>2623.4549999999999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457.81904021904018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475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4.7704899999999997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25.2</v>
      </c>
      <c r="E517" s="46">
        <f>IFERROR(Y89*1,"0")+IFERROR(Y90*1,"0")+IFERROR(Y91*1,"0")+IFERROR(Y95*1,"0")+IFERROR(Y96*1,"0")+IFERROR(Y97*1,"0")+IFERROR(Y98*1,"0")+IFERROR(Y99*1,"0")+IFERROR(Y100*1,"0")</f>
        <v>126.9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270.89999999999998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136.02000000000001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426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13.8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89.4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852</v>
      </c>
      <c r="U517" s="46">
        <f>IFERROR(Y367*1,"0")+IFERROR(Y368*1,"0")+IFERROR(Y369*1,"0")+IFERROR(Y370*1,"0")+IFERROR(Y374*1,"0")+IFERROR(Y378*1,"0")+IFERROR(Y379*1,"0")+IFERROR(Y383*1,"0")</f>
        <v>9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359.04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2025-07-11T07:36:54Z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