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xmlns:r="http://schemas.openxmlformats.org/officeDocument/2006/relationships" name="Мелитополь" sheetId="1" state="visible" r:id="rId1"/>
    <sheet xmlns:r="http://schemas.openxmlformats.org/officeDocument/2006/relationships" name="Бердянск" sheetId="2" state="visible" r:id="rId2"/>
    <sheet xmlns:r="http://schemas.openxmlformats.org/officeDocument/2006/relationships" name="Донецк" sheetId="3" state="visible" r:id="rId3"/>
    <sheet xmlns:r="http://schemas.openxmlformats.org/officeDocument/2006/relationships" name="Луганск" sheetId="4" state="visible" r:id="rId4"/>
  </sheets>
  <definedNames>
    <definedName name="_xlnm._FilterDatabase" localSheetId="0" hidden="1">'Мелитополь'!$A$3:$I$50</definedName>
    <definedName name="_xlnm._FilterDatabase" localSheetId="1" hidden="1">'Бердянск'!$A$3:$I$3</definedName>
    <definedName name="_xlnm._FilterDatabase" localSheetId="2" hidden="1">'Донецк'!$A$3:$I$3</definedName>
    <definedName name="_xlnm._FilterDatabase" localSheetId="3" hidden="1">'Луганск'!$A$3:$I$3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0">
    <font>
      <name val="Liberation Sans1"/>
      <charset val="204"/>
      <color indexed="8"/>
      <sz val="10"/>
    </font>
    <font>
      <name val="Liberation Sans1"/>
      <charset val="204"/>
      <b val="1"/>
      <color theme="1"/>
      <sz val="10"/>
    </font>
    <font>
      <name val="Arial"/>
      <charset val="204"/>
      <family val="2"/>
      <b val="1"/>
      <color theme="1"/>
      <sz val="10"/>
    </font>
    <font>
      <name val="Arial Cyr"/>
      <charset val="204"/>
      <b val="1"/>
      <color theme="1"/>
      <sz val="10"/>
    </font>
    <font>
      <name val="Liberation Sans1"/>
      <charset val="204"/>
      <color theme="1"/>
      <sz val="10"/>
    </font>
    <font>
      <name val="Arial Cyr"/>
      <charset val="204"/>
      <color theme="1"/>
      <sz val="10"/>
    </font>
    <font>
      <name val="Arial2"/>
      <charset val="204"/>
      <b val="1"/>
      <color theme="1"/>
      <sz val="10"/>
      <u val="single"/>
    </font>
    <font>
      <name val="Liberation Sans1"/>
      <charset val="204"/>
      <b val="1"/>
      <color theme="1"/>
      <sz val="10"/>
      <u val="single"/>
    </font>
    <font>
      <name val="Arial Cyr"/>
      <charset val="204"/>
      <b val="1"/>
      <color rgb="FFFF0000"/>
      <sz val="10"/>
    </font>
    <font>
      <name val="Liberation Sans1"/>
      <charset val="204"/>
      <b val="1"/>
      <color rgb="FFFF0000"/>
      <sz val="10"/>
    </font>
  </fonts>
  <fills count="9">
    <fill>
      <patternFill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26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5999938962981048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1" fontId="1" fillId="2" borderId="1" applyAlignment="1" pivotButton="0" quotePrefix="0" xfId="0">
      <alignment horizontal="left"/>
    </xf>
    <xf numFmtId="0" fontId="2" fillId="2" borderId="1" pivotButton="0" quotePrefix="0" xfId="0"/>
    <xf numFmtId="0" fontId="3" fillId="2" borderId="1" applyAlignment="1" pivotButton="0" quotePrefix="0" xfId="0">
      <alignment horizontal="left"/>
    </xf>
    <xf numFmtId="0" fontId="1" fillId="0" borderId="1" pivotButton="0" quotePrefix="0" xfId="0"/>
    <xf numFmtId="0" fontId="3" fillId="2" borderId="1" applyAlignment="1" pivotButton="0" quotePrefix="0" xfId="0">
      <alignment horizontal="left"/>
    </xf>
    <xf numFmtId="0" fontId="1" fillId="0" borderId="1" pivotButton="0" quotePrefix="0" xfId="0"/>
    <xf numFmtId="0" fontId="2" fillId="0" borderId="1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" fillId="3" borderId="1" pivotButton="0" quotePrefix="0" xfId="0"/>
    <xf numFmtId="0" fontId="4" fillId="0" borderId="1" pivotButton="0" quotePrefix="0" xfId="0"/>
    <xf numFmtId="0" fontId="4" fillId="4" borderId="1" applyAlignment="1" pivotButton="0" quotePrefix="0" xfId="0">
      <alignment horizontal="center" wrapText="1"/>
    </xf>
    <xf numFmtId="0" fontId="5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5" fillId="2" borderId="1" applyAlignment="1" pivotButton="0" quotePrefix="0" xfId="0">
      <alignment horizontal="center" vertical="center"/>
    </xf>
    <xf numFmtId="0" fontId="4" fillId="0" borderId="1" pivotButton="0" quotePrefix="0" xfId="0"/>
    <xf numFmtId="0" fontId="2" fillId="2" borderId="1" pivotButton="0" quotePrefix="0" xfId="0"/>
    <xf numFmtId="0" fontId="4" fillId="0" borderId="0" pivotButton="0" quotePrefix="0" xfId="0"/>
    <xf numFmtId="0" fontId="4" fillId="0" borderId="1" pivotButton="0" quotePrefix="0" xfId="0"/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7" fillId="0" borderId="1" pivotButton="0" quotePrefix="0" xfId="0"/>
    <xf numFmtId="0" fontId="2" fillId="2" borderId="1" pivotButton="0" quotePrefix="0" xfId="0"/>
    <xf numFmtId="0" fontId="2" fillId="2" borderId="1" applyAlignment="1" pivotButton="0" quotePrefix="0" xfId="0">
      <alignment wrapText="1"/>
    </xf>
    <xf numFmtId="0" fontId="8" fillId="2" borderId="1" applyAlignment="1" pivotButton="0" quotePrefix="0" xfId="0">
      <alignment horizontal="left"/>
    </xf>
    <xf numFmtId="0" fontId="9" fillId="0" borderId="1" pivotButton="0" quotePrefix="0" xfId="0"/>
    <xf numFmtId="0" fontId="2" fillId="0" borderId="1" applyAlignment="1" pivotButton="0" quotePrefix="0" xfId="0">
      <alignment wrapText="1"/>
    </xf>
    <xf numFmtId="0" fontId="8" fillId="2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8" fillId="5" borderId="1" applyAlignment="1" pivotButton="0" quotePrefix="0" xfId="0">
      <alignment horizontal="left"/>
    </xf>
    <xf numFmtId="0" fontId="9" fillId="6" borderId="1" pivotButton="0" quotePrefix="0" xfId="0"/>
    <xf numFmtId="0" fontId="5" fillId="5" borderId="1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4" fillId="6" borderId="1" pivotButton="0" quotePrefix="0" xfId="0"/>
    <xf numFmtId="0" fontId="2" fillId="5" borderId="1" pivotButton="0" quotePrefix="0" xfId="0"/>
    <xf numFmtId="0" fontId="4" fillId="6" borderId="1" pivotButton="0" quotePrefix="0" xfId="0"/>
    <xf numFmtId="0" fontId="9" fillId="7" borderId="1" pivotButton="0" quotePrefix="0" xfId="0"/>
    <xf numFmtId="0" fontId="5" fillId="8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4" fillId="7" borderId="1" pivotButton="0" quotePrefix="0" xfId="0"/>
    <xf numFmtId="2" fontId="2" fillId="8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3"/>
  <sheetViews>
    <sheetView tabSelected="1" workbookViewId="0">
      <pane ySplit="3" topLeftCell="A4" activePane="bottomLeft" state="frozen"/>
      <selection pane="bottomLeft" activeCell="D22" sqref="D22"/>
    </sheetView>
  </sheetViews>
  <sheetFormatPr baseColWidth="8" defaultColWidth="8.7109375" defaultRowHeight="12.75"/>
  <cols>
    <col width="10" customWidth="1" style="19" min="1" max="1"/>
    <col width="90.85546875" customWidth="1" style="19" min="2" max="2"/>
    <col width="18.140625" customWidth="1" style="19" min="3" max="3"/>
    <col width="21.5703125" customWidth="1" style="9" min="4" max="5"/>
    <col width="16.7109375" bestFit="1" customWidth="1" style="19" min="6" max="6"/>
    <col width="24.85546875" customWidth="1" style="19" min="7" max="7"/>
    <col width="16.28515625" customWidth="1" style="19" min="8" max="8"/>
    <col width="40.7109375" bestFit="1" customWidth="1" style="19" min="9" max="9"/>
    <col width="34.85546875" customWidth="1" style="19" min="10" max="10"/>
    <col width="8.7109375" customWidth="1" style="19" min="11" max="16384"/>
  </cols>
  <sheetData>
    <row r="1">
      <c r="A1" s="20" t="n"/>
      <c r="B1" s="20" t="n"/>
      <c r="C1" s="20" t="n"/>
      <c r="D1" s="20" t="inlineStr">
        <is>
          <t>пример заполнения</t>
        </is>
      </c>
      <c r="E1" s="15" t="n"/>
      <c r="F1" s="20" t="n"/>
      <c r="G1" s="20" t="n"/>
      <c r="H1" s="20" t="n"/>
      <c r="I1" s="20" t="n"/>
    </row>
    <row r="2" ht="38.25" customHeight="1">
      <c r="A2" s="20" t="inlineStr">
        <is>
          <t>\</t>
        </is>
      </c>
      <c r="B2" s="10" t="inlineStr">
        <is>
          <t>Наименование Контрагента</t>
        </is>
      </c>
      <c r="C2" s="20" t="n"/>
      <c r="D2" s="12" t="inlineStr">
        <is>
          <t>Штучный сыр заполняется в этой колонке</t>
        </is>
      </c>
      <c r="E2" s="12" t="inlineStr">
        <is>
          <t>Весовой сыр заполняется в этой колонке</t>
        </is>
      </c>
      <c r="F2" s="20" t="n"/>
      <c r="G2" s="20" t="n"/>
      <c r="H2" s="20" t="n"/>
      <c r="I2" s="20" t="n"/>
    </row>
    <row r="3">
      <c r="A3" s="21" t="inlineStr">
        <is>
          <t>Артикул</t>
        </is>
      </c>
      <c r="B3" s="21" t="inlineStr">
        <is>
          <t>Наименование</t>
        </is>
      </c>
      <c r="C3" s="21" t="inlineStr">
        <is>
          <t>Кол-во в коробе</t>
        </is>
      </c>
      <c r="D3" s="22" t="inlineStr">
        <is>
          <t>Заказ в штуках</t>
        </is>
      </c>
      <c r="E3" s="22" t="inlineStr">
        <is>
          <t>Заказ в кг для весовой продукции</t>
        </is>
      </c>
      <c r="F3" s="21" t="inlineStr">
        <is>
          <t>Заказ в коробах</t>
        </is>
      </c>
      <c r="G3" s="23" t="inlineStr">
        <is>
          <t>Вес 1 штучки или 1 бруса</t>
        </is>
      </c>
      <c r="H3" s="20" t="inlineStr">
        <is>
          <t>Заказ в кг</t>
        </is>
      </c>
      <c r="I3" s="20" t="inlineStr">
        <is>
          <t>Комментарии</t>
        </is>
      </c>
    </row>
    <row r="4" ht="25.5" customHeight="1">
      <c r="A4" s="1" t="n">
        <v>5038435</v>
      </c>
      <c r="B4" s="25" t="inlineStr">
        <is>
          <t>Сыр ПАПА МОЖЕТ "Российский традиционный" фасованный массовая доля жира в сухом веществе 45 %, пленка полимерная, газовая среда, 180 г</t>
        </is>
      </c>
      <c r="C4" s="16" t="n">
        <v>10</v>
      </c>
      <c r="D4" s="31" t="n">
        <v>250</v>
      </c>
      <c r="E4" s="31" t="n"/>
      <c r="F4" s="20">
        <f>D4/C4</f>
        <v/>
      </c>
      <c r="G4" s="24" t="n">
        <v>0.18</v>
      </c>
      <c r="H4" s="20">
        <f>G4*D4</f>
        <v/>
      </c>
      <c r="I4" s="20" t="n"/>
    </row>
    <row r="5">
      <c r="A5" s="1" t="n">
        <v>8785204</v>
      </c>
      <c r="B5" s="24" t="inlineStr">
        <is>
          <t>Сыр полутвердый "Российский" 3,2 кг, 50%, "Папа Может" ЮГ</t>
        </is>
      </c>
      <c r="C5" s="16" t="n">
        <v>5</v>
      </c>
      <c r="D5" s="31" t="n"/>
      <c r="E5" s="31" t="n"/>
      <c r="F5" s="20">
        <f>E5/16.5</f>
        <v/>
      </c>
      <c r="G5" s="24" t="n">
        <v>3.2</v>
      </c>
      <c r="H5" s="20">
        <f>E5</f>
        <v/>
      </c>
      <c r="I5" s="20" t="n"/>
    </row>
    <row r="6" ht="25.5" customHeight="1">
      <c r="A6" s="1" t="n">
        <v>5038459</v>
      </c>
      <c r="B6" s="25" t="inlineStr">
        <is>
          <t>Сыр ПАПА МОЖЕТ "Голландский традиционный" фасованный массовая доля жира в сухом веществе 45 %, пленка полимерная, газовая среда, 180 г</t>
        </is>
      </c>
      <c r="C6" s="16" t="n">
        <v>10</v>
      </c>
      <c r="D6" s="31" t="n">
        <v>100</v>
      </c>
      <c r="E6" s="31" t="n"/>
      <c r="F6" s="20">
        <f>D6/C6</f>
        <v/>
      </c>
      <c r="G6" s="24" t="n">
        <v>0.18</v>
      </c>
      <c r="H6" s="20">
        <f>G6*D6</f>
        <v/>
      </c>
      <c r="I6" s="20" t="n"/>
    </row>
    <row r="7">
      <c r="A7" s="5" t="n">
        <v>8785235</v>
      </c>
      <c r="B7" s="24" t="inlineStr">
        <is>
          <t xml:space="preserve">Сыр полутвердый "Голландский" с массовой долей жира в пересчете на сухое </t>
        </is>
      </c>
      <c r="C7" s="16" t="n">
        <v>5</v>
      </c>
      <c r="D7" s="31" t="n"/>
      <c r="E7" s="31" t="n">
        <v>297</v>
      </c>
      <c r="F7" s="20">
        <f>E7/16.5</f>
        <v/>
      </c>
      <c r="G7" s="20" t="n">
        <v>3.5</v>
      </c>
      <c r="H7" s="20">
        <f>E7</f>
        <v/>
      </c>
      <c r="I7" s="20" t="n"/>
    </row>
    <row r="8" ht="25.5" customHeight="1">
      <c r="A8" s="1" t="n">
        <v>5038411</v>
      </c>
      <c r="B8" s="25" t="inlineStr">
        <is>
          <t>Сыр ПАПА МОЖЕТ "Гауда Голд" фасованный массовая доля жира в сухом веществе 45 %, пленка полимерная, газовая среда, 180 г</t>
        </is>
      </c>
      <c r="C8" s="16" t="n">
        <v>10</v>
      </c>
      <c r="D8" s="31" t="n">
        <v>400</v>
      </c>
      <c r="E8" s="31" t="n"/>
      <c r="F8" s="20">
        <f>D8/C8</f>
        <v/>
      </c>
      <c r="G8" s="24" t="n">
        <v>0.18</v>
      </c>
      <c r="H8" s="20">
        <f>G8*D8</f>
        <v/>
      </c>
      <c r="I8" s="20" t="n"/>
    </row>
    <row r="9" ht="25.5" customHeight="1">
      <c r="A9" s="5" t="n">
        <v>8785242</v>
      </c>
      <c r="B9" s="25" t="inlineStr">
        <is>
          <t>Сыр полутвердый "Гауда", с массовой долей жира в пересчете на сухое вещество 45%, брус из блока 1/5, пленка желтая, короб складной ТМ Папа может</t>
        </is>
      </c>
      <c r="C9" s="16" t="n">
        <v>5</v>
      </c>
      <c r="D9" s="31" t="n"/>
      <c r="E9" s="31" t="n">
        <v>99</v>
      </c>
      <c r="F9" s="20">
        <f>E9/16.5</f>
        <v/>
      </c>
      <c r="G9" s="20" t="n">
        <v>3.5</v>
      </c>
      <c r="H9" s="20">
        <f>E9</f>
        <v/>
      </c>
      <c r="I9" s="20" t="inlineStr">
        <is>
          <t>Средний вес короба 16,5( вес 1 брус 3,2кг)</t>
        </is>
      </c>
    </row>
    <row r="10" ht="25.5" customHeight="1">
      <c r="A10" s="1" t="n">
        <v>5038398</v>
      </c>
      <c r="B10" s="25" t="inlineStr">
        <is>
          <t>Сыр ПАПА МОЖЕТ "Тильзитер" фасованный массовая доля жира в сухом веществе 45 %, пленка полимерная, газовая среда, 180 г</t>
        </is>
      </c>
      <c r="C10" s="16" t="n">
        <v>10</v>
      </c>
      <c r="D10" s="31" t="n">
        <v>300</v>
      </c>
      <c r="E10" s="31" t="n"/>
      <c r="F10" s="20">
        <f>D10/C10</f>
        <v/>
      </c>
      <c r="G10" s="24" t="n">
        <v>0.18</v>
      </c>
      <c r="H10" s="20">
        <f>G10*D10</f>
        <v/>
      </c>
      <c r="I10" s="20" t="n"/>
    </row>
    <row r="11">
      <c r="A11" s="1" t="n">
        <v>5039609</v>
      </c>
      <c r="B11" s="24" t="inlineStr">
        <is>
          <t>Сыр ПАПА МОЖЕТ "Тильзитер" ж. 45% газ.среда, 400 гр (8 шт)</t>
        </is>
      </c>
      <c r="C11" s="16" t="n">
        <v>8</v>
      </c>
      <c r="D11" s="31" t="n"/>
      <c r="E11" s="31" t="n"/>
      <c r="F11" s="20">
        <f>D11/C11</f>
        <v/>
      </c>
      <c r="G11" s="24" t="n">
        <v>0.4</v>
      </c>
      <c r="H11" s="20">
        <f>G11*D11</f>
        <v/>
      </c>
      <c r="I11" s="20" t="n"/>
    </row>
    <row r="12" ht="25.5" customHeight="1">
      <c r="A12" s="5" t="n">
        <v>8785259</v>
      </c>
      <c r="B12" s="25" t="inlineStr">
        <is>
          <t>Сыр полутвердый "Тильзитер" с массовой долей жира в пересчете на сухое вещество 45%, брус из блока 1/5, пленка желтая, короб складной, весовой</t>
        </is>
      </c>
      <c r="C12" s="16" t="n">
        <v>5</v>
      </c>
      <c r="D12" s="31" t="n"/>
      <c r="E12" s="31" t="n"/>
      <c r="F12" s="20">
        <f>E12/16.5</f>
        <v/>
      </c>
      <c r="G12" s="20" t="n">
        <v>3.5</v>
      </c>
      <c r="H12" s="20">
        <f>E12</f>
        <v/>
      </c>
      <c r="I12" s="20" t="n"/>
    </row>
    <row r="13" ht="25.5" customHeight="1">
      <c r="A13" s="5" t="n">
        <v>5038855</v>
      </c>
      <c r="B13" s="28" t="inlineStr">
        <is>
          <t>Сыр ПАПА МОЖЕТ "Папин завтрак" фасованный массовая доля жира в сухом веществе 45 %, пленка полимерная, газовая среда, 180 г</t>
        </is>
      </c>
      <c r="C13" s="16" t="n">
        <v>10</v>
      </c>
      <c r="D13" s="31" t="n"/>
      <c r="E13" s="31" t="n"/>
      <c r="F13" s="20">
        <f>D13/C13</f>
        <v/>
      </c>
      <c r="G13" s="24" t="n">
        <v>0.2</v>
      </c>
      <c r="H13" s="20">
        <f>G13*D13</f>
        <v/>
      </c>
      <c r="I13" s="20" t="n"/>
    </row>
    <row r="14">
      <c r="A14" s="5" t="n">
        <v>5039647</v>
      </c>
      <c r="B14" s="7" t="inlineStr">
        <is>
          <t>Сыр ПАПА МОЖЕТ "Папин завтрак" ж. 45% газ.среда, 400 гр (8 шт)</t>
        </is>
      </c>
      <c r="C14" s="16" t="n">
        <v>8</v>
      </c>
      <c r="D14" s="31" t="n"/>
      <c r="E14" s="31" t="n"/>
      <c r="F14" s="20">
        <f>D14/C14</f>
        <v/>
      </c>
      <c r="G14" s="24" t="n">
        <v>0.4</v>
      </c>
      <c r="H14" s="20">
        <f>G14*D14</f>
        <v/>
      </c>
      <c r="I14" s="20" t="n"/>
    </row>
    <row r="15" ht="25.5" customHeight="1">
      <c r="A15" s="5" t="n">
        <v>5038831</v>
      </c>
      <c r="B15" s="25" t="inlineStr">
        <is>
          <t>Сыр ПАПА МОЖЕТ "Министерский" фасованный массовая доля жира в сухом веществе 45 %, пленка полимерная, газовая среда, 180 г</t>
        </is>
      </c>
      <c r="C15" s="14" t="n">
        <v>10</v>
      </c>
      <c r="D15" s="31" t="n"/>
      <c r="E15" s="31" t="n"/>
      <c r="F15" s="20">
        <f>D15/C15</f>
        <v/>
      </c>
      <c r="G15" s="24" t="n">
        <v>0.18</v>
      </c>
      <c r="H15" s="20">
        <f>G15*D15</f>
        <v/>
      </c>
      <c r="I15" s="20" t="n"/>
    </row>
    <row r="16">
      <c r="A16" s="5" t="n">
        <v>5039623</v>
      </c>
      <c r="B16" s="24" t="inlineStr">
        <is>
          <t>Сыр ПАПА МОЖЕТ "Министерский" ж. 45% газ.среда, 400 гр (8 шт)</t>
        </is>
      </c>
      <c r="C16" s="14" t="n">
        <v>8</v>
      </c>
      <c r="D16" s="31" t="n"/>
      <c r="E16" s="31" t="n"/>
      <c r="F16" s="20">
        <f>D16/C16</f>
        <v/>
      </c>
      <c r="G16" s="24" t="n">
        <v>0.4</v>
      </c>
      <c r="H16" s="20">
        <f>G16*D16</f>
        <v/>
      </c>
      <c r="I16" s="20" t="n"/>
    </row>
    <row r="17">
      <c r="A17" s="5" t="n">
        <v>5522704</v>
      </c>
      <c r="B17" s="24" t="inlineStr">
        <is>
          <t>Сыр Сливочный со вкусом топленого молока 45% тм Папа Может, брус (2 шт)</t>
        </is>
      </c>
      <c r="C17" s="16" t="n">
        <v>2</v>
      </c>
      <c r="D17" s="31" t="n"/>
      <c r="E17" s="31" t="n"/>
      <c r="F17" s="20">
        <f>E17/7</f>
        <v/>
      </c>
      <c r="G17" s="24" t="n">
        <v>3.5</v>
      </c>
      <c r="H17" s="20">
        <f>E17</f>
        <v/>
      </c>
      <c r="I17" s="20" t="inlineStr">
        <is>
          <t>Средний вес короба 7( вес 1 бруса 3,5кг)</t>
        </is>
      </c>
    </row>
    <row r="18">
      <c r="A18" s="5" t="n">
        <v>1018950</v>
      </c>
      <c r="B18" s="24" t="inlineStr">
        <is>
          <t>Масло сливочное ПАПА МОЖЕТ 72.5%, фас. в фольгу, 180гр</t>
        </is>
      </c>
      <c r="C18" s="16" t="n">
        <v>10</v>
      </c>
      <c r="D18" s="31" t="n"/>
      <c r="E18" s="31" t="n"/>
      <c r="F18" s="20">
        <f>D18/C18</f>
        <v/>
      </c>
      <c r="G18" s="24" t="n">
        <v>0.18</v>
      </c>
      <c r="H18" s="20">
        <f>G18*D18</f>
        <v/>
      </c>
      <c r="I18" s="20" t="n"/>
    </row>
    <row r="19">
      <c r="A19" s="5" t="n">
        <v>1018967</v>
      </c>
      <c r="B19" s="24" t="inlineStr">
        <is>
          <t>Масло сливочное ПАПА МОЖЕТ 82.5%, фас. в фольгу, 180гр</t>
        </is>
      </c>
      <c r="C19" s="16" t="n">
        <v>10</v>
      </c>
      <c r="D19" s="31" t="n"/>
      <c r="E19" s="31" t="n"/>
      <c r="F19" s="20">
        <f>D19/C19</f>
        <v/>
      </c>
      <c r="G19" s="24" t="n">
        <v>0.18</v>
      </c>
      <c r="H19" s="20">
        <f>G19*D19</f>
        <v/>
      </c>
      <c r="I19" s="20" t="n"/>
    </row>
    <row r="20">
      <c r="A20" s="5" t="inlineStr">
        <is>
          <t>783К798</t>
        </is>
      </c>
      <c r="B20" s="24" t="inlineStr">
        <is>
          <t>Сыч/Прод Коровино Российский 50% 200г  СЗМЖ</t>
        </is>
      </c>
      <c r="C20" s="16" t="n">
        <v>10</v>
      </c>
      <c r="D20" s="31" t="n"/>
      <c r="E20" s="31" t="n"/>
      <c r="F20" s="20">
        <f>D20/C20</f>
        <v/>
      </c>
      <c r="G20" s="24" t="n">
        <v>0.2</v>
      </c>
      <c r="H20" s="20">
        <f>G20*D20</f>
        <v/>
      </c>
      <c r="I20" s="20" t="n"/>
    </row>
    <row r="21">
      <c r="A21" s="5" t="inlineStr">
        <is>
          <t>783К811</t>
        </is>
      </c>
      <c r="B21" s="24" t="inlineStr">
        <is>
          <t>Сыч/Прод Коровино Российский Оригин  50% вес  (3,5 кг брус) СЗМЖ</t>
        </is>
      </c>
      <c r="C21" s="16" t="n">
        <v>4</v>
      </c>
      <c r="D21" s="31" t="n"/>
      <c r="E21" s="31" t="n">
        <v>255</v>
      </c>
      <c r="F21" s="20">
        <f>E21/15</f>
        <v/>
      </c>
      <c r="G21" s="24" t="n">
        <v>3.5</v>
      </c>
      <c r="H21" s="20">
        <f>E21</f>
        <v/>
      </c>
      <c r="I21" s="20" t="inlineStr">
        <is>
          <t>Средний вес короба 15( вес 1 бруса 3,5 кг)</t>
        </is>
      </c>
    </row>
    <row r="22">
      <c r="A22" s="5" t="inlineStr">
        <is>
          <t>783К801</t>
        </is>
      </c>
      <c r="B22" s="24" t="inlineStr">
        <is>
          <t>Сыч/Прод Коровино Тильзитер 50% 200г  СЗМЖ</t>
        </is>
      </c>
      <c r="C22" s="16" t="n">
        <v>10</v>
      </c>
      <c r="D22" s="31" t="n">
        <v>150</v>
      </c>
      <c r="E22" s="31" t="n"/>
      <c r="F22" s="20">
        <f>D22/C22</f>
        <v/>
      </c>
      <c r="G22" s="24" t="n">
        <v>0.2</v>
      </c>
      <c r="H22" s="20">
        <f>G22*D22</f>
        <v/>
      </c>
      <c r="I22" s="20" t="n"/>
    </row>
    <row r="23">
      <c r="A23" s="5" t="inlineStr">
        <is>
          <t>783К825</t>
        </is>
      </c>
      <c r="B23" s="24" t="inlineStr">
        <is>
          <t>Сыч/Прод Коровино Тильзитер Оригин  50% вес  (3,5 кг брус) СЗМЖ</t>
        </is>
      </c>
      <c r="C23" s="16" t="n">
        <v>4</v>
      </c>
      <c r="D23" s="31" t="n"/>
      <c r="E23" s="31" t="n">
        <v>300</v>
      </c>
      <c r="F23" s="20">
        <f>E23/15</f>
        <v/>
      </c>
      <c r="G23" s="24" t="n">
        <v>3.5</v>
      </c>
      <c r="H23" s="20">
        <f>E23</f>
        <v/>
      </c>
      <c r="I23" s="20" t="inlineStr">
        <is>
          <t>Средний вес короба 15( вес 1 бруса 3,5 кг)</t>
        </is>
      </c>
    </row>
    <row r="24">
      <c r="A24" s="5" t="n">
        <v>8444194</v>
      </c>
      <c r="B24" s="6" t="inlineStr">
        <is>
          <t>Сыр Чечил копченый 43% 100г/6шт ТМ Папа Может</t>
        </is>
      </c>
      <c r="C24" s="16" t="n">
        <v>6</v>
      </c>
      <c r="D24" s="31" t="n"/>
      <c r="E24" s="31" t="n"/>
      <c r="F24" s="20">
        <f>D24/C24</f>
        <v/>
      </c>
      <c r="G24" s="24" t="n">
        <v>0.1</v>
      </c>
      <c r="H24" s="20">
        <f>G24*D24</f>
        <v/>
      </c>
      <c r="I24" s="20" t="n"/>
    </row>
    <row r="25">
      <c r="A25" s="5" t="n">
        <v>8444187</v>
      </c>
      <c r="B25" s="6" t="inlineStr">
        <is>
          <t>Сыр Чечил свежий 45% 100г/6шт ТМ Папа Может</t>
        </is>
      </c>
      <c r="C25" s="16" t="n">
        <v>6</v>
      </c>
      <c r="D25" s="31" t="n"/>
      <c r="E25" s="31" t="n"/>
      <c r="F25" s="20">
        <f>D25/C25</f>
        <v/>
      </c>
      <c r="G25" s="24" t="n">
        <v>0.1</v>
      </c>
      <c r="H25" s="20">
        <f>G25*D25</f>
        <v/>
      </c>
      <c r="I25" s="20" t="n"/>
    </row>
    <row r="26">
      <c r="A26" s="5" t="n">
        <v>8444163</v>
      </c>
      <c r="B26" s="6" t="inlineStr">
        <is>
          <t>Сыр Боккончини копченый 40% 100г/8шт ТМ Папа Может</t>
        </is>
      </c>
      <c r="C26" s="16" t="n">
        <v>8</v>
      </c>
      <c r="D26" s="31" t="n"/>
      <c r="E26" s="31" t="n"/>
      <c r="F26" s="20">
        <f>D26/C26</f>
        <v/>
      </c>
      <c r="G26" s="24" t="n">
        <v>0.1</v>
      </c>
      <c r="H26" s="20">
        <f>G26*D26</f>
        <v/>
      </c>
      <c r="I26" s="20" t="n"/>
    </row>
    <row r="27">
      <c r="A27" s="5" t="n">
        <v>9988377</v>
      </c>
      <c r="B27" s="6" t="inlineStr">
        <is>
          <t>Творожный Сыр 60% Сливочный  СТМ "ПапаМожет"- 140гр</t>
        </is>
      </c>
      <c r="C27" s="16" t="n">
        <v>16</v>
      </c>
      <c r="D27" s="31" t="n"/>
      <c r="E27" s="31" t="n"/>
      <c r="F27" s="20">
        <f>D27/C27</f>
        <v/>
      </c>
      <c r="G27" s="24" t="n">
        <v>0.14</v>
      </c>
      <c r="H27" s="20">
        <f>G27*D27</f>
        <v/>
      </c>
      <c r="I27" s="20" t="n"/>
    </row>
    <row r="28">
      <c r="A28" s="5" t="n">
        <v>9988391</v>
      </c>
      <c r="B28" s="6" t="inlineStr">
        <is>
          <t>Творожный Сыр 60 % С зеленью СТМ "ПапаМожет-" 140гр</t>
        </is>
      </c>
      <c r="C28" s="16" t="n">
        <v>16</v>
      </c>
      <c r="D28" s="31" t="n"/>
      <c r="E28" s="31" t="n"/>
      <c r="F28" s="20">
        <f>D28/C28</f>
        <v/>
      </c>
      <c r="G28" s="24" t="n">
        <v>0.14</v>
      </c>
      <c r="H28" s="20">
        <f>G28*D28</f>
        <v/>
      </c>
      <c r="I28" s="20" t="n"/>
    </row>
    <row r="29">
      <c r="A29" s="5" t="n">
        <v>5034819</v>
      </c>
      <c r="B29" s="6" t="inlineStr">
        <is>
          <t>Сыр "Пармезан" (срок созревания 3 мес) м.д.ж. в с.в. 40% фас в газ.среда 180 г ОСТАНКИНО</t>
        </is>
      </c>
      <c r="C29" s="16" t="n">
        <v>6</v>
      </c>
      <c r="D29" s="31" t="n">
        <v>198</v>
      </c>
      <c r="E29" s="31" t="n"/>
      <c r="F29" s="20">
        <f>D29/C29</f>
        <v/>
      </c>
      <c r="G29" s="24" t="n">
        <v>0.18</v>
      </c>
      <c r="H29" s="20">
        <f>G29*D29</f>
        <v/>
      </c>
      <c r="I29" s="20" t="n"/>
    </row>
    <row r="30" ht="26.25" customFormat="1" customHeight="1" s="19">
      <c r="A30" s="5" t="n">
        <v>5041251</v>
      </c>
      <c r="B30" s="6" t="inlineStr">
        <is>
          <t xml:space="preserve">Сыр "Пармезан" (срок созревания 3 месяцев) м.д.ж. в с.в. 40% брусок ОСТАНКИНО </t>
        </is>
      </c>
      <c r="C30" s="16" t="n">
        <v>6</v>
      </c>
      <c r="D30" s="33" t="n"/>
      <c r="E30" s="33" t="n"/>
      <c r="F30" s="20">
        <f>E30/15</f>
        <v/>
      </c>
      <c r="G30" s="24" t="n">
        <v>2.5</v>
      </c>
      <c r="H30" s="20">
        <f>E30</f>
        <v/>
      </c>
      <c r="I30" s="20" t="inlineStr">
        <is>
          <t>Средний вес короба 15( вес 1 брус 2,5кг)</t>
        </is>
      </c>
    </row>
    <row r="31">
      <c r="A31" s="5" t="n">
        <v>2981244</v>
      </c>
      <c r="B31" s="6" t="inlineStr">
        <is>
          <t>Сыр «Алтайский Gold» («Алтайский Золотой») с м.д.ж. в сухом веществе 50%, ТМ "Останкино" цилиндр 1,5 кг</t>
        </is>
      </c>
      <c r="C31" s="16" t="n">
        <v>6</v>
      </c>
      <c r="D31" s="31" t="n"/>
      <c r="E31" s="31" t="n"/>
      <c r="F31" s="20">
        <f>E31/7.8</f>
        <v/>
      </c>
      <c r="G31" s="24" t="n">
        <v>1.3</v>
      </c>
      <c r="H31" s="20">
        <f>E31</f>
        <v/>
      </c>
      <c r="I31" s="20" t="inlineStr">
        <is>
          <t>Средний вес короба 7,8( вес 1 цилиндра 1,3кг)</t>
        </is>
      </c>
    </row>
    <row r="32">
      <c r="A32" s="5" t="n">
        <v>8785198</v>
      </c>
      <c r="B32" s="6" t="inlineStr">
        <is>
          <t>Сыр полутвердый "Сметанковый", с массовой долей жира в пересчете на сухое вещество 50%,  брус из блока 1/5, пленка желтая, короб складной, ТМ "Папа мо</t>
        </is>
      </c>
      <c r="C32" s="16" t="n">
        <v>5</v>
      </c>
      <c r="D32" s="31" t="n"/>
      <c r="E32" s="31" t="n">
        <v>148.5</v>
      </c>
      <c r="F32" s="20">
        <f>E32/16.5</f>
        <v/>
      </c>
      <c r="G32" s="24" t="n">
        <v>3.2</v>
      </c>
      <c r="H32" s="20">
        <f>E32</f>
        <v/>
      </c>
      <c r="I32" s="20" t="inlineStr">
        <is>
          <t>Средний вес короба 16,5( вес 1 брус 3,2кг)</t>
        </is>
      </c>
    </row>
    <row r="33">
      <c r="A33" s="5" t="n">
        <v>9988452</v>
      </c>
      <c r="B33" s="6" t="inlineStr">
        <is>
          <t>Плавленый Сыр колбасный копченый 40% СТМ "ПапаМожет" 400гр</t>
        </is>
      </c>
      <c r="C33" s="16" t="n">
        <v>8</v>
      </c>
      <c r="D33" s="31" t="n"/>
      <c r="E33" s="31" t="n"/>
      <c r="F33" s="20">
        <f>D33/C33</f>
        <v/>
      </c>
      <c r="G33" s="24" t="n">
        <v>0.4</v>
      </c>
      <c r="H33" s="20">
        <f>G33*D33</f>
        <v/>
      </c>
      <c r="I33" s="20" t="n"/>
    </row>
    <row r="34">
      <c r="A34" s="5" t="n">
        <v>9988476</v>
      </c>
      <c r="B34" s="6" t="inlineStr">
        <is>
          <t>Плавленый продукт с Сыром колбасный копченый 40% СТМ "Коровино" 400гр</t>
        </is>
      </c>
      <c r="C34" s="16" t="n">
        <v>28</v>
      </c>
      <c r="D34" s="31" t="n"/>
      <c r="E34" s="31" t="n"/>
      <c r="F34" s="20">
        <f>D34/C34</f>
        <v/>
      </c>
      <c r="G34" s="24" t="n">
        <v>0.4</v>
      </c>
      <c r="H34" s="20">
        <f>G34*D34</f>
        <v/>
      </c>
      <c r="I34" s="20" t="n"/>
    </row>
    <row r="35">
      <c r="A35" s="5" t="n">
        <v>9988681</v>
      </c>
      <c r="B35" s="6" t="inlineStr">
        <is>
          <t>Плавленый сыр "Сливочный" 45% 180 гр ТМ "ПАПА МОЖЕТ"</t>
        </is>
      </c>
      <c r="C35" s="16" t="n">
        <v>16</v>
      </c>
      <c r="D35" s="31" t="n">
        <v>544</v>
      </c>
      <c r="E35" s="31" t="n"/>
      <c r="F35" s="20">
        <f>D35/C35</f>
        <v/>
      </c>
      <c r="G35" s="24" t="n">
        <v>0.18</v>
      </c>
      <c r="H35" s="20">
        <f>G35*D35</f>
        <v/>
      </c>
      <c r="I35" s="20" t="n"/>
    </row>
    <row r="36">
      <c r="A36" s="5" t="n">
        <v>9988438</v>
      </c>
      <c r="B36" s="6" t="inlineStr">
        <is>
          <t>Плавленый Сыр 45% "С ветчиной" СТМ "ПапаМожет" 180гр</t>
        </is>
      </c>
      <c r="C36" s="16" t="n">
        <v>16</v>
      </c>
      <c r="D36" s="31" t="n">
        <v>192</v>
      </c>
      <c r="E36" s="31" t="n"/>
      <c r="F36" s="20">
        <f>D36/C36</f>
        <v/>
      </c>
      <c r="G36" s="24" t="n">
        <v>0.18</v>
      </c>
      <c r="H36" s="20">
        <f>G36*D36</f>
        <v/>
      </c>
      <c r="I36" s="20" t="n"/>
    </row>
    <row r="37">
      <c r="A37" s="5" t="n">
        <v>9988445</v>
      </c>
      <c r="B37" s="6" t="inlineStr">
        <is>
          <t>Плавленый Сыр 45% "С грибами" СТМ "ПапаМожет" 180гр</t>
        </is>
      </c>
      <c r="C37" s="16" t="n">
        <v>16</v>
      </c>
      <c r="D37" s="31" t="n">
        <v>144</v>
      </c>
      <c r="E37" s="31" t="n"/>
      <c r="F37" s="20">
        <f>D37/C37</f>
        <v/>
      </c>
      <c r="G37" s="24" t="n">
        <v>0.18</v>
      </c>
      <c r="H37" s="20">
        <f>G37*D37</f>
        <v/>
      </c>
      <c r="I37" s="20" t="n"/>
    </row>
    <row r="38">
      <c r="A38" s="5" t="n">
        <v>9988421</v>
      </c>
      <c r="B38" s="6" t="inlineStr">
        <is>
          <t>Творожный Сыр 60 % С маринованными огурчиками и укропом СТМ "ПапаМожет" 140гр</t>
        </is>
      </c>
      <c r="C38" s="16" t="n">
        <v>16</v>
      </c>
      <c r="D38" s="31" t="n"/>
      <c r="E38" s="31" t="n"/>
      <c r="F38" s="20">
        <f>D38/C38</f>
        <v/>
      </c>
      <c r="G38" s="24" t="n">
        <v>0.14</v>
      </c>
      <c r="H38" s="20">
        <f>G38*D38</f>
        <v/>
      </c>
      <c r="I38" s="20" t="n"/>
    </row>
    <row r="39">
      <c r="A39" s="5" t="n">
        <v>9988674</v>
      </c>
      <c r="B39" s="6" t="inlineStr">
        <is>
          <t>Плавленый сыр "Шоколадный" 30% 180 гр ТМ "ПАПА МОЖЕТ"</t>
        </is>
      </c>
      <c r="C39" s="16" t="n">
        <v>16</v>
      </c>
      <c r="D39" s="31" t="n"/>
      <c r="E39" s="31" t="n"/>
      <c r="F39" s="20">
        <f>D39/C39</f>
        <v/>
      </c>
      <c r="G39" s="24" t="n">
        <v>0.18</v>
      </c>
      <c r="H39" s="20">
        <f>D39*G39</f>
        <v/>
      </c>
      <c r="I39" s="20" t="n"/>
    </row>
    <row r="40">
      <c r="A40" s="29" t="n">
        <v>8444903</v>
      </c>
      <c r="B40" s="27" t="inlineStr">
        <is>
          <t>Сыр Перлини 40% 100гр (8шт)</t>
        </is>
      </c>
      <c r="C40" s="16" t="n">
        <v>8</v>
      </c>
      <c r="D40" s="31" t="n"/>
      <c r="E40" s="31" t="n"/>
      <c r="F40" s="20">
        <f>D40/C40</f>
        <v/>
      </c>
      <c r="G40" s="24" t="n">
        <v>0.1</v>
      </c>
      <c r="H40" s="20">
        <f>D40*G40</f>
        <v/>
      </c>
      <c r="I40" s="20" t="n"/>
    </row>
    <row r="41">
      <c r="A41" s="29" t="n">
        <v>8444910</v>
      </c>
      <c r="B41" s="27" t="inlineStr">
        <is>
          <t>Сыр Перлини копченый 40% 100гр (8шт)</t>
        </is>
      </c>
      <c r="C41" s="16" t="n">
        <v>8</v>
      </c>
      <c r="D41" s="31" t="n"/>
      <c r="E41" s="31" t="n"/>
      <c r="F41" s="20">
        <f>D41/C41</f>
        <v/>
      </c>
      <c r="G41" s="24" t="n">
        <v>0.1</v>
      </c>
      <c r="H41" s="20">
        <f>D41*G41</f>
        <v/>
      </c>
      <c r="I41" s="20" t="n"/>
    </row>
    <row r="42">
      <c r="A42" s="29" t="n">
        <v>8444927</v>
      </c>
      <c r="B42" s="27" t="inlineStr">
        <is>
          <t>Сыр Перлини со вкусом Васаби 40% 100гр (8шт)</t>
        </is>
      </c>
      <c r="C42" s="16" t="n">
        <v>8</v>
      </c>
      <c r="D42" s="31" t="n"/>
      <c r="E42" s="31" t="n"/>
      <c r="F42" s="20">
        <f>D42/C42</f>
        <v/>
      </c>
      <c r="G42" s="24" t="n">
        <v>0.1</v>
      </c>
      <c r="H42" s="20">
        <f>D42*G42</f>
        <v/>
      </c>
      <c r="I42" s="20" t="n"/>
    </row>
    <row r="43">
      <c r="A43" s="29" t="n">
        <v>6600454</v>
      </c>
      <c r="B43" s="27" t="inlineStr">
        <is>
          <t>Сыр Российский Особый 45%. Нарезка 125г  ТМ Папа Может</t>
        </is>
      </c>
      <c r="C43" s="16" t="n">
        <v>12</v>
      </c>
      <c r="D43" s="31" t="n"/>
      <c r="E43" s="31" t="n"/>
      <c r="F43" s="20">
        <f>D43/C43</f>
        <v/>
      </c>
      <c r="G43" s="24" t="n">
        <v>0.125</v>
      </c>
      <c r="H43" s="20">
        <f>D43*G43</f>
        <v/>
      </c>
      <c r="I43" s="20" t="n"/>
    </row>
    <row r="44">
      <c r="A44" s="29" t="n">
        <v>6600447</v>
      </c>
      <c r="B44" s="27" t="inlineStr">
        <is>
          <t>Сыр Голландский 45%. Нарезка 125г ТМ Папа Может</t>
        </is>
      </c>
      <c r="C44" s="16" t="n">
        <v>12</v>
      </c>
      <c r="D44" s="31" t="n"/>
      <c r="E44" s="31" t="n"/>
      <c r="F44" s="20">
        <f>D44/C44</f>
        <v/>
      </c>
      <c r="G44" s="24" t="n">
        <v>0.125</v>
      </c>
      <c r="H44" s="20">
        <f>D44*G44</f>
        <v/>
      </c>
      <c r="I44" s="20" t="n"/>
    </row>
    <row r="45">
      <c r="A45" s="34" t="n">
        <v>9752504</v>
      </c>
      <c r="B45" s="35" t="inlineStr">
        <is>
          <t xml:space="preserve">Сыр Бурмакинский халуми </t>
        </is>
      </c>
      <c r="C45" s="36" t="n">
        <v>10</v>
      </c>
      <c r="D45" s="37" t="n"/>
      <c r="E45" s="37" t="n"/>
      <c r="F45" s="40">
        <f>E45/2</f>
        <v/>
      </c>
      <c r="G45" s="39" t="n">
        <v>0.2</v>
      </c>
      <c r="H45" s="40">
        <f>E45</f>
        <v/>
      </c>
      <c r="I45" s="40" t="inlineStr">
        <is>
          <t>Средний вес короба 2( вес 1 шт 0,200 гр)</t>
        </is>
      </c>
    </row>
    <row r="46">
      <c r="A46" s="34" t="n">
        <v>9752498</v>
      </c>
      <c r="B46" s="35" t="inlineStr">
        <is>
          <t xml:space="preserve">Сыр Бурмакинский полутвердый сливочный </t>
        </is>
      </c>
      <c r="C46" s="36" t="n">
        <v>6</v>
      </c>
      <c r="D46" s="37" t="n"/>
      <c r="E46" s="37" t="n"/>
      <c r="F46" s="40">
        <f>E46/5</f>
        <v/>
      </c>
      <c r="G46" s="39" t="n">
        <v>0.8</v>
      </c>
      <c r="H46" s="40">
        <f>E46</f>
        <v/>
      </c>
      <c r="I46" s="40" t="inlineStr">
        <is>
          <t>Средний вес короба 5( вес 1 брус 0,800 гр)</t>
        </is>
      </c>
    </row>
    <row r="47">
      <c r="A47" s="29" t="n">
        <v>4421584</v>
      </c>
      <c r="B47" s="27" t="inlineStr">
        <is>
          <t>Спред растительно-сливочный «Сливочный вкус» 72,5% 180гр</t>
        </is>
      </c>
      <c r="C47" s="16" t="n">
        <v>12</v>
      </c>
      <c r="D47" s="31" t="n"/>
      <c r="E47" s="31" t="n"/>
      <c r="F47" s="20">
        <f>D47/C47</f>
        <v/>
      </c>
      <c r="G47" s="24" t="n">
        <v>0.18</v>
      </c>
      <c r="H47" s="20">
        <f>G47*D47</f>
        <v/>
      </c>
      <c r="I47" s="20" t="n"/>
    </row>
    <row r="48">
      <c r="A48" s="29" t="n">
        <v>4421577</v>
      </c>
      <c r="B48" s="27" t="inlineStr">
        <is>
          <t>Спред растительно-сливочный «Сливочный вкус» 82,5% 180гр</t>
        </is>
      </c>
      <c r="C48" s="16" t="n">
        <v>12</v>
      </c>
      <c r="D48" s="31" t="n"/>
      <c r="E48" s="31" t="n"/>
      <c r="F48" s="20">
        <f>D48/C48</f>
        <v/>
      </c>
      <c r="G48" s="24" t="n">
        <v>0.18</v>
      </c>
      <c r="H48" s="20">
        <f>G48*D48</f>
        <v/>
      </c>
      <c r="I48" s="20" t="n"/>
    </row>
    <row r="49" customFormat="1" s="19">
      <c r="A49" s="29" t="n">
        <v>9985949</v>
      </c>
      <c r="B49" s="41" t="inlineStr">
        <is>
          <t>Сырный продукт Моцарелла 45% (батоны) 1,0кг ТМ "КОРОВИНО"</t>
        </is>
      </c>
      <c r="C49" s="42" t="n">
        <v>10</v>
      </c>
      <c r="D49" s="43" t="n"/>
      <c r="E49" s="43" t="n"/>
      <c r="F49" s="44">
        <f>D49/C49</f>
        <v/>
      </c>
      <c r="G49" s="45" t="n">
        <v>1</v>
      </c>
      <c r="H49" s="44">
        <f>G49*D49</f>
        <v/>
      </c>
      <c r="I49" s="44" t="n"/>
    </row>
    <row r="50">
      <c r="A50" s="20" t="n"/>
      <c r="B50" s="24" t="inlineStr">
        <is>
          <t>ИТОГО вес поставки в КГ</t>
        </is>
      </c>
      <c r="C50" s="20" t="n"/>
      <c r="D50" s="31" t="n"/>
      <c r="E50" s="31" t="n"/>
      <c r="F50" s="20" t="n"/>
      <c r="G50" s="20" t="n"/>
      <c r="H50" s="6">
        <f>SUM(H4:H49)</f>
        <v/>
      </c>
      <c r="I50" s="20" t="n"/>
    </row>
    <row r="51"/>
    <row r="52"/>
    <row r="53">
      <c r="A53" s="19">
        <f>H50+Бердянск!H50+Донецк!H50+Луганск!H50</f>
        <v/>
      </c>
    </row>
  </sheetData>
  <autoFilter ref="A3:I50"/>
  <pageMargins left="0" right="0" top="0.1388888888888889" bottom="0.1388888888888889" header="0" footer="0"/>
  <pageSetup orientation="portrait" paperSize="9" firstPageNumber="0" horizontalDpi="300" verticalDpi="300"/>
  <headerFooter alignWithMargins="0">
    <oddHeader>&amp;C&amp;"Arial,Обычный"ffffff&amp;A</oddHeader>
    <oddFooter>&amp;C&amp;"Arial,Обычный"ffffffСтраница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pane ySplit="3" topLeftCell="A4" activePane="bottomLeft" state="frozen"/>
      <selection pane="bottomLeft" activeCell="E13" sqref="E13"/>
    </sheetView>
  </sheetViews>
  <sheetFormatPr baseColWidth="8" defaultColWidth="8.7109375" defaultRowHeight="12.75"/>
  <cols>
    <col width="10" customWidth="1" style="19" min="1" max="1"/>
    <col width="90.85546875" customWidth="1" style="19" min="2" max="2"/>
    <col width="18.140625" customWidth="1" style="19" min="3" max="3"/>
    <col width="21.5703125" customWidth="1" style="9" min="4" max="5"/>
    <col width="16.7109375" bestFit="1" customWidth="1" style="19" min="6" max="6"/>
    <col width="24.85546875" customWidth="1" style="19" min="7" max="7"/>
    <col width="16.28515625" customWidth="1" style="19" min="8" max="8"/>
    <col width="40.7109375" bestFit="1" customWidth="1" style="19" min="9" max="9"/>
    <col width="34.85546875" customWidth="1" style="19" min="10" max="10"/>
    <col width="8.7109375" customWidth="1" style="19" min="11" max="16384"/>
  </cols>
  <sheetData>
    <row r="1">
      <c r="A1" s="20" t="n"/>
      <c r="B1" s="20" t="n"/>
      <c r="C1" s="20" t="n"/>
      <c r="D1" s="20" t="inlineStr">
        <is>
          <t>пример заполнения</t>
        </is>
      </c>
      <c r="E1" s="15" t="n"/>
      <c r="F1" s="20" t="n"/>
      <c r="G1" s="20" t="n"/>
      <c r="H1" s="20" t="n"/>
      <c r="I1" s="20" t="n"/>
    </row>
    <row r="2" ht="38.25" customHeight="1">
      <c r="A2" s="20" t="inlineStr">
        <is>
          <t>\</t>
        </is>
      </c>
      <c r="B2" s="10" t="inlineStr">
        <is>
          <t>Наименование Контрагента</t>
        </is>
      </c>
      <c r="C2" s="20" t="n"/>
      <c r="D2" s="12" t="inlineStr">
        <is>
          <t>Штучный сыр заполняется в этой колонке</t>
        </is>
      </c>
      <c r="E2" s="12" t="inlineStr">
        <is>
          <t>Весовой сыр заполняется в этой колонке</t>
        </is>
      </c>
      <c r="F2" s="20" t="n"/>
      <c r="G2" s="20" t="n"/>
      <c r="H2" s="20" t="n"/>
      <c r="I2" s="20" t="n"/>
    </row>
    <row r="3">
      <c r="A3" s="21" t="inlineStr">
        <is>
          <t>Артикул</t>
        </is>
      </c>
      <c r="B3" s="21" t="inlineStr">
        <is>
          <t>Наименование</t>
        </is>
      </c>
      <c r="C3" s="21" t="inlineStr">
        <is>
          <t>Кол-во в коробе</t>
        </is>
      </c>
      <c r="D3" s="22" t="inlineStr">
        <is>
          <t>Заказ в штуках</t>
        </is>
      </c>
      <c r="E3" s="22" t="inlineStr">
        <is>
          <t>Заказ в кг для весовой продукции</t>
        </is>
      </c>
      <c r="F3" s="21" t="inlineStr">
        <is>
          <t>Заказ в коробах</t>
        </is>
      </c>
      <c r="G3" s="23" t="inlineStr">
        <is>
          <t>Вес 1 штучки или 1 бруса</t>
        </is>
      </c>
      <c r="H3" s="20" t="inlineStr">
        <is>
          <t>Заказ в кг</t>
        </is>
      </c>
      <c r="I3" s="20" t="inlineStr">
        <is>
          <t>Комментарии</t>
        </is>
      </c>
    </row>
    <row r="4" ht="25.5" customHeight="1">
      <c r="A4" s="1" t="n">
        <v>5038435</v>
      </c>
      <c r="B4" s="25" t="inlineStr">
        <is>
          <t>Сыр ПАПА МОЖЕТ "Российский традиционный" фасованный массовая доля жира в сухом веществе 45 %, пленка полимерная, газовая среда, 180 г</t>
        </is>
      </c>
      <c r="C4" s="16" t="n">
        <v>10</v>
      </c>
      <c r="D4" s="31" t="n">
        <v>650</v>
      </c>
      <c r="E4" s="31" t="n"/>
      <c r="F4" s="20">
        <f>D4/C4</f>
        <v/>
      </c>
      <c r="G4" s="24" t="n">
        <v>0.18</v>
      </c>
      <c r="H4" s="20">
        <f>G4*D4</f>
        <v/>
      </c>
      <c r="I4" s="20" t="n"/>
    </row>
    <row r="5">
      <c r="A5" s="1" t="n">
        <v>8785204</v>
      </c>
      <c r="B5" s="24" t="inlineStr">
        <is>
          <t>Сыр полутвердый "Российский" 3,2 кг, 50%, "Папа Может" ЮГ</t>
        </is>
      </c>
      <c r="C5" s="16" t="n">
        <v>5</v>
      </c>
      <c r="D5" s="31" t="n"/>
      <c r="E5" s="31" t="n">
        <v>495</v>
      </c>
      <c r="F5" s="20">
        <f>E5/16.5</f>
        <v/>
      </c>
      <c r="G5" s="24" t="n">
        <v>3.2</v>
      </c>
      <c r="H5" s="20">
        <f>E5</f>
        <v/>
      </c>
      <c r="I5" s="20" t="n"/>
    </row>
    <row r="6" ht="25.5" customHeight="1">
      <c r="A6" s="1" t="n">
        <v>5038459</v>
      </c>
      <c r="B6" s="25" t="inlineStr">
        <is>
          <t>Сыр ПАПА МОЖЕТ "Голландский традиционный" фасованный массовая доля жира в сухом веществе 45 %, пленка полимерная, газовая среда, 180 г</t>
        </is>
      </c>
      <c r="C6" s="16" t="n">
        <v>10</v>
      </c>
      <c r="D6" s="31" t="n"/>
      <c r="E6" s="31" t="n"/>
      <c r="F6" s="20">
        <f>D6/C6</f>
        <v/>
      </c>
      <c r="G6" s="24" t="n">
        <v>0.18</v>
      </c>
      <c r="H6" s="20">
        <f>G6*D6</f>
        <v/>
      </c>
      <c r="I6" s="20" t="n"/>
    </row>
    <row r="7">
      <c r="A7" s="5" t="n">
        <v>8785235</v>
      </c>
      <c r="B7" s="24" t="inlineStr">
        <is>
          <t xml:space="preserve">Сыр полутвердый "Голландский" с массовой долей жира в пересчете на сухое </t>
        </is>
      </c>
      <c r="C7" s="16" t="n">
        <v>5</v>
      </c>
      <c r="D7" s="31" t="n"/>
      <c r="E7" s="31" t="n"/>
      <c r="F7" s="20">
        <f>E7/16.5</f>
        <v/>
      </c>
      <c r="G7" s="20" t="n">
        <v>3.5</v>
      </c>
      <c r="H7" s="20">
        <f>E7</f>
        <v/>
      </c>
      <c r="I7" s="20" t="n"/>
    </row>
    <row r="8" ht="25.5" customHeight="1">
      <c r="A8" s="1" t="n">
        <v>5038411</v>
      </c>
      <c r="B8" s="25" t="inlineStr">
        <is>
          <t>Сыр ПАПА МОЖЕТ "Гауда Голд" фасованный массовая доля жира в сухом веществе 45 %, пленка полимерная, газовая среда, 180 г</t>
        </is>
      </c>
      <c r="C8" s="16" t="n">
        <v>10</v>
      </c>
      <c r="D8" s="31" t="n">
        <v>100</v>
      </c>
      <c r="E8" s="31" t="n"/>
      <c r="F8" s="20">
        <f>D8/C8</f>
        <v/>
      </c>
      <c r="G8" s="24" t="n">
        <v>0.18</v>
      </c>
      <c r="H8" s="20">
        <f>G8*D8</f>
        <v/>
      </c>
      <c r="I8" s="20" t="n"/>
    </row>
    <row r="9" ht="25.5" customHeight="1">
      <c r="A9" s="5" t="n">
        <v>8785242</v>
      </c>
      <c r="B9" s="25" t="inlineStr">
        <is>
          <t>Сыр полутвердый "Гауда", с массовой долей жира в пересчете на сухое вещество 45%, брус из блока 1/5, пленка желтая, короб складной ТМ Папа может</t>
        </is>
      </c>
      <c r="C9" s="16" t="n">
        <v>5</v>
      </c>
      <c r="D9" s="31" t="n"/>
      <c r="E9" s="31" t="n">
        <v>82.5</v>
      </c>
      <c r="F9" s="20">
        <f>E9/16.5</f>
        <v/>
      </c>
      <c r="G9" s="20" t="n">
        <v>3.5</v>
      </c>
      <c r="H9" s="20">
        <f>E9</f>
        <v/>
      </c>
      <c r="I9" s="20" t="inlineStr">
        <is>
          <t>Средний вес короба 16,5( вес 1 брус 3,2кг)</t>
        </is>
      </c>
    </row>
    <row r="10" ht="25.5" customHeight="1">
      <c r="A10" s="1" t="n">
        <v>5038398</v>
      </c>
      <c r="B10" s="25" t="inlineStr">
        <is>
          <t>Сыр ПАПА МОЖЕТ "Тильзитер" фасованный массовая доля жира в сухом веществе 45 %, пленка полимерная, газовая среда, 180 г</t>
        </is>
      </c>
      <c r="C10" s="16" t="n">
        <v>10</v>
      </c>
      <c r="D10" s="31" t="n">
        <v>40</v>
      </c>
      <c r="E10" s="31" t="n"/>
      <c r="F10" s="20">
        <f>D10/C10</f>
        <v/>
      </c>
      <c r="G10" s="24" t="n">
        <v>0.18</v>
      </c>
      <c r="H10" s="20">
        <f>G10*D10</f>
        <v/>
      </c>
      <c r="I10" s="20" t="n"/>
    </row>
    <row r="11">
      <c r="A11" s="1" t="n">
        <v>5039609</v>
      </c>
      <c r="B11" s="24" t="inlineStr">
        <is>
          <t>Сыр ПАПА МОЖЕТ "Тильзитер" ж. 45% газ.среда, 400 гр (8 шт)</t>
        </is>
      </c>
      <c r="C11" s="16" t="n">
        <v>8</v>
      </c>
      <c r="D11" s="31" t="n"/>
      <c r="E11" s="31" t="n"/>
      <c r="F11" s="20">
        <f>D11/C11</f>
        <v/>
      </c>
      <c r="G11" s="24" t="n">
        <v>0.4</v>
      </c>
      <c r="H11" s="20">
        <f>G11*D11</f>
        <v/>
      </c>
      <c r="I11" s="20" t="n"/>
    </row>
    <row r="12" ht="25.5" customHeight="1">
      <c r="A12" s="5" t="n">
        <v>8785259</v>
      </c>
      <c r="B12" s="25" t="inlineStr">
        <is>
          <t>Сыр полутвердый "Тильзитер" с массовой долей жира в пересчете на сухое вещество 45%, брус из блока 1/5, пленка желтая, короб складной, весовой</t>
        </is>
      </c>
      <c r="C12" s="16" t="n">
        <v>5</v>
      </c>
      <c r="D12" s="31" t="n"/>
      <c r="E12" s="31" t="n"/>
      <c r="F12" s="20">
        <f>E12/16.5</f>
        <v/>
      </c>
      <c r="G12" s="20" t="n">
        <v>3.5</v>
      </c>
      <c r="H12" s="20">
        <f>E12</f>
        <v/>
      </c>
      <c r="I12" s="20" t="n"/>
    </row>
    <row r="13" ht="25.5" customHeight="1">
      <c r="A13" s="5" t="n">
        <v>5038855</v>
      </c>
      <c r="B13" s="28" t="inlineStr">
        <is>
          <t>Сыр ПАПА МОЖЕТ "Папин завтрак" фасованный массовая доля жира в сухом веществе 45 %, пленка полимерная, газовая среда, 180 г</t>
        </is>
      </c>
      <c r="C13" s="16" t="n">
        <v>10</v>
      </c>
      <c r="D13" s="31" t="n"/>
      <c r="E13" s="31" t="n"/>
      <c r="F13" s="20">
        <f>D13/C13</f>
        <v/>
      </c>
      <c r="G13" s="24" t="n">
        <v>0.2</v>
      </c>
      <c r="H13" s="20">
        <f>G13*D13</f>
        <v/>
      </c>
      <c r="I13" s="20" t="n"/>
    </row>
    <row r="14">
      <c r="A14" s="5" t="n">
        <v>5039647</v>
      </c>
      <c r="B14" s="7" t="inlineStr">
        <is>
          <t>Сыр ПАПА МОЖЕТ "Папин завтрак" ж. 45% газ.среда, 400 гр (8 шт)</t>
        </is>
      </c>
      <c r="C14" s="16" t="n">
        <v>8</v>
      </c>
      <c r="D14" s="31" t="n"/>
      <c r="E14" s="31" t="n"/>
      <c r="F14" s="20">
        <f>D14/C14</f>
        <v/>
      </c>
      <c r="G14" s="24" t="n">
        <v>0.4</v>
      </c>
      <c r="H14" s="20">
        <f>G14*D14</f>
        <v/>
      </c>
      <c r="I14" s="20" t="n"/>
    </row>
    <row r="15" ht="25.5" customHeight="1">
      <c r="A15" s="5" t="n">
        <v>5038831</v>
      </c>
      <c r="B15" s="25" t="inlineStr">
        <is>
          <t>Сыр ПАПА МОЖЕТ "Министерский" фасованный массовая доля жира в сухом веществе 45 %, пленка полимерная, газовая среда, 180 г</t>
        </is>
      </c>
      <c r="C15" s="14" t="n">
        <v>10</v>
      </c>
      <c r="D15" s="31" t="n">
        <v>10</v>
      </c>
      <c r="E15" s="31" t="n"/>
      <c r="F15" s="20">
        <f>D15/C15</f>
        <v/>
      </c>
      <c r="G15" s="24" t="n">
        <v>0.18</v>
      </c>
      <c r="H15" s="20">
        <f>G15*D15</f>
        <v/>
      </c>
      <c r="I15" s="20" t="n"/>
    </row>
    <row r="16">
      <c r="A16" s="5" t="n">
        <v>5039623</v>
      </c>
      <c r="B16" s="24" t="inlineStr">
        <is>
          <t>Сыр ПАПА МОЖЕТ "Министерский" ж. 45% газ.среда, 400 гр (8 шт)</t>
        </is>
      </c>
      <c r="C16" s="14" t="n">
        <v>8</v>
      </c>
      <c r="D16" s="31" t="n"/>
      <c r="E16" s="31" t="n"/>
      <c r="F16" s="20">
        <f>D16/C16</f>
        <v/>
      </c>
      <c r="G16" s="24" t="n">
        <v>0.4</v>
      </c>
      <c r="H16" s="20">
        <f>G16*D16</f>
        <v/>
      </c>
      <c r="I16" s="20" t="n"/>
    </row>
    <row r="17">
      <c r="A17" s="5" t="n">
        <v>5522704</v>
      </c>
      <c r="B17" s="24" t="inlineStr">
        <is>
          <t>Сыр Сливочный со вкусом топленого молока 45% тм Папа Может, брус (2 шт)</t>
        </is>
      </c>
      <c r="C17" s="16" t="n">
        <v>2</v>
      </c>
      <c r="D17" s="31" t="n"/>
      <c r="E17" s="31" t="n"/>
      <c r="F17" s="20">
        <f>E17/7</f>
        <v/>
      </c>
      <c r="G17" s="24" t="n">
        <v>3.5</v>
      </c>
      <c r="H17" s="20">
        <f>E17</f>
        <v/>
      </c>
      <c r="I17" s="20" t="inlineStr">
        <is>
          <t>Средний вес короба 7( вес 1 бруса 3,5кг)</t>
        </is>
      </c>
    </row>
    <row r="18">
      <c r="A18" s="5" t="n">
        <v>1018950</v>
      </c>
      <c r="B18" s="24" t="inlineStr">
        <is>
          <t>Масло сливочное ПАПА МОЖЕТ 72.5%, фас. в фольгу, 180гр</t>
        </is>
      </c>
      <c r="C18" s="16" t="n">
        <v>10</v>
      </c>
      <c r="D18" s="31" t="n"/>
      <c r="E18" s="31" t="n"/>
      <c r="F18" s="20">
        <f>D18/C18</f>
        <v/>
      </c>
      <c r="G18" s="24" t="n">
        <v>0.18</v>
      </c>
      <c r="H18" s="20">
        <f>G18*D18</f>
        <v/>
      </c>
      <c r="I18" s="20" t="n"/>
    </row>
    <row r="19">
      <c r="A19" s="5" t="n">
        <v>1018967</v>
      </c>
      <c r="B19" s="24" t="inlineStr">
        <is>
          <t>Масло сливочное ПАПА МОЖЕТ 82.5%, фас. в фольгу, 180гр</t>
        </is>
      </c>
      <c r="C19" s="16" t="n">
        <v>10</v>
      </c>
      <c r="D19" s="31" t="n"/>
      <c r="E19" s="31" t="n"/>
      <c r="F19" s="20">
        <f>D19/C19</f>
        <v/>
      </c>
      <c r="G19" s="24" t="n">
        <v>0.18</v>
      </c>
      <c r="H19" s="20">
        <f>G19*D19</f>
        <v/>
      </c>
      <c r="I19" s="20" t="n"/>
    </row>
    <row r="20">
      <c r="A20" s="5" t="inlineStr">
        <is>
          <t>783К798</t>
        </is>
      </c>
      <c r="B20" s="24" t="inlineStr">
        <is>
          <t>Сыч/Прод Коровино Российский 50% 200г  СЗМЖ</t>
        </is>
      </c>
      <c r="C20" s="16" t="n">
        <v>10</v>
      </c>
      <c r="D20" s="31" t="n"/>
      <c r="E20" s="31" t="n"/>
      <c r="F20" s="20">
        <f>D20/C20</f>
        <v/>
      </c>
      <c r="G20" s="24" t="n">
        <v>0.2</v>
      </c>
      <c r="H20" s="20">
        <f>G20*D20</f>
        <v/>
      </c>
      <c r="I20" s="20" t="n"/>
    </row>
    <row r="21">
      <c r="A21" s="5" t="inlineStr">
        <is>
          <t>783К811</t>
        </is>
      </c>
      <c r="B21" s="24" t="inlineStr">
        <is>
          <t>Сыч/Прод Коровино Российский Оригин  50% вес  (3,5 кг брус) СЗМЖ</t>
        </is>
      </c>
      <c r="C21" s="16" t="n">
        <v>4</v>
      </c>
      <c r="D21" s="31" t="n"/>
      <c r="E21" s="31" t="n">
        <v>525</v>
      </c>
      <c r="F21" s="20">
        <f>E21/15</f>
        <v/>
      </c>
      <c r="G21" s="24" t="n">
        <v>3.5</v>
      </c>
      <c r="H21" s="20">
        <f>E21</f>
        <v/>
      </c>
      <c r="I21" s="20" t="inlineStr">
        <is>
          <t>Средний вес короба 15( вес 1 бруса 3,5 кг)</t>
        </is>
      </c>
    </row>
    <row r="22">
      <c r="A22" s="5" t="inlineStr">
        <is>
          <t>783К801</t>
        </is>
      </c>
      <c r="B22" s="24" t="inlineStr">
        <is>
          <t>Сыч/Прод Коровино Тильзитер 50% 200г  СЗМЖ</t>
        </is>
      </c>
      <c r="C22" s="16" t="n">
        <v>10</v>
      </c>
      <c r="D22" s="31" t="n"/>
      <c r="E22" s="31" t="n"/>
      <c r="F22" s="20">
        <f>D22/C22</f>
        <v/>
      </c>
      <c r="G22" s="24" t="n">
        <v>0.2</v>
      </c>
      <c r="H22" s="20">
        <f>G22*D22</f>
        <v/>
      </c>
      <c r="I22" s="20" t="n"/>
    </row>
    <row r="23">
      <c r="A23" s="5" t="inlineStr">
        <is>
          <t>783К825</t>
        </is>
      </c>
      <c r="B23" s="24" t="inlineStr">
        <is>
          <t>Сыч/Прод Коровино Тильзитер Оригин  50% вес  (3,5 кг брус) СЗМЖ</t>
        </is>
      </c>
      <c r="C23" s="16" t="n">
        <v>4</v>
      </c>
      <c r="D23" s="31" t="n"/>
      <c r="E23" s="31" t="n"/>
      <c r="F23" s="20">
        <f>E23/15</f>
        <v/>
      </c>
      <c r="G23" s="24" t="n">
        <v>3.5</v>
      </c>
      <c r="H23" s="20">
        <f>E23</f>
        <v/>
      </c>
      <c r="I23" s="20" t="inlineStr">
        <is>
          <t>Средний вес короба 15( вес 1 бруса 3,5 кг)</t>
        </is>
      </c>
    </row>
    <row r="24">
      <c r="A24" s="5" t="n">
        <v>8444194</v>
      </c>
      <c r="B24" s="6" t="inlineStr">
        <is>
          <t>Сыр Чечил копченый 43% 100г/6шт ТМ Папа Может</t>
        </is>
      </c>
      <c r="C24" s="16" t="n">
        <v>6</v>
      </c>
      <c r="D24" s="31" t="n">
        <v>216</v>
      </c>
      <c r="E24" s="31" t="n"/>
      <c r="F24" s="20">
        <f>D24/C24</f>
        <v/>
      </c>
      <c r="G24" s="24" t="n">
        <v>0.1</v>
      </c>
      <c r="H24" s="20">
        <f>G24*D24</f>
        <v/>
      </c>
      <c r="I24" s="20" t="n"/>
    </row>
    <row r="25">
      <c r="A25" s="5" t="n">
        <v>8444187</v>
      </c>
      <c r="B25" s="6" t="inlineStr">
        <is>
          <t>Сыр Чечил свежий 45% 100г/6шт ТМ Папа Может</t>
        </is>
      </c>
      <c r="C25" s="16" t="n">
        <v>6</v>
      </c>
      <c r="D25" s="31" t="n">
        <v>384</v>
      </c>
      <c r="E25" s="31" t="n"/>
      <c r="F25" s="20">
        <f>D25/C25</f>
        <v/>
      </c>
      <c r="G25" s="24" t="n">
        <v>0.1</v>
      </c>
      <c r="H25" s="20">
        <f>G25*D25</f>
        <v/>
      </c>
      <c r="I25" s="20" t="n"/>
    </row>
    <row r="26">
      <c r="A26" s="5" t="n">
        <v>8444163</v>
      </c>
      <c r="B26" s="6" t="inlineStr">
        <is>
          <t>Сыр Боккончини копченый 40% 100г/8шт ТМ Папа Может</t>
        </is>
      </c>
      <c r="C26" s="16" t="n">
        <v>8</v>
      </c>
      <c r="D26" s="31" t="n"/>
      <c r="E26" s="31" t="n"/>
      <c r="F26" s="20">
        <f>D26/C26</f>
        <v/>
      </c>
      <c r="G26" s="24" t="n">
        <v>0.1</v>
      </c>
      <c r="H26" s="20">
        <f>G26*D26</f>
        <v/>
      </c>
      <c r="I26" s="20" t="n"/>
    </row>
    <row r="27">
      <c r="A27" s="5" t="n">
        <v>9988377</v>
      </c>
      <c r="B27" s="6" t="inlineStr">
        <is>
          <t>Творожный Сыр 60% Сливочный  СТМ "ПапаМожет"- 140гр</t>
        </is>
      </c>
      <c r="C27" s="16" t="n">
        <v>16</v>
      </c>
      <c r="D27" s="31" t="n"/>
      <c r="E27" s="31" t="n"/>
      <c r="F27" s="20">
        <f>D27/C27</f>
        <v/>
      </c>
      <c r="G27" s="24" t="n">
        <v>0.14</v>
      </c>
      <c r="H27" s="20">
        <f>G27*D27</f>
        <v/>
      </c>
      <c r="I27" s="20" t="n"/>
    </row>
    <row r="28">
      <c r="A28" s="5" t="n">
        <v>9988391</v>
      </c>
      <c r="B28" s="6" t="inlineStr">
        <is>
          <t>Творожный Сыр 60 % С зеленью СТМ "ПапаМожет-" 140гр</t>
        </is>
      </c>
      <c r="C28" s="16" t="n">
        <v>16</v>
      </c>
      <c r="D28" s="31" t="n"/>
      <c r="E28" s="31" t="n"/>
      <c r="F28" s="20">
        <f>D28/C28</f>
        <v/>
      </c>
      <c r="G28" s="24" t="n">
        <v>0.14</v>
      </c>
      <c r="H28" s="20">
        <f>G28*D28</f>
        <v/>
      </c>
      <c r="I28" s="20" t="n"/>
    </row>
    <row r="29">
      <c r="A29" s="5" t="n">
        <v>5034819</v>
      </c>
      <c r="B29" s="6" t="inlineStr">
        <is>
          <t>Сыр "Пармезан" (срок созревания 3 мес) м.д.ж. в с.в. 40% фас в газ.среда 180 г ОСТАНКИНО</t>
        </is>
      </c>
      <c r="C29" s="16" t="n">
        <v>6</v>
      </c>
      <c r="D29" s="31" t="n"/>
      <c r="E29" s="31" t="n"/>
      <c r="F29" s="20">
        <f>D29/C29</f>
        <v/>
      </c>
      <c r="G29" s="24" t="n">
        <v>0.18</v>
      </c>
      <c r="H29" s="20">
        <f>G29*D29</f>
        <v/>
      </c>
      <c r="I29" s="20" t="n"/>
    </row>
    <row r="30" ht="26.25" customFormat="1" customHeight="1" s="19">
      <c r="A30" s="5" t="n">
        <v>5041251</v>
      </c>
      <c r="B30" s="6" t="inlineStr">
        <is>
          <t xml:space="preserve">Сыр "Пармезан" (срок созревания 3 месяцев) м.д.ж. в с.в. 40% брусок ОСТАНКИНО </t>
        </is>
      </c>
      <c r="C30" s="16" t="n">
        <v>6</v>
      </c>
      <c r="D30" s="33" t="n"/>
      <c r="E30" s="33" t="n"/>
      <c r="F30" s="20">
        <f>E30/15</f>
        <v/>
      </c>
      <c r="G30" s="24" t="n">
        <v>2.5</v>
      </c>
      <c r="H30" s="20">
        <f>E30</f>
        <v/>
      </c>
      <c r="I30" s="20" t="inlineStr">
        <is>
          <t>Средний вес короба 15( вес 1 брус 2,5кг)</t>
        </is>
      </c>
    </row>
    <row r="31">
      <c r="A31" s="5" t="n">
        <v>2981244</v>
      </c>
      <c r="B31" s="6" t="inlineStr">
        <is>
          <t>Сыр «Алтайский Gold» («Алтайский Золотой») с м.д.ж. в сухом веществе 50%, ТМ "Останкино" цилиндр 1,5 кг</t>
        </is>
      </c>
      <c r="C31" s="16" t="n">
        <v>6</v>
      </c>
      <c r="D31" s="31" t="n"/>
      <c r="E31" s="31" t="n"/>
      <c r="F31" s="20">
        <f>E31/7.8</f>
        <v/>
      </c>
      <c r="G31" s="24" t="n">
        <v>1.3</v>
      </c>
      <c r="H31" s="20">
        <f>E31</f>
        <v/>
      </c>
      <c r="I31" s="20" t="inlineStr">
        <is>
          <t>Средний вес короба 7,8( вес 1 цилиндра 1,3кг)</t>
        </is>
      </c>
    </row>
    <row r="32">
      <c r="A32" s="5" t="n">
        <v>8785198</v>
      </c>
      <c r="B32" s="6" t="inlineStr">
        <is>
          <t>Сыр полутвердый "Сметанковый", с массовой долей жира в пересчете на сухое вещество 50%,  брус из блока 1/5, пленка желтая, короб складной, ТМ "Папа мо</t>
        </is>
      </c>
      <c r="C32" s="16" t="n">
        <v>5</v>
      </c>
      <c r="D32" s="31" t="n"/>
      <c r="E32" s="31" t="n"/>
      <c r="F32" s="20">
        <f>E32/16.5</f>
        <v/>
      </c>
      <c r="G32" s="24" t="n">
        <v>3.2</v>
      </c>
      <c r="H32" s="20">
        <f>E32</f>
        <v/>
      </c>
      <c r="I32" s="20" t="inlineStr">
        <is>
          <t>Средний вес короба 16,5( вес 1 брус 3,2кг)</t>
        </is>
      </c>
    </row>
    <row r="33">
      <c r="A33" s="5" t="n">
        <v>9988452</v>
      </c>
      <c r="B33" s="6" t="inlineStr">
        <is>
          <t>Плавленый Сыр колбасный копченый 40% СТМ "ПапаМожет" 400гр</t>
        </is>
      </c>
      <c r="C33" s="16" t="n">
        <v>8</v>
      </c>
      <c r="D33" s="31" t="n"/>
      <c r="E33" s="31" t="n"/>
      <c r="F33" s="20">
        <f>D33/C33</f>
        <v/>
      </c>
      <c r="G33" s="24" t="n">
        <v>0.4</v>
      </c>
      <c r="H33" s="20">
        <f>G33*D33</f>
        <v/>
      </c>
      <c r="I33" s="20" t="n"/>
    </row>
    <row r="34">
      <c r="A34" s="5" t="n">
        <v>9988476</v>
      </c>
      <c r="B34" s="6" t="inlineStr">
        <is>
          <t>Плавленый продукт с Сыром колбасный копченый 40% СТМ "Коровино" 400гр</t>
        </is>
      </c>
      <c r="C34" s="16" t="n">
        <v>28</v>
      </c>
      <c r="D34" s="31" t="n"/>
      <c r="E34" s="31" t="n"/>
      <c r="F34" s="20">
        <f>D34/C34</f>
        <v/>
      </c>
      <c r="G34" s="24" t="n">
        <v>0.4</v>
      </c>
      <c r="H34" s="20">
        <f>G34*D34</f>
        <v/>
      </c>
      <c r="I34" s="20" t="n"/>
    </row>
    <row r="35">
      <c r="A35" s="5" t="n">
        <v>9988681</v>
      </c>
      <c r="B35" s="6" t="inlineStr">
        <is>
          <t>Плавленый сыр "Сливочный" 45% 180 гр ТМ "ПАПА МОЖЕТ"</t>
        </is>
      </c>
      <c r="C35" s="16" t="n">
        <v>16</v>
      </c>
      <c r="D35" s="31" t="n">
        <v>176</v>
      </c>
      <c r="E35" s="31" t="n"/>
      <c r="F35" s="20">
        <f>D35/C35</f>
        <v/>
      </c>
      <c r="G35" s="24" t="n">
        <v>0.18</v>
      </c>
      <c r="H35" s="20">
        <f>G35*D35</f>
        <v/>
      </c>
      <c r="I35" s="20" t="n"/>
    </row>
    <row r="36">
      <c r="A36" s="5" t="n">
        <v>9988438</v>
      </c>
      <c r="B36" s="6" t="inlineStr">
        <is>
          <t>Плавленый Сыр 45% "С ветчиной" СТМ "ПапаМожет" 180гр</t>
        </is>
      </c>
      <c r="C36" s="16" t="n">
        <v>16</v>
      </c>
      <c r="D36" s="31" t="n">
        <v>16</v>
      </c>
      <c r="E36" s="31" t="n"/>
      <c r="F36" s="20">
        <f>D36/C36</f>
        <v/>
      </c>
      <c r="G36" s="24" t="n">
        <v>0.18</v>
      </c>
      <c r="H36" s="20">
        <f>G36*D36</f>
        <v/>
      </c>
      <c r="I36" s="20" t="n"/>
    </row>
    <row r="37">
      <c r="A37" s="5" t="n">
        <v>9988445</v>
      </c>
      <c r="B37" s="6" t="inlineStr">
        <is>
          <t>Плавленый Сыр 45% "С грибами" СТМ "ПапаМожет" 180гр</t>
        </is>
      </c>
      <c r="C37" s="16" t="n">
        <v>16</v>
      </c>
      <c r="D37" s="31" t="n"/>
      <c r="E37" s="31" t="n"/>
      <c r="F37" s="20">
        <f>D37/C37</f>
        <v/>
      </c>
      <c r="G37" s="24" t="n">
        <v>0.18</v>
      </c>
      <c r="H37" s="20">
        <f>G37*D37</f>
        <v/>
      </c>
      <c r="I37" s="20" t="n"/>
    </row>
    <row r="38">
      <c r="A38" s="5" t="n">
        <v>9988421</v>
      </c>
      <c r="B38" s="6" t="inlineStr">
        <is>
          <t>Творожный Сыр 60 % С маринованными огурчиками и укропом СТМ "ПапаМожет" 140гр</t>
        </is>
      </c>
      <c r="C38" s="16" t="n">
        <v>16</v>
      </c>
      <c r="D38" s="31" t="n"/>
      <c r="E38" s="31" t="n"/>
      <c r="F38" s="20">
        <f>D38/C38</f>
        <v/>
      </c>
      <c r="G38" s="24" t="n">
        <v>0.14</v>
      </c>
      <c r="H38" s="20">
        <f>G38*D38</f>
        <v/>
      </c>
      <c r="I38" s="20" t="n"/>
    </row>
    <row r="39">
      <c r="A39" s="5" t="n">
        <v>9988674</v>
      </c>
      <c r="B39" s="6" t="inlineStr">
        <is>
          <t>Плавленый сыр "Шоколадный" 30% 180 гр ТМ "ПАПА МОЖЕТ"</t>
        </is>
      </c>
      <c r="C39" s="16" t="n">
        <v>16</v>
      </c>
      <c r="D39" s="31" t="n"/>
      <c r="E39" s="31" t="n"/>
      <c r="F39" s="20">
        <f>D39/C39</f>
        <v/>
      </c>
      <c r="G39" s="24" t="n">
        <v>0.18</v>
      </c>
      <c r="H39" s="20">
        <f>D39*G39</f>
        <v/>
      </c>
      <c r="I39" s="20" t="n"/>
    </row>
    <row r="40">
      <c r="A40" s="29" t="n">
        <v>8444903</v>
      </c>
      <c r="B40" s="27" t="inlineStr">
        <is>
          <t>Сыр Перлини 40% 100гр (8шт)</t>
        </is>
      </c>
      <c r="C40" s="16" t="n">
        <v>8</v>
      </c>
      <c r="D40" s="31" t="n"/>
      <c r="E40" s="31" t="n"/>
      <c r="F40" s="20">
        <f>D40/C40</f>
        <v/>
      </c>
      <c r="G40" s="24" t="n">
        <v>0.1</v>
      </c>
      <c r="H40" s="20">
        <f>D40*G40</f>
        <v/>
      </c>
      <c r="I40" s="20" t="n"/>
    </row>
    <row r="41">
      <c r="A41" s="29" t="n">
        <v>8444910</v>
      </c>
      <c r="B41" s="27" t="inlineStr">
        <is>
          <t>Сыр Перлини копченый 40% 100гр (8шт)</t>
        </is>
      </c>
      <c r="C41" s="16" t="n">
        <v>8</v>
      </c>
      <c r="D41" s="31" t="n"/>
      <c r="E41" s="31" t="n"/>
      <c r="F41" s="20">
        <f>D41/C41</f>
        <v/>
      </c>
      <c r="G41" s="24" t="n">
        <v>0.1</v>
      </c>
      <c r="H41" s="20">
        <f>D41*G41</f>
        <v/>
      </c>
      <c r="I41" s="20" t="n"/>
    </row>
    <row r="42">
      <c r="A42" s="29" t="n">
        <v>8444927</v>
      </c>
      <c r="B42" s="27" t="inlineStr">
        <is>
          <t>Сыр Перлини со вкусом Васаби 40% 100гр (8шт)</t>
        </is>
      </c>
      <c r="C42" s="16" t="n">
        <v>8</v>
      </c>
      <c r="D42" s="31" t="n"/>
      <c r="E42" s="31" t="n"/>
      <c r="F42" s="20">
        <f>D42/C42</f>
        <v/>
      </c>
      <c r="G42" s="24" t="n">
        <v>0.1</v>
      </c>
      <c r="H42" s="20">
        <f>D42*G42</f>
        <v/>
      </c>
      <c r="I42" s="20" t="n"/>
    </row>
    <row r="43">
      <c r="A43" s="29" t="n">
        <v>6600454</v>
      </c>
      <c r="B43" s="27" t="inlineStr">
        <is>
          <t>Сыр Российский Особый 45%. Нарезка 125г  ТМ Папа Может</t>
        </is>
      </c>
      <c r="C43" s="16" t="n">
        <v>12</v>
      </c>
      <c r="D43" s="31" t="n"/>
      <c r="E43" s="31" t="n"/>
      <c r="F43" s="20">
        <f>D43/C43</f>
        <v/>
      </c>
      <c r="G43" s="24" t="n">
        <v>0.125</v>
      </c>
      <c r="H43" s="20">
        <f>D43*G43</f>
        <v/>
      </c>
      <c r="I43" s="20" t="n"/>
    </row>
    <row r="44">
      <c r="A44" s="29" t="n">
        <v>6600447</v>
      </c>
      <c r="B44" s="27" t="inlineStr">
        <is>
          <t>Сыр Голландский 45%. Нарезка 125г ТМ Папа Может</t>
        </is>
      </c>
      <c r="C44" s="16" t="n">
        <v>12</v>
      </c>
      <c r="D44" s="31" t="n"/>
      <c r="E44" s="31" t="n"/>
      <c r="F44" s="20">
        <f>D44/C44</f>
        <v/>
      </c>
      <c r="G44" s="24" t="n">
        <v>0.125</v>
      </c>
      <c r="H44" s="20">
        <f>D44*G44</f>
        <v/>
      </c>
      <c r="I44" s="20" t="n"/>
    </row>
    <row r="45">
      <c r="A45" s="34" t="n">
        <v>9752504</v>
      </c>
      <c r="B45" s="35" t="inlineStr">
        <is>
          <t xml:space="preserve">Сыр Бурмакинский халуми </t>
        </is>
      </c>
      <c r="C45" s="36" t="n">
        <v>10</v>
      </c>
      <c r="D45" s="37" t="n"/>
      <c r="E45" s="37" t="n"/>
      <c r="F45" s="40">
        <f>E45/2</f>
        <v/>
      </c>
      <c r="G45" s="39" t="n">
        <v>0.2</v>
      </c>
      <c r="H45" s="40">
        <f>E45</f>
        <v/>
      </c>
      <c r="I45" s="40" t="inlineStr">
        <is>
          <t>Средний вес короба 2( вес 1 шт 0,200 гр)</t>
        </is>
      </c>
    </row>
    <row r="46">
      <c r="A46" s="34" t="n">
        <v>9752498</v>
      </c>
      <c r="B46" s="35" t="inlineStr">
        <is>
          <t xml:space="preserve">Сыр Бурмакинский полутвердый сливочный </t>
        </is>
      </c>
      <c r="C46" s="36" t="n">
        <v>6</v>
      </c>
      <c r="D46" s="37" t="n"/>
      <c r="E46" s="37" t="n"/>
      <c r="F46" s="40">
        <f>E46/5</f>
        <v/>
      </c>
      <c r="G46" s="39" t="n">
        <v>0.8</v>
      </c>
      <c r="H46" s="40">
        <f>E46</f>
        <v/>
      </c>
      <c r="I46" s="40" t="inlineStr">
        <is>
          <t>Средний вес короба 5( вес 1 брус 0,800 гр)</t>
        </is>
      </c>
    </row>
    <row r="47">
      <c r="A47" s="29" t="n">
        <v>4421584</v>
      </c>
      <c r="B47" s="27" t="inlineStr">
        <is>
          <t>Спред растительно-сливочный «Сливочный вкус» 72,5% 180гр</t>
        </is>
      </c>
      <c r="C47" s="16" t="n">
        <v>12</v>
      </c>
      <c r="D47" s="31" t="n"/>
      <c r="E47" s="31" t="n"/>
      <c r="F47" s="20">
        <f>D47/C47</f>
        <v/>
      </c>
      <c r="G47" s="24" t="n">
        <v>0.18</v>
      </c>
      <c r="H47" s="20">
        <f>G47*D47</f>
        <v/>
      </c>
      <c r="I47" s="20" t="n"/>
    </row>
    <row r="48">
      <c r="A48" s="29" t="n">
        <v>4421577</v>
      </c>
      <c r="B48" s="27" t="inlineStr">
        <is>
          <t>Спред растительно-сливочный «Сливочный вкус» 82,5% 180гр</t>
        </is>
      </c>
      <c r="C48" s="16" t="n">
        <v>12</v>
      </c>
      <c r="D48" s="31" t="n"/>
      <c r="E48" s="31" t="n"/>
      <c r="F48" s="20">
        <f>D48/C48</f>
        <v/>
      </c>
      <c r="G48" s="24" t="n">
        <v>0.18</v>
      </c>
      <c r="H48" s="20">
        <f>G48*D48</f>
        <v/>
      </c>
      <c r="I48" s="20" t="n"/>
    </row>
    <row r="49" customFormat="1" s="19">
      <c r="A49" s="29" t="n">
        <v>9985949</v>
      </c>
      <c r="B49" s="41" t="inlineStr">
        <is>
          <t>Сырный продукт Моцарелла 45% (батоны) 1,0кг ТМ "КОРОВИНО"</t>
        </is>
      </c>
      <c r="C49" s="42" t="n">
        <v>10</v>
      </c>
      <c r="D49" s="43" t="n"/>
      <c r="E49" s="43" t="n"/>
      <c r="F49" s="44">
        <f>D49/C49</f>
        <v/>
      </c>
      <c r="G49" s="45" t="n">
        <v>1</v>
      </c>
      <c r="H49" s="44">
        <f>G49*D49</f>
        <v/>
      </c>
      <c r="I49" s="44" t="n"/>
    </row>
    <row r="50">
      <c r="A50" s="20" t="n"/>
      <c r="B50" s="24" t="inlineStr">
        <is>
          <t>ИТОГО вес поставки в КГ</t>
        </is>
      </c>
      <c r="C50" s="20" t="n"/>
      <c r="D50" s="31" t="n"/>
      <c r="E50" s="31" t="n"/>
      <c r="F50" s="20" t="n"/>
      <c r="G50" s="20" t="n"/>
      <c r="H50" s="6">
        <f>SUM(H4:H49)</f>
        <v/>
      </c>
      <c r="I50" s="20" t="n"/>
    </row>
  </sheetData>
  <autoFilter ref="A3:I3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pane ySplit="3" topLeftCell="A4" activePane="bottomLeft" state="frozen"/>
      <selection pane="bottomLeft" activeCell="D9" sqref="D9"/>
    </sheetView>
  </sheetViews>
  <sheetFormatPr baseColWidth="8" defaultColWidth="8.7109375" defaultRowHeight="12.75"/>
  <cols>
    <col width="10" customWidth="1" style="19" min="1" max="1"/>
    <col width="90.85546875" customWidth="1" style="19" min="2" max="2"/>
    <col width="18.140625" customWidth="1" style="19" min="3" max="3"/>
    <col width="21.5703125" customWidth="1" style="9" min="4" max="5"/>
    <col width="16.7109375" bestFit="1" customWidth="1" style="19" min="6" max="6"/>
    <col width="24.85546875" customWidth="1" style="19" min="7" max="7"/>
    <col width="16.28515625" customWidth="1" style="19" min="8" max="8"/>
    <col width="40.7109375" bestFit="1" customWidth="1" style="19" min="9" max="9"/>
    <col width="34.85546875" customWidth="1" style="19" min="10" max="10"/>
    <col width="8.7109375" customWidth="1" style="19" min="11" max="16384"/>
  </cols>
  <sheetData>
    <row r="1">
      <c r="A1" s="20" t="n"/>
      <c r="B1" s="20" t="n"/>
      <c r="C1" s="20" t="n"/>
      <c r="D1" s="20" t="inlineStr">
        <is>
          <t>пример заполнения</t>
        </is>
      </c>
      <c r="E1" s="15" t="n"/>
      <c r="F1" s="20" t="n"/>
      <c r="G1" s="20" t="n"/>
      <c r="H1" s="20" t="n"/>
      <c r="I1" s="20" t="n"/>
    </row>
    <row r="2" ht="38.25" customHeight="1">
      <c r="A2" s="20" t="inlineStr">
        <is>
          <t>\</t>
        </is>
      </c>
      <c r="B2" s="10" t="inlineStr">
        <is>
          <t>Наименование Контрагента</t>
        </is>
      </c>
      <c r="C2" s="20" t="n"/>
      <c r="D2" s="12" t="inlineStr">
        <is>
          <t>Штучный сыр заполняется в этой колонке</t>
        </is>
      </c>
      <c r="E2" s="12" t="inlineStr">
        <is>
          <t>Весовой сыр заполняется в этой колонке</t>
        </is>
      </c>
      <c r="F2" s="20" t="n"/>
      <c r="G2" s="20" t="n"/>
      <c r="H2" s="20" t="n"/>
      <c r="I2" s="20" t="n"/>
    </row>
    <row r="3">
      <c r="A3" s="21" t="inlineStr">
        <is>
          <t>Артикул</t>
        </is>
      </c>
      <c r="B3" s="21" t="inlineStr">
        <is>
          <t>Наименование</t>
        </is>
      </c>
      <c r="C3" s="21" t="inlineStr">
        <is>
          <t>Кол-во в коробе</t>
        </is>
      </c>
      <c r="D3" s="22" t="inlineStr">
        <is>
          <t>Заказ в штуках</t>
        </is>
      </c>
      <c r="E3" s="22" t="inlineStr">
        <is>
          <t>Заказ в кг для весовой продукции</t>
        </is>
      </c>
      <c r="F3" s="21" t="inlineStr">
        <is>
          <t>Заказ в коробах</t>
        </is>
      </c>
      <c r="G3" s="23" t="inlineStr">
        <is>
          <t>Вес 1 штучки или 1 бруса</t>
        </is>
      </c>
      <c r="H3" s="20" t="inlineStr">
        <is>
          <t>Заказ в кг</t>
        </is>
      </c>
      <c r="I3" s="20" t="inlineStr">
        <is>
          <t>Комментарии</t>
        </is>
      </c>
    </row>
    <row r="4" ht="25.5" customHeight="1">
      <c r="A4" s="1" t="n">
        <v>5038435</v>
      </c>
      <c r="B4" s="25" t="inlineStr">
        <is>
          <t>Сыр ПАПА МОЖЕТ "Российский традиционный" фасованный массовая доля жира в сухом веществе 45 %, пленка полимерная, газовая среда, 180 г</t>
        </is>
      </c>
      <c r="C4" s="16" t="n">
        <v>10</v>
      </c>
      <c r="D4" s="31" t="n"/>
      <c r="E4" s="31" t="n"/>
      <c r="F4" s="20">
        <f>D4/C4</f>
        <v/>
      </c>
      <c r="G4" s="24" t="n">
        <v>0.18</v>
      </c>
      <c r="H4" s="20">
        <f>G4*D4</f>
        <v/>
      </c>
      <c r="I4" s="20" t="n"/>
    </row>
    <row r="5">
      <c r="A5" s="1" t="n">
        <v>8785204</v>
      </c>
      <c r="B5" s="24" t="inlineStr">
        <is>
          <t>Сыр полутвердый "Российский" 3,2 кг, 50%, "Папа Может" ЮГ</t>
        </is>
      </c>
      <c r="C5" s="16" t="n">
        <v>5</v>
      </c>
      <c r="D5" s="31" t="n"/>
      <c r="E5" s="31" t="n"/>
      <c r="F5" s="20">
        <f>E5/16.5</f>
        <v/>
      </c>
      <c r="G5" s="24" t="n">
        <v>3.2</v>
      </c>
      <c r="H5" s="20">
        <f>E5</f>
        <v/>
      </c>
      <c r="I5" s="20" t="n"/>
    </row>
    <row r="6" ht="25.5" customHeight="1">
      <c r="A6" s="1" t="n">
        <v>5038459</v>
      </c>
      <c r="B6" s="25" t="inlineStr">
        <is>
          <t>Сыр ПАПА МОЖЕТ "Голландский традиционный" фасованный массовая доля жира в сухом веществе 45 %, пленка полимерная, газовая среда, 180 г</t>
        </is>
      </c>
      <c r="C6" s="16" t="n">
        <v>10</v>
      </c>
      <c r="D6" s="31" t="n">
        <v>60</v>
      </c>
      <c r="E6" s="31" t="n"/>
      <c r="F6" s="20">
        <f>D6/C6</f>
        <v/>
      </c>
      <c r="G6" s="24" t="n">
        <v>0.18</v>
      </c>
      <c r="H6" s="20">
        <f>G6*D6</f>
        <v/>
      </c>
      <c r="I6" s="20" t="n"/>
    </row>
    <row r="7">
      <c r="A7" s="5" t="n">
        <v>8785235</v>
      </c>
      <c r="B7" s="24" t="inlineStr">
        <is>
          <t xml:space="preserve">Сыр полутвердый "Голландский" с массовой долей жира в пересчете на сухое </t>
        </is>
      </c>
      <c r="C7" s="16" t="n">
        <v>5</v>
      </c>
      <c r="D7" s="31" t="n"/>
      <c r="E7" s="31" t="n">
        <v>49.5</v>
      </c>
      <c r="F7" s="20">
        <f>E7/16.5</f>
        <v/>
      </c>
      <c r="G7" s="20" t="n">
        <v>3.5</v>
      </c>
      <c r="H7" s="20">
        <f>E7</f>
        <v/>
      </c>
      <c r="I7" s="20" t="n"/>
    </row>
    <row r="8" ht="25.5" customHeight="1">
      <c r="A8" s="1" t="n">
        <v>5038411</v>
      </c>
      <c r="B8" s="25" t="inlineStr">
        <is>
          <t>Сыр ПАПА МОЖЕТ "Гауда Голд" фасованный массовая доля жира в сухом веществе 45 %, пленка полимерная, газовая среда, 180 г</t>
        </is>
      </c>
      <c r="C8" s="16" t="n">
        <v>10</v>
      </c>
      <c r="D8" s="31" t="n">
        <v>50</v>
      </c>
      <c r="E8" s="31" t="n"/>
      <c r="F8" s="20">
        <f>D8/C8</f>
        <v/>
      </c>
      <c r="G8" s="24" t="n">
        <v>0.18</v>
      </c>
      <c r="H8" s="20">
        <f>G8*D8</f>
        <v/>
      </c>
      <c r="I8" s="20" t="n"/>
    </row>
    <row r="9" ht="25.5" customHeight="1">
      <c r="A9" s="5" t="n">
        <v>8785242</v>
      </c>
      <c r="B9" s="25" t="inlineStr">
        <is>
          <t>Сыр полутвердый "Гауда", с массовой долей жира в пересчете на сухое вещество 45%, брус из блока 1/5, пленка желтая, короб складной ТМ Папа может</t>
        </is>
      </c>
      <c r="C9" s="16" t="n">
        <v>5</v>
      </c>
      <c r="D9" s="31" t="n"/>
      <c r="E9" s="31" t="n">
        <v>33</v>
      </c>
      <c r="F9" s="20">
        <f>E9/16.5</f>
        <v/>
      </c>
      <c r="G9" s="20" t="n">
        <v>3.5</v>
      </c>
      <c r="H9" s="20">
        <f>E9</f>
        <v/>
      </c>
      <c r="I9" s="20" t="inlineStr">
        <is>
          <t>Средний вес короба 16,5( вес 1 брус 3,2кг)</t>
        </is>
      </c>
    </row>
    <row r="10" ht="25.5" customHeight="1">
      <c r="A10" s="1" t="n">
        <v>5038398</v>
      </c>
      <c r="B10" s="25" t="inlineStr">
        <is>
          <t>Сыр ПАПА МОЖЕТ "Тильзитер" фасованный массовая доля жира в сухом веществе 45 %, пленка полимерная, газовая среда, 180 г</t>
        </is>
      </c>
      <c r="C10" s="16" t="n">
        <v>10</v>
      </c>
      <c r="D10" s="31" t="n">
        <v>190</v>
      </c>
      <c r="E10" s="31" t="n"/>
      <c r="F10" s="20">
        <f>D10/C10</f>
        <v/>
      </c>
      <c r="G10" s="24" t="n">
        <v>0.18</v>
      </c>
      <c r="H10" s="20">
        <f>G10*D10</f>
        <v/>
      </c>
      <c r="I10" s="20" t="n"/>
    </row>
    <row r="11">
      <c r="A11" s="1" t="n">
        <v>5039609</v>
      </c>
      <c r="B11" s="24" t="inlineStr">
        <is>
          <t>Сыр ПАПА МОЖЕТ "Тильзитер" ж. 45% газ.среда, 400 гр (8 шт)</t>
        </is>
      </c>
      <c r="C11" s="16" t="n">
        <v>8</v>
      </c>
      <c r="D11" s="31" t="n"/>
      <c r="E11" s="31" t="n"/>
      <c r="F11" s="20">
        <f>D11/C11</f>
        <v/>
      </c>
      <c r="G11" s="24" t="n">
        <v>0.4</v>
      </c>
      <c r="H11" s="20">
        <f>G11*D11</f>
        <v/>
      </c>
      <c r="I11" s="20" t="n"/>
    </row>
    <row r="12" ht="25.5" customHeight="1">
      <c r="A12" s="5" t="n">
        <v>8785259</v>
      </c>
      <c r="B12" s="25" t="inlineStr">
        <is>
          <t>Сыр полутвердый "Тильзитер" с массовой долей жира в пересчете на сухое вещество 45%, брус из блока 1/5, пленка желтая, короб складной, весовой</t>
        </is>
      </c>
      <c r="C12" s="16" t="n">
        <v>5</v>
      </c>
      <c r="D12" s="31" t="n"/>
      <c r="E12" s="31" t="n"/>
      <c r="F12" s="20">
        <f>E12/16.5</f>
        <v/>
      </c>
      <c r="G12" s="20" t="n">
        <v>3.5</v>
      </c>
      <c r="H12" s="20">
        <f>E12</f>
        <v/>
      </c>
      <c r="I12" s="20" t="n"/>
    </row>
    <row r="13" ht="25.5" customHeight="1">
      <c r="A13" s="5" t="n">
        <v>5038855</v>
      </c>
      <c r="B13" s="28" t="inlineStr">
        <is>
          <t>Сыр ПАПА МОЖЕТ "Папин завтрак" фасованный массовая доля жира в сухом веществе 45 %, пленка полимерная, газовая среда, 180 г</t>
        </is>
      </c>
      <c r="C13" s="16" t="n">
        <v>10</v>
      </c>
      <c r="D13" s="31" t="n"/>
      <c r="E13" s="31" t="n"/>
      <c r="F13" s="20">
        <f>D13/C13</f>
        <v/>
      </c>
      <c r="G13" s="24" t="n">
        <v>0.2</v>
      </c>
      <c r="H13" s="20">
        <f>G13*D13</f>
        <v/>
      </c>
      <c r="I13" s="20" t="n"/>
    </row>
    <row r="14">
      <c r="A14" s="5" t="n">
        <v>5039647</v>
      </c>
      <c r="B14" s="7" t="inlineStr">
        <is>
          <t>Сыр ПАПА МОЖЕТ "Папин завтрак" ж. 45% газ.среда, 400 гр (8 шт)</t>
        </is>
      </c>
      <c r="C14" s="16" t="n">
        <v>8</v>
      </c>
      <c r="D14" s="31" t="n"/>
      <c r="E14" s="31" t="n"/>
      <c r="F14" s="20">
        <f>D14/C14</f>
        <v/>
      </c>
      <c r="G14" s="24" t="n">
        <v>0.4</v>
      </c>
      <c r="H14" s="20">
        <f>G14*D14</f>
        <v/>
      </c>
      <c r="I14" s="20" t="n"/>
    </row>
    <row r="15" ht="25.5" customHeight="1">
      <c r="A15" s="5" t="n">
        <v>5038831</v>
      </c>
      <c r="B15" s="25" t="inlineStr">
        <is>
          <t>Сыр ПАПА МОЖЕТ "Министерский" фасованный массовая доля жира в сухом веществе 45 %, пленка полимерная, газовая среда, 180 г</t>
        </is>
      </c>
      <c r="C15" s="14" t="n">
        <v>10</v>
      </c>
      <c r="D15" s="31" t="n">
        <v>20</v>
      </c>
      <c r="E15" s="31" t="n"/>
      <c r="F15" s="20">
        <f>D15/C15</f>
        <v/>
      </c>
      <c r="G15" s="24" t="n">
        <v>0.18</v>
      </c>
      <c r="H15" s="20">
        <f>G15*D15</f>
        <v/>
      </c>
      <c r="I15" s="20" t="n"/>
    </row>
    <row r="16">
      <c r="A16" s="5" t="n">
        <v>5039623</v>
      </c>
      <c r="B16" s="24" t="inlineStr">
        <is>
          <t>Сыр ПАПА МОЖЕТ "Министерский" ж. 45% газ.среда, 400 гр (8 шт)</t>
        </is>
      </c>
      <c r="C16" s="14" t="n">
        <v>8</v>
      </c>
      <c r="D16" s="31" t="n"/>
      <c r="E16" s="31" t="n"/>
      <c r="F16" s="20">
        <f>D16/C16</f>
        <v/>
      </c>
      <c r="G16" s="24" t="n">
        <v>0.4</v>
      </c>
      <c r="H16" s="20">
        <f>G16*D16</f>
        <v/>
      </c>
      <c r="I16" s="20" t="n"/>
    </row>
    <row r="17">
      <c r="A17" s="5" t="n">
        <v>5522704</v>
      </c>
      <c r="B17" s="24" t="inlineStr">
        <is>
          <t>Сыр Сливочный со вкусом топленого молока 45% тм Папа Может, брус (2 шт)</t>
        </is>
      </c>
      <c r="C17" s="16" t="n">
        <v>2</v>
      </c>
      <c r="D17" s="31" t="n"/>
      <c r="E17" s="31" t="n"/>
      <c r="F17" s="20">
        <f>E17/7</f>
        <v/>
      </c>
      <c r="G17" s="24" t="n">
        <v>3.5</v>
      </c>
      <c r="H17" s="20">
        <f>E17</f>
        <v/>
      </c>
      <c r="I17" s="20" t="inlineStr">
        <is>
          <t>Средний вес короба 7( вес 1 бруса 3,5кг)</t>
        </is>
      </c>
    </row>
    <row r="18">
      <c r="A18" s="5" t="n">
        <v>1018950</v>
      </c>
      <c r="B18" s="24" t="inlineStr">
        <is>
          <t>Масло сливочное ПАПА МОЖЕТ 72.5%, фас. в фольгу, 180гр</t>
        </is>
      </c>
      <c r="C18" s="16" t="n">
        <v>10</v>
      </c>
      <c r="D18" s="31" t="n"/>
      <c r="E18" s="31" t="n"/>
      <c r="F18" s="20">
        <f>D18/C18</f>
        <v/>
      </c>
      <c r="G18" s="24" t="n">
        <v>0.18</v>
      </c>
      <c r="H18" s="20">
        <f>G18*D18</f>
        <v/>
      </c>
      <c r="I18" s="20" t="n"/>
    </row>
    <row r="19">
      <c r="A19" s="5" t="n">
        <v>1018967</v>
      </c>
      <c r="B19" s="24" t="inlineStr">
        <is>
          <t>Масло сливочное ПАПА МОЖЕТ 82.5%, фас. в фольгу, 180гр</t>
        </is>
      </c>
      <c r="C19" s="16" t="n">
        <v>10</v>
      </c>
      <c r="D19" s="31" t="n"/>
      <c r="E19" s="31" t="n"/>
      <c r="F19" s="20">
        <f>D19/C19</f>
        <v/>
      </c>
      <c r="G19" s="24" t="n">
        <v>0.18</v>
      </c>
      <c r="H19" s="20">
        <f>G19*D19</f>
        <v/>
      </c>
      <c r="I19" s="20" t="n"/>
    </row>
    <row r="20">
      <c r="A20" s="5" t="inlineStr">
        <is>
          <t>783К798</t>
        </is>
      </c>
      <c r="B20" s="24" t="inlineStr">
        <is>
          <t>Сыч/Прод Коровино Российский 50% 200г  СЗМЖ</t>
        </is>
      </c>
      <c r="C20" s="16" t="n">
        <v>10</v>
      </c>
      <c r="D20" s="31" t="n">
        <v>420</v>
      </c>
      <c r="E20" s="31" t="n"/>
      <c r="F20" s="20">
        <f>D20/C20</f>
        <v/>
      </c>
      <c r="G20" s="24" t="n">
        <v>0.2</v>
      </c>
      <c r="H20" s="20">
        <f>G20*D20</f>
        <v/>
      </c>
      <c r="I20" s="20" t="n"/>
    </row>
    <row r="21">
      <c r="A21" s="5" t="inlineStr">
        <is>
          <t>783К811</t>
        </is>
      </c>
      <c r="B21" s="24" t="inlineStr">
        <is>
          <t>Сыч/Прод Коровино Российский Оригин  50% вес  (3,5 кг брус) СЗМЖ</t>
        </is>
      </c>
      <c r="C21" s="16" t="n">
        <v>4</v>
      </c>
      <c r="D21" s="31" t="n"/>
      <c r="E21" s="31" t="n"/>
      <c r="F21" s="20">
        <f>E21/15</f>
        <v/>
      </c>
      <c r="G21" s="24" t="n">
        <v>3.5</v>
      </c>
      <c r="H21" s="20">
        <f>E21</f>
        <v/>
      </c>
      <c r="I21" s="20" t="inlineStr">
        <is>
          <t>Средний вес короба 15( вес 1 бруса 3,5 кг)</t>
        </is>
      </c>
    </row>
    <row r="22">
      <c r="A22" s="5" t="inlineStr">
        <is>
          <t>783К801</t>
        </is>
      </c>
      <c r="B22" s="24" t="inlineStr">
        <is>
          <t>Сыч/Прод Коровино Тильзитер 50% 200г  СЗМЖ</t>
        </is>
      </c>
      <c r="C22" s="16" t="n">
        <v>10</v>
      </c>
      <c r="D22" s="31" t="n">
        <v>490</v>
      </c>
      <c r="E22" s="31" t="n"/>
      <c r="F22" s="20">
        <f>D22/C22</f>
        <v/>
      </c>
      <c r="G22" s="24" t="n">
        <v>0.2</v>
      </c>
      <c r="H22" s="20">
        <f>G22*D22</f>
        <v/>
      </c>
      <c r="I22" s="20" t="n"/>
    </row>
    <row r="23">
      <c r="A23" s="5" t="inlineStr">
        <is>
          <t>783К825</t>
        </is>
      </c>
      <c r="B23" s="24" t="inlineStr">
        <is>
          <t>Сыч/Прод Коровино Тильзитер Оригин  50% вес  (3,5 кг брус) СЗМЖ</t>
        </is>
      </c>
      <c r="C23" s="16" t="n">
        <v>4</v>
      </c>
      <c r="D23" s="31" t="n"/>
      <c r="E23" s="31" t="n">
        <v>105</v>
      </c>
      <c r="F23" s="20">
        <f>E23/15</f>
        <v/>
      </c>
      <c r="G23" s="24" t="n">
        <v>3.5</v>
      </c>
      <c r="H23" s="20">
        <f>E23</f>
        <v/>
      </c>
      <c r="I23" s="20" t="inlineStr">
        <is>
          <t>Средний вес короба 15( вес 1 бруса 3,5 кг)</t>
        </is>
      </c>
    </row>
    <row r="24">
      <c r="A24" s="5" t="n">
        <v>8444194</v>
      </c>
      <c r="B24" s="6" t="inlineStr">
        <is>
          <t>Сыр Чечил копченый 43% 100г/6шт ТМ Папа Может</t>
        </is>
      </c>
      <c r="C24" s="16" t="n">
        <v>6</v>
      </c>
      <c r="D24" s="31" t="n">
        <v>672</v>
      </c>
      <c r="E24" s="31" t="n"/>
      <c r="F24" s="20">
        <f>D24/C24</f>
        <v/>
      </c>
      <c r="G24" s="24" t="n">
        <v>0.1</v>
      </c>
      <c r="H24" s="20">
        <f>G24*D24</f>
        <v/>
      </c>
      <c r="I24" s="20" t="n"/>
    </row>
    <row r="25">
      <c r="A25" s="5" t="n">
        <v>8444187</v>
      </c>
      <c r="B25" s="6" t="inlineStr">
        <is>
          <t>Сыр Чечил свежий 45% 100г/6шт ТМ Папа Может</t>
        </is>
      </c>
      <c r="C25" s="16" t="n">
        <v>6</v>
      </c>
      <c r="D25" s="31" t="n">
        <v>456</v>
      </c>
      <c r="E25" s="31" t="n"/>
      <c r="F25" s="20">
        <f>D25/C25</f>
        <v/>
      </c>
      <c r="G25" s="24" t="n">
        <v>0.1</v>
      </c>
      <c r="H25" s="20">
        <f>G25*D25</f>
        <v/>
      </c>
      <c r="I25" s="20" t="n"/>
    </row>
    <row r="26">
      <c r="A26" s="5" t="n">
        <v>8444163</v>
      </c>
      <c r="B26" s="6" t="inlineStr">
        <is>
          <t>Сыр Боккончини копченый 40% 100г/8шт ТМ Папа Может</t>
        </is>
      </c>
      <c r="C26" s="16" t="n">
        <v>8</v>
      </c>
      <c r="D26" s="31" t="n">
        <v>424</v>
      </c>
      <c r="E26" s="31" t="n"/>
      <c r="F26" s="20">
        <f>D26/C26</f>
        <v/>
      </c>
      <c r="G26" s="24" t="n">
        <v>0.1</v>
      </c>
      <c r="H26" s="20">
        <f>G26*D26</f>
        <v/>
      </c>
      <c r="I26" s="20" t="n"/>
    </row>
    <row r="27">
      <c r="A27" s="5" t="n">
        <v>9988377</v>
      </c>
      <c r="B27" s="6" t="inlineStr">
        <is>
          <t>Творожный Сыр 60% Сливочный  СТМ "ПапаМожет"- 140гр</t>
        </is>
      </c>
      <c r="C27" s="16" t="n">
        <v>16</v>
      </c>
      <c r="D27" s="31" t="n"/>
      <c r="E27" s="31" t="n"/>
      <c r="F27" s="20">
        <f>D27/C27</f>
        <v/>
      </c>
      <c r="G27" s="24" t="n">
        <v>0.14</v>
      </c>
      <c r="H27" s="20">
        <f>G27*D27</f>
        <v/>
      </c>
      <c r="I27" s="20" t="n"/>
    </row>
    <row r="28">
      <c r="A28" s="5" t="n">
        <v>9988391</v>
      </c>
      <c r="B28" s="6" t="inlineStr">
        <is>
          <t>Творожный Сыр 60 % С зеленью СТМ "ПапаМожет-" 140гр</t>
        </is>
      </c>
      <c r="C28" s="16" t="n">
        <v>16</v>
      </c>
      <c r="D28" s="31" t="n">
        <v>16</v>
      </c>
      <c r="E28" s="31" t="n"/>
      <c r="F28" s="20">
        <f>D28/C28</f>
        <v/>
      </c>
      <c r="G28" s="24" t="n">
        <v>0.14</v>
      </c>
      <c r="H28" s="20">
        <f>G28*D28</f>
        <v/>
      </c>
      <c r="I28" s="20" t="n"/>
    </row>
    <row r="29">
      <c r="A29" s="5" t="n">
        <v>5034819</v>
      </c>
      <c r="B29" s="6" t="inlineStr">
        <is>
          <t>Сыр "Пармезан" (срок созревания 3 мес) м.д.ж. в с.в. 40% фас в газ.среда 180 г ОСТАНКИНО</t>
        </is>
      </c>
      <c r="C29" s="16" t="n">
        <v>6</v>
      </c>
      <c r="D29" s="31" t="n">
        <v>72</v>
      </c>
      <c r="E29" s="31" t="n"/>
      <c r="F29" s="20">
        <f>D29/C29</f>
        <v/>
      </c>
      <c r="G29" s="24" t="n">
        <v>0.18</v>
      </c>
      <c r="H29" s="20">
        <f>G29*D29</f>
        <v/>
      </c>
      <c r="I29" s="20" t="n"/>
    </row>
    <row r="30" ht="26.25" customFormat="1" customHeight="1" s="19">
      <c r="A30" s="5" t="n">
        <v>5041251</v>
      </c>
      <c r="B30" s="6" t="inlineStr">
        <is>
          <t xml:space="preserve">Сыр "Пармезан" (срок созревания 3 месяцев) м.д.ж. в с.в. 40% брусок ОСТАНКИНО </t>
        </is>
      </c>
      <c r="C30" s="16" t="n">
        <v>6</v>
      </c>
      <c r="D30" s="33" t="n"/>
      <c r="E30" s="33" t="n">
        <v>15</v>
      </c>
      <c r="F30" s="20">
        <f>E30/15</f>
        <v/>
      </c>
      <c r="G30" s="24" t="n">
        <v>2.5</v>
      </c>
      <c r="H30" s="20">
        <f>E30</f>
        <v/>
      </c>
      <c r="I30" s="20" t="inlineStr">
        <is>
          <t>Средний вес короба 15( вес 1 брус 2,5кг)</t>
        </is>
      </c>
    </row>
    <row r="31">
      <c r="A31" s="5" t="n">
        <v>2981244</v>
      </c>
      <c r="B31" s="6" t="inlineStr">
        <is>
          <t>Сыр «Алтайский Gold» («Алтайский Золотой») с м.д.ж. в сухом веществе 50%, ТМ "Останкино" цилиндр 1,5 кг</t>
        </is>
      </c>
      <c r="C31" s="16" t="n">
        <v>6</v>
      </c>
      <c r="D31" s="31" t="n"/>
      <c r="E31" s="31" t="n"/>
      <c r="F31" s="20">
        <f>E31/7.8</f>
        <v/>
      </c>
      <c r="G31" s="24" t="n">
        <v>1.3</v>
      </c>
      <c r="H31" s="20">
        <f>E31</f>
        <v/>
      </c>
      <c r="I31" s="20" t="inlineStr">
        <is>
          <t>Средний вес короба 7,8( вес 1 цилиндра 1,3кг)</t>
        </is>
      </c>
    </row>
    <row r="32">
      <c r="A32" s="5" t="n">
        <v>8785198</v>
      </c>
      <c r="B32" s="6" t="inlineStr">
        <is>
          <t>Сыр полутвердый "Сметанковый", с массовой долей жира в пересчете на сухое вещество 50%,  брус из блока 1/5, пленка желтая, короб складной, ТМ "Папа мо</t>
        </is>
      </c>
      <c r="C32" s="16" t="n">
        <v>5</v>
      </c>
      <c r="D32" s="31" t="n"/>
      <c r="E32" s="31" t="n">
        <v>16.5</v>
      </c>
      <c r="F32" s="20">
        <f>E32/16.5</f>
        <v/>
      </c>
      <c r="G32" s="24" t="n">
        <v>3.2</v>
      </c>
      <c r="H32" s="20">
        <f>E32</f>
        <v/>
      </c>
      <c r="I32" s="20" t="inlineStr">
        <is>
          <t>Средний вес короба 16,5( вес 1 брус 3,2кг)</t>
        </is>
      </c>
    </row>
    <row r="33">
      <c r="A33" s="5" t="n">
        <v>9988452</v>
      </c>
      <c r="B33" s="6" t="inlineStr">
        <is>
          <t>Плавленый Сыр колбасный копченый 40% СТМ "ПапаМожет" 400гр</t>
        </is>
      </c>
      <c r="C33" s="16" t="n">
        <v>8</v>
      </c>
      <c r="D33" s="31" t="n"/>
      <c r="E33" s="31" t="n"/>
      <c r="F33" s="20">
        <f>D33/C33</f>
        <v/>
      </c>
      <c r="G33" s="24" t="n">
        <v>0.4</v>
      </c>
      <c r="H33" s="20">
        <f>G33*D33</f>
        <v/>
      </c>
      <c r="I33" s="20" t="n"/>
    </row>
    <row r="34">
      <c r="A34" s="5" t="n">
        <v>9988476</v>
      </c>
      <c r="B34" s="6" t="inlineStr">
        <is>
          <t>Плавленый продукт с Сыром колбасный копченый 40% СТМ "Коровино" 400гр</t>
        </is>
      </c>
      <c r="C34" s="16" t="n">
        <v>28</v>
      </c>
      <c r="D34" s="31" t="n"/>
      <c r="E34" s="31" t="n"/>
      <c r="F34" s="20">
        <f>D34/C34</f>
        <v/>
      </c>
      <c r="G34" s="24" t="n">
        <v>0.4</v>
      </c>
      <c r="H34" s="20">
        <f>G34*D34</f>
        <v/>
      </c>
      <c r="I34" s="20" t="n"/>
    </row>
    <row r="35">
      <c r="A35" s="5" t="n">
        <v>9988681</v>
      </c>
      <c r="B35" s="6" t="inlineStr">
        <is>
          <t>Плавленый сыр "Сливочный" 45% 180 гр ТМ "ПАПА МОЖЕТ"</t>
        </is>
      </c>
      <c r="C35" s="16" t="n">
        <v>16</v>
      </c>
      <c r="D35" s="31" t="n">
        <v>32</v>
      </c>
      <c r="E35" s="31" t="n"/>
      <c r="F35" s="20">
        <f>D35/C35</f>
        <v/>
      </c>
      <c r="G35" s="24" t="n">
        <v>0.18</v>
      </c>
      <c r="H35" s="20">
        <f>G35*D35</f>
        <v/>
      </c>
      <c r="I35" s="20" t="n"/>
    </row>
    <row r="36">
      <c r="A36" s="5" t="n">
        <v>9988438</v>
      </c>
      <c r="B36" s="6" t="inlineStr">
        <is>
          <t>Плавленый Сыр 45% "С ветчиной" СТМ "ПапаМожет" 180гр</t>
        </is>
      </c>
      <c r="C36" s="16" t="n">
        <v>16</v>
      </c>
      <c r="D36" s="31" t="n">
        <v>16</v>
      </c>
      <c r="E36" s="31" t="n"/>
      <c r="F36" s="20">
        <f>D36/C36</f>
        <v/>
      </c>
      <c r="G36" s="24" t="n">
        <v>0.18</v>
      </c>
      <c r="H36" s="20">
        <f>G36*D36</f>
        <v/>
      </c>
      <c r="I36" s="20" t="n"/>
    </row>
    <row r="37">
      <c r="A37" s="5" t="n">
        <v>9988445</v>
      </c>
      <c r="B37" s="6" t="inlineStr">
        <is>
          <t>Плавленый Сыр 45% "С грибами" СТМ "ПапаМожет" 180гр</t>
        </is>
      </c>
      <c r="C37" s="16" t="n">
        <v>16</v>
      </c>
      <c r="D37" s="31" t="n"/>
      <c r="E37" s="31" t="n"/>
      <c r="F37" s="20">
        <f>D37/C37</f>
        <v/>
      </c>
      <c r="G37" s="24" t="n">
        <v>0.18</v>
      </c>
      <c r="H37" s="20">
        <f>G37*D37</f>
        <v/>
      </c>
      <c r="I37" s="20" t="n"/>
    </row>
    <row r="38">
      <c r="A38" s="5" t="n">
        <v>9988421</v>
      </c>
      <c r="B38" s="6" t="inlineStr">
        <is>
          <t>Творожный Сыр 60 % С маринованными огурчиками и укропом СТМ "ПапаМожет" 140гр</t>
        </is>
      </c>
      <c r="C38" s="16" t="n">
        <v>16</v>
      </c>
      <c r="D38" s="31" t="n"/>
      <c r="E38" s="31" t="n"/>
      <c r="F38" s="20">
        <f>D38/C38</f>
        <v/>
      </c>
      <c r="G38" s="24" t="n">
        <v>0.14</v>
      </c>
      <c r="H38" s="20">
        <f>G38*D38</f>
        <v/>
      </c>
      <c r="I38" s="20" t="n"/>
    </row>
    <row r="39">
      <c r="A39" s="5" t="n">
        <v>9988674</v>
      </c>
      <c r="B39" s="6" t="inlineStr">
        <is>
          <t>Плавленый сыр "Шоколадный" 30% 180 гр ТМ "ПАПА МОЖЕТ"</t>
        </is>
      </c>
      <c r="C39" s="16" t="n">
        <v>16</v>
      </c>
      <c r="D39" s="31" t="n"/>
      <c r="E39" s="31" t="n"/>
      <c r="F39" s="20">
        <f>D39/C39</f>
        <v/>
      </c>
      <c r="G39" s="24" t="n">
        <v>0.18</v>
      </c>
      <c r="H39" s="20">
        <f>D39*G39</f>
        <v/>
      </c>
      <c r="I39" s="20" t="n"/>
    </row>
    <row r="40">
      <c r="A40" s="29" t="n">
        <v>8444903</v>
      </c>
      <c r="B40" s="27" t="inlineStr">
        <is>
          <t>Сыр Перлини 40% 100гр (8шт)</t>
        </is>
      </c>
      <c r="C40" s="16" t="n">
        <v>8</v>
      </c>
      <c r="D40" s="31" t="n"/>
      <c r="E40" s="31" t="n"/>
      <c r="F40" s="20">
        <f>D40/C40</f>
        <v/>
      </c>
      <c r="G40" s="24" t="n">
        <v>0.1</v>
      </c>
      <c r="H40" s="20">
        <f>D40*G40</f>
        <v/>
      </c>
      <c r="I40" s="20" t="n"/>
    </row>
    <row r="41">
      <c r="A41" s="29" t="n">
        <v>8444910</v>
      </c>
      <c r="B41" s="27" t="inlineStr">
        <is>
          <t>Сыр Перлини копченый 40% 100гр (8шт)</t>
        </is>
      </c>
      <c r="C41" s="16" t="n">
        <v>8</v>
      </c>
      <c r="D41" s="31" t="n"/>
      <c r="E41" s="31" t="n"/>
      <c r="F41" s="20">
        <f>D41/C41</f>
        <v/>
      </c>
      <c r="G41" s="24" t="n">
        <v>0.1</v>
      </c>
      <c r="H41" s="20">
        <f>D41*G41</f>
        <v/>
      </c>
      <c r="I41" s="20" t="n"/>
    </row>
    <row r="42">
      <c r="A42" s="29" t="n">
        <v>8444927</v>
      </c>
      <c r="B42" s="27" t="inlineStr">
        <is>
          <t>Сыр Перлини со вкусом Васаби 40% 100гр (8шт)</t>
        </is>
      </c>
      <c r="C42" s="16" t="n">
        <v>8</v>
      </c>
      <c r="D42" s="31" t="n"/>
      <c r="E42" s="31" t="n"/>
      <c r="F42" s="20">
        <f>D42/C42</f>
        <v/>
      </c>
      <c r="G42" s="24" t="n">
        <v>0.1</v>
      </c>
      <c r="H42" s="20">
        <f>D42*G42</f>
        <v/>
      </c>
      <c r="I42" s="20" t="n"/>
    </row>
    <row r="43">
      <c r="A43" s="29" t="n">
        <v>6600454</v>
      </c>
      <c r="B43" s="27" t="inlineStr">
        <is>
          <t>Сыр Российский Особый 45%. Нарезка 125г  ТМ Папа Может</t>
        </is>
      </c>
      <c r="C43" s="16" t="n">
        <v>12</v>
      </c>
      <c r="D43" s="31" t="n"/>
      <c r="E43" s="31" t="n"/>
      <c r="F43" s="20">
        <f>D43/C43</f>
        <v/>
      </c>
      <c r="G43" s="24" t="n">
        <v>0.125</v>
      </c>
      <c r="H43" s="20">
        <f>D43*G43</f>
        <v/>
      </c>
      <c r="I43" s="20" t="n"/>
    </row>
    <row r="44">
      <c r="A44" s="29" t="n">
        <v>6600447</v>
      </c>
      <c r="B44" s="27" t="inlineStr">
        <is>
          <t>Сыр Голландский 45%. Нарезка 125г ТМ Папа Может</t>
        </is>
      </c>
      <c r="C44" s="16" t="n">
        <v>12</v>
      </c>
      <c r="D44" s="31" t="n"/>
      <c r="E44" s="31" t="n"/>
      <c r="F44" s="20">
        <f>D44/C44</f>
        <v/>
      </c>
      <c r="G44" s="24" t="n">
        <v>0.125</v>
      </c>
      <c r="H44" s="20">
        <f>D44*G44</f>
        <v/>
      </c>
      <c r="I44" s="20" t="n"/>
    </row>
    <row r="45">
      <c r="A45" s="34" t="n">
        <v>9752504</v>
      </c>
      <c r="B45" s="35" t="inlineStr">
        <is>
          <t xml:space="preserve">Сыр Бурмакинский халуми </t>
        </is>
      </c>
      <c r="C45" s="36" t="n">
        <v>10</v>
      </c>
      <c r="D45" s="37" t="n"/>
      <c r="E45" s="37" t="n"/>
      <c r="F45" s="40">
        <f>E45/2</f>
        <v/>
      </c>
      <c r="G45" s="39" t="n">
        <v>0.2</v>
      </c>
      <c r="H45" s="40">
        <f>E45</f>
        <v/>
      </c>
      <c r="I45" s="40" t="inlineStr">
        <is>
          <t>Средний вес короба 2( вес 1 шт 0,200 гр)</t>
        </is>
      </c>
    </row>
    <row r="46">
      <c r="A46" s="34" t="n">
        <v>9752498</v>
      </c>
      <c r="B46" s="35" t="inlineStr">
        <is>
          <t xml:space="preserve">Сыр Бурмакинский полутвердый сливочный </t>
        </is>
      </c>
      <c r="C46" s="36" t="n">
        <v>6</v>
      </c>
      <c r="D46" s="37" t="n"/>
      <c r="E46" s="37" t="n"/>
      <c r="F46" s="40">
        <f>E46/5</f>
        <v/>
      </c>
      <c r="G46" s="39" t="n">
        <v>0.8</v>
      </c>
      <c r="H46" s="40">
        <f>E46</f>
        <v/>
      </c>
      <c r="I46" s="40" t="inlineStr">
        <is>
          <t>Средний вес короба 5( вес 1 брус 0,800 гр)</t>
        </is>
      </c>
    </row>
    <row r="47">
      <c r="A47" s="29" t="n">
        <v>4421584</v>
      </c>
      <c r="B47" s="27" t="inlineStr">
        <is>
          <t>Спред растительно-сливочный «Сливочный вкус» 72,5% 180гр</t>
        </is>
      </c>
      <c r="C47" s="16" t="n">
        <v>12</v>
      </c>
      <c r="D47" s="31" t="n"/>
      <c r="E47" s="31" t="n"/>
      <c r="F47" s="20">
        <f>D47/C47</f>
        <v/>
      </c>
      <c r="G47" s="24" t="n">
        <v>0.18</v>
      </c>
      <c r="H47" s="20">
        <f>G47*D47</f>
        <v/>
      </c>
      <c r="I47" s="20" t="n"/>
    </row>
    <row r="48">
      <c r="A48" s="29" t="n">
        <v>4421577</v>
      </c>
      <c r="B48" s="27" t="inlineStr">
        <is>
          <t>Спред растительно-сливочный «Сливочный вкус» 82,5% 180гр</t>
        </is>
      </c>
      <c r="C48" s="16" t="n">
        <v>12</v>
      </c>
      <c r="D48" s="31" t="n"/>
      <c r="E48" s="31" t="n"/>
      <c r="F48" s="20">
        <f>D48/C48</f>
        <v/>
      </c>
      <c r="G48" s="24" t="n">
        <v>0.18</v>
      </c>
      <c r="H48" s="20">
        <f>G48*D48</f>
        <v/>
      </c>
      <c r="I48" s="20" t="n"/>
    </row>
    <row r="49" customFormat="1" s="19">
      <c r="A49" s="29" t="n">
        <v>9985949</v>
      </c>
      <c r="B49" s="41" t="inlineStr">
        <is>
          <t>Сырный продукт Моцарелла 45% (батоны) 1,0кг ТМ "КОРОВИНО"</t>
        </is>
      </c>
      <c r="C49" s="42" t="n">
        <v>10</v>
      </c>
      <c r="D49" s="43" t="n"/>
      <c r="E49" s="43" t="n"/>
      <c r="F49" s="44">
        <f>D49/C49</f>
        <v/>
      </c>
      <c r="G49" s="45" t="n">
        <v>1</v>
      </c>
      <c r="H49" s="44">
        <f>G49*D49</f>
        <v/>
      </c>
      <c r="I49" s="44" t="n"/>
    </row>
    <row r="50">
      <c r="A50" s="20" t="n"/>
      <c r="B50" s="24" t="inlineStr">
        <is>
          <t>ИТОГО вес поставки в КГ</t>
        </is>
      </c>
      <c r="C50" s="20" t="n"/>
      <c r="D50" s="31" t="n"/>
      <c r="E50" s="31" t="n"/>
      <c r="F50" s="20" t="n"/>
      <c r="G50" s="20" t="n"/>
      <c r="H50" s="6">
        <f>SUM(H4:H49)</f>
        <v/>
      </c>
      <c r="I50" s="20" t="n"/>
    </row>
  </sheetData>
  <autoFilter ref="A3:I3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pane ySplit="3" topLeftCell="A4" activePane="bottomLeft" state="frozen"/>
      <selection pane="bottomLeft" activeCell="D10" sqref="D10"/>
    </sheetView>
  </sheetViews>
  <sheetFormatPr baseColWidth="8" defaultColWidth="8.7109375" defaultRowHeight="12.75"/>
  <cols>
    <col width="10" customWidth="1" style="19" min="1" max="1"/>
    <col width="90.85546875" customWidth="1" style="19" min="2" max="2"/>
    <col width="18.140625" customWidth="1" style="19" min="3" max="3"/>
    <col width="21.5703125" customWidth="1" style="9" min="4" max="5"/>
    <col width="16.7109375" bestFit="1" customWidth="1" style="19" min="6" max="6"/>
    <col width="24.85546875" customWidth="1" style="19" min="7" max="7"/>
    <col width="16.28515625" customWidth="1" style="19" min="8" max="8"/>
    <col width="40.7109375" bestFit="1" customWidth="1" style="19" min="9" max="9"/>
    <col width="34.85546875" customWidth="1" style="19" min="10" max="10"/>
    <col width="8.7109375" customWidth="1" style="19" min="11" max="16384"/>
  </cols>
  <sheetData>
    <row r="1">
      <c r="A1" s="20" t="n"/>
      <c r="B1" s="20" t="n"/>
      <c r="C1" s="20" t="n"/>
      <c r="D1" s="20" t="inlineStr">
        <is>
          <t>пример заполнения</t>
        </is>
      </c>
      <c r="E1" s="15" t="n"/>
      <c r="F1" s="20" t="n"/>
      <c r="G1" s="20" t="n"/>
      <c r="H1" s="20" t="n"/>
      <c r="I1" s="20" t="n"/>
    </row>
    <row r="2" ht="38.25" customHeight="1">
      <c r="A2" s="20" t="inlineStr">
        <is>
          <t>\</t>
        </is>
      </c>
      <c r="B2" s="10" t="inlineStr">
        <is>
          <t>Наименование Контрагента</t>
        </is>
      </c>
      <c r="C2" s="20" t="n"/>
      <c r="D2" s="12" t="inlineStr">
        <is>
          <t>Штучный сыр заполняется в этой колонке</t>
        </is>
      </c>
      <c r="E2" s="12" t="inlineStr">
        <is>
          <t>Весовой сыр заполняется в этой колонке</t>
        </is>
      </c>
      <c r="F2" s="20" t="n"/>
      <c r="G2" s="20" t="n"/>
      <c r="H2" s="20" t="n"/>
      <c r="I2" s="20" t="n"/>
    </row>
    <row r="3">
      <c r="A3" s="21" t="inlineStr">
        <is>
          <t>Артикул</t>
        </is>
      </c>
      <c r="B3" s="21" t="inlineStr">
        <is>
          <t>Наименование</t>
        </is>
      </c>
      <c r="C3" s="21" t="inlineStr">
        <is>
          <t>Кол-во в коробе</t>
        </is>
      </c>
      <c r="D3" s="22" t="inlineStr">
        <is>
          <t>Заказ в штуках</t>
        </is>
      </c>
      <c r="E3" s="22" t="inlineStr">
        <is>
          <t>Заказ в кг для весовой продукции</t>
        </is>
      </c>
      <c r="F3" s="21" t="inlineStr">
        <is>
          <t>Заказ в коробах</t>
        </is>
      </c>
      <c r="G3" s="23" t="inlineStr">
        <is>
          <t>Вес 1 штучки или 1 бруса</t>
        </is>
      </c>
      <c r="H3" s="20" t="inlineStr">
        <is>
          <t>Заказ в кг</t>
        </is>
      </c>
      <c r="I3" s="20" t="inlineStr">
        <is>
          <t>Комментарии</t>
        </is>
      </c>
    </row>
    <row r="4" ht="25.5" customHeight="1">
      <c r="A4" s="1" t="n">
        <v>5038435</v>
      </c>
      <c r="B4" s="25" t="inlineStr">
        <is>
          <t>Сыр ПАПА МОЖЕТ "Российский традиционный" фасованный массовая доля жира в сухом веществе 45 %, пленка полимерная, газовая среда, 180 г</t>
        </is>
      </c>
      <c r="C4" s="16" t="n">
        <v>10</v>
      </c>
      <c r="D4" s="31" t="n"/>
      <c r="E4" s="31" t="n"/>
      <c r="F4" s="20">
        <f>D4/C4</f>
        <v/>
      </c>
      <c r="G4" s="24" t="n">
        <v>0.18</v>
      </c>
      <c r="H4" s="20">
        <f>G4*D4</f>
        <v/>
      </c>
      <c r="I4" s="20" t="n"/>
    </row>
    <row r="5">
      <c r="A5" s="1" t="n">
        <v>8785204</v>
      </c>
      <c r="B5" s="24" t="inlineStr">
        <is>
          <t>Сыр полутвердый "Российский" 3,2 кг, 50%, "Папа Может" ЮГ</t>
        </is>
      </c>
      <c r="C5" s="16" t="n">
        <v>5</v>
      </c>
      <c r="D5" s="31" t="n"/>
      <c r="E5" s="31" t="n"/>
      <c r="F5" s="20">
        <f>E5/16.5</f>
        <v/>
      </c>
      <c r="G5" s="24" t="n">
        <v>3.2</v>
      </c>
      <c r="H5" s="20">
        <f>E5</f>
        <v/>
      </c>
      <c r="I5" s="20" t="n"/>
    </row>
    <row r="6" ht="25.5" customHeight="1">
      <c r="A6" s="1" t="n">
        <v>5038459</v>
      </c>
      <c r="B6" s="25" t="inlineStr">
        <is>
          <t>Сыр ПАПА МОЖЕТ "Голландский традиционный" фасованный массовая доля жира в сухом веществе 45 %, пленка полимерная, газовая среда, 180 г</t>
        </is>
      </c>
      <c r="C6" s="16" t="n">
        <v>10</v>
      </c>
      <c r="D6" s="31" t="n"/>
      <c r="E6" s="31" t="n"/>
      <c r="F6" s="20">
        <f>D6/C6</f>
        <v/>
      </c>
      <c r="G6" s="24" t="n">
        <v>0.18</v>
      </c>
      <c r="H6" s="20">
        <f>G6*D6</f>
        <v/>
      </c>
      <c r="I6" s="20" t="n"/>
    </row>
    <row r="7">
      <c r="A7" s="5" t="n">
        <v>8785235</v>
      </c>
      <c r="B7" s="24" t="inlineStr">
        <is>
          <t xml:space="preserve">Сыр полутвердый "Голландский" с массовой долей жира в пересчете на сухое </t>
        </is>
      </c>
      <c r="C7" s="16" t="n">
        <v>5</v>
      </c>
      <c r="D7" s="31" t="n"/>
      <c r="E7" s="31" t="n"/>
      <c r="F7" s="20">
        <f>E7/16.5</f>
        <v/>
      </c>
      <c r="G7" s="20" t="n">
        <v>3.5</v>
      </c>
      <c r="H7" s="20">
        <f>E7</f>
        <v/>
      </c>
      <c r="I7" s="20" t="n"/>
    </row>
    <row r="8" ht="25.5" customHeight="1">
      <c r="A8" s="1" t="n">
        <v>5038411</v>
      </c>
      <c r="B8" s="25" t="inlineStr">
        <is>
          <t>Сыр ПАПА МОЖЕТ "Гауда Голд" фасованный массовая доля жира в сухом веществе 45 %, пленка полимерная, газовая среда, 180 г</t>
        </is>
      </c>
      <c r="C8" s="16" t="n">
        <v>10</v>
      </c>
      <c r="D8" s="31" t="n"/>
      <c r="E8" s="31" t="n"/>
      <c r="F8" s="20">
        <f>D8/C8</f>
        <v/>
      </c>
      <c r="G8" s="24" t="n">
        <v>0.18</v>
      </c>
      <c r="H8" s="20">
        <f>G8*D8</f>
        <v/>
      </c>
      <c r="I8" s="20" t="n"/>
    </row>
    <row r="9" ht="25.5" customHeight="1">
      <c r="A9" s="5" t="n">
        <v>8785242</v>
      </c>
      <c r="B9" s="25" t="inlineStr">
        <is>
          <t>Сыр полутвердый "Гауда", с массовой долей жира в пересчете на сухое вещество 45%, брус из блока 1/5, пленка желтая, короб складной ТМ Папа может</t>
        </is>
      </c>
      <c r="C9" s="16" t="n">
        <v>5</v>
      </c>
      <c r="D9" s="31" t="n"/>
      <c r="E9" s="31" t="n"/>
      <c r="F9" s="20">
        <f>E9/16.5</f>
        <v/>
      </c>
      <c r="G9" s="20" t="n">
        <v>3.5</v>
      </c>
      <c r="H9" s="20">
        <f>E9</f>
        <v/>
      </c>
      <c r="I9" s="20" t="inlineStr">
        <is>
          <t>Средний вес короба 16,5( вес 1 брус 3,2кг)</t>
        </is>
      </c>
    </row>
    <row r="10" ht="25.5" customHeight="1">
      <c r="A10" s="1" t="n">
        <v>5038398</v>
      </c>
      <c r="B10" s="25" t="inlineStr">
        <is>
          <t>Сыр ПАПА МОЖЕТ "Тильзитер" фасованный массовая доля жира в сухом веществе 45 %, пленка полимерная, газовая среда, 180 г</t>
        </is>
      </c>
      <c r="C10" s="16" t="n">
        <v>10</v>
      </c>
      <c r="D10" s="31" t="n"/>
      <c r="E10" s="31" t="n"/>
      <c r="F10" s="20">
        <f>D10/C10</f>
        <v/>
      </c>
      <c r="G10" s="24" t="n">
        <v>0.18</v>
      </c>
      <c r="H10" s="20">
        <f>G10*D10</f>
        <v/>
      </c>
      <c r="I10" s="20" t="n"/>
    </row>
    <row r="11">
      <c r="A11" s="1" t="n">
        <v>5039609</v>
      </c>
      <c r="B11" s="24" t="inlineStr">
        <is>
          <t>Сыр ПАПА МОЖЕТ "Тильзитер" ж. 45% газ.среда, 400 гр (8 шт)</t>
        </is>
      </c>
      <c r="C11" s="16" t="n">
        <v>8</v>
      </c>
      <c r="D11" s="31" t="n"/>
      <c r="E11" s="31" t="n"/>
      <c r="F11" s="20">
        <f>D11/C11</f>
        <v/>
      </c>
      <c r="G11" s="24" t="n">
        <v>0.4</v>
      </c>
      <c r="H11" s="20">
        <f>G11*D11</f>
        <v/>
      </c>
      <c r="I11" s="20" t="n"/>
    </row>
    <row r="12" ht="25.5" customHeight="1">
      <c r="A12" s="5" t="n">
        <v>8785259</v>
      </c>
      <c r="B12" s="25" t="inlineStr">
        <is>
          <t>Сыр полутвердый "Тильзитер" с массовой долей жира в пересчете на сухое вещество 45%, брус из блока 1/5, пленка желтая, короб складной, весовой</t>
        </is>
      </c>
      <c r="C12" s="16" t="n">
        <v>5</v>
      </c>
      <c r="D12" s="31" t="n"/>
      <c r="E12" s="31" t="n"/>
      <c r="F12" s="20">
        <f>E12/16.5</f>
        <v/>
      </c>
      <c r="G12" s="20" t="n">
        <v>3.5</v>
      </c>
      <c r="H12" s="20">
        <f>E12</f>
        <v/>
      </c>
      <c r="I12" s="20" t="n"/>
    </row>
    <row r="13" ht="25.5" customHeight="1">
      <c r="A13" s="5" t="n">
        <v>5038855</v>
      </c>
      <c r="B13" s="28" t="inlineStr">
        <is>
          <t>Сыр ПАПА МОЖЕТ "Папин завтрак" фасованный массовая доля жира в сухом веществе 45 %, пленка полимерная, газовая среда, 180 г</t>
        </is>
      </c>
      <c r="C13" s="16" t="n">
        <v>10</v>
      </c>
      <c r="D13" s="31" t="n"/>
      <c r="E13" s="31" t="n"/>
      <c r="F13" s="20">
        <f>D13/C13</f>
        <v/>
      </c>
      <c r="G13" s="24" t="n">
        <v>0.2</v>
      </c>
      <c r="H13" s="20">
        <f>G13*D13</f>
        <v/>
      </c>
      <c r="I13" s="20" t="n"/>
    </row>
    <row r="14">
      <c r="A14" s="5" t="n">
        <v>5039647</v>
      </c>
      <c r="B14" s="7" t="inlineStr">
        <is>
          <t>Сыр ПАПА МОЖЕТ "Папин завтрак" ж. 45% газ.среда, 400 гр (8 шт)</t>
        </is>
      </c>
      <c r="C14" s="16" t="n">
        <v>8</v>
      </c>
      <c r="D14" s="31" t="n"/>
      <c r="E14" s="31" t="n"/>
      <c r="F14" s="20">
        <f>D14/C14</f>
        <v/>
      </c>
      <c r="G14" s="24" t="n">
        <v>0.4</v>
      </c>
      <c r="H14" s="20">
        <f>G14*D14</f>
        <v/>
      </c>
      <c r="I14" s="20" t="n"/>
    </row>
    <row r="15" ht="25.5" customHeight="1">
      <c r="A15" s="5" t="n">
        <v>5038831</v>
      </c>
      <c r="B15" s="25" t="inlineStr">
        <is>
          <t>Сыр ПАПА МОЖЕТ "Министерский" фасованный массовая доля жира в сухом веществе 45 %, пленка полимерная, газовая среда, 180 г</t>
        </is>
      </c>
      <c r="C15" s="14" t="n">
        <v>10</v>
      </c>
      <c r="D15" s="31" t="n"/>
      <c r="E15" s="31" t="n"/>
      <c r="F15" s="20">
        <f>D15/C15</f>
        <v/>
      </c>
      <c r="G15" s="24" t="n">
        <v>0.18</v>
      </c>
      <c r="H15" s="20">
        <f>G15*D15</f>
        <v/>
      </c>
      <c r="I15" s="20" t="n"/>
    </row>
    <row r="16">
      <c r="A16" s="5" t="n">
        <v>5039623</v>
      </c>
      <c r="B16" s="24" t="inlineStr">
        <is>
          <t>Сыр ПАПА МОЖЕТ "Министерский" ж. 45% газ.среда, 400 гр (8 шт)</t>
        </is>
      </c>
      <c r="C16" s="14" t="n">
        <v>8</v>
      </c>
      <c r="D16" s="31" t="n"/>
      <c r="E16" s="31" t="n"/>
      <c r="F16" s="20">
        <f>D16/C16</f>
        <v/>
      </c>
      <c r="G16" s="24" t="n">
        <v>0.4</v>
      </c>
      <c r="H16" s="20">
        <f>G16*D16</f>
        <v/>
      </c>
      <c r="I16" s="20" t="n"/>
    </row>
    <row r="17">
      <c r="A17" s="5" t="n">
        <v>5522704</v>
      </c>
      <c r="B17" s="24" t="inlineStr">
        <is>
          <t>Сыр Сливочный со вкусом топленого молока 45% тм Папа Может, брус (2 шт)</t>
        </is>
      </c>
      <c r="C17" s="16" t="n">
        <v>2</v>
      </c>
      <c r="D17" s="31" t="n"/>
      <c r="E17" s="31" t="n"/>
      <c r="F17" s="20">
        <f>E17/7</f>
        <v/>
      </c>
      <c r="G17" s="24" t="n">
        <v>3.5</v>
      </c>
      <c r="H17" s="20">
        <f>E17</f>
        <v/>
      </c>
      <c r="I17" s="20" t="inlineStr">
        <is>
          <t>Средний вес короба 7( вес 1 бруса 3,5кг)</t>
        </is>
      </c>
    </row>
    <row r="18">
      <c r="A18" s="5" t="n">
        <v>1018950</v>
      </c>
      <c r="B18" s="24" t="inlineStr">
        <is>
          <t>Масло сливочное ПАПА МОЖЕТ 72.5%, фас. в фольгу, 180гр</t>
        </is>
      </c>
      <c r="C18" s="16" t="n">
        <v>10</v>
      </c>
      <c r="D18" s="31" t="n"/>
      <c r="E18" s="31" t="n"/>
      <c r="F18" s="20">
        <f>D18/C18</f>
        <v/>
      </c>
      <c r="G18" s="24" t="n">
        <v>0.18</v>
      </c>
      <c r="H18" s="20">
        <f>G18*D18</f>
        <v/>
      </c>
      <c r="I18" s="20" t="n"/>
    </row>
    <row r="19">
      <c r="A19" s="5" t="n">
        <v>1018967</v>
      </c>
      <c r="B19" s="24" t="inlineStr">
        <is>
          <t>Масло сливочное ПАПА МОЖЕТ 82.5%, фас. в фольгу, 180гр</t>
        </is>
      </c>
      <c r="C19" s="16" t="n">
        <v>10</v>
      </c>
      <c r="D19" s="31" t="n"/>
      <c r="E19" s="31" t="n"/>
      <c r="F19" s="20">
        <f>D19/C19</f>
        <v/>
      </c>
      <c r="G19" s="24" t="n">
        <v>0.18</v>
      </c>
      <c r="H19" s="20">
        <f>G19*D19</f>
        <v/>
      </c>
      <c r="I19" s="20" t="n"/>
    </row>
    <row r="20">
      <c r="A20" s="5" t="inlineStr">
        <is>
          <t>783К798</t>
        </is>
      </c>
      <c r="B20" s="24" t="inlineStr">
        <is>
          <t>Сыч/Прод Коровино Российский 50% 200г  СЗМЖ</t>
        </is>
      </c>
      <c r="C20" s="16" t="n">
        <v>10</v>
      </c>
      <c r="D20" s="31" t="n">
        <v>30</v>
      </c>
      <c r="E20" s="31" t="n"/>
      <c r="F20" s="20">
        <f>D20/C20</f>
        <v/>
      </c>
      <c r="G20" s="24" t="n">
        <v>0.2</v>
      </c>
      <c r="H20" s="20">
        <f>G20*D20</f>
        <v/>
      </c>
      <c r="I20" s="20" t="n"/>
    </row>
    <row r="21">
      <c r="A21" s="5" t="inlineStr">
        <is>
          <t>783К811</t>
        </is>
      </c>
      <c r="B21" s="24" t="inlineStr">
        <is>
          <t>Сыч/Прод Коровино Российский Оригин  50% вес  (3,5 кг брус) СЗМЖ</t>
        </is>
      </c>
      <c r="C21" s="16" t="n">
        <v>4</v>
      </c>
      <c r="D21" s="31" t="n"/>
      <c r="E21" s="31" t="n"/>
      <c r="F21" s="20">
        <f>E21/15</f>
        <v/>
      </c>
      <c r="G21" s="24" t="n">
        <v>3.5</v>
      </c>
      <c r="H21" s="20">
        <f>E21</f>
        <v/>
      </c>
      <c r="I21" s="20" t="inlineStr">
        <is>
          <t>Средний вес короба 15( вес 1 бруса 3,5 кг)</t>
        </is>
      </c>
    </row>
    <row r="22">
      <c r="A22" s="5" t="inlineStr">
        <is>
          <t>783К801</t>
        </is>
      </c>
      <c r="B22" s="24" t="inlineStr">
        <is>
          <t>Сыч/Прод Коровино Тильзитер 50% 200г  СЗМЖ</t>
        </is>
      </c>
      <c r="C22" s="16" t="n">
        <v>10</v>
      </c>
      <c r="D22" s="31" t="n"/>
      <c r="E22" s="31" t="n"/>
      <c r="F22" s="20">
        <f>D22/C22</f>
        <v/>
      </c>
      <c r="G22" s="24" t="n">
        <v>0.2</v>
      </c>
      <c r="H22" s="20">
        <f>G22*D22</f>
        <v/>
      </c>
      <c r="I22" s="20" t="n"/>
    </row>
    <row r="23">
      <c r="A23" s="5" t="inlineStr">
        <is>
          <t>783К825</t>
        </is>
      </c>
      <c r="B23" s="24" t="inlineStr">
        <is>
          <t>Сыч/Прод Коровино Тильзитер Оригин  50% вес  (3,5 кг брус) СЗМЖ</t>
        </is>
      </c>
      <c r="C23" s="16" t="n">
        <v>4</v>
      </c>
      <c r="D23" s="31" t="n"/>
      <c r="E23" s="31" t="n">
        <v>45</v>
      </c>
      <c r="F23" s="20">
        <f>E23/15</f>
        <v/>
      </c>
      <c r="G23" s="24" t="n">
        <v>3.5</v>
      </c>
      <c r="H23" s="20">
        <f>E23</f>
        <v/>
      </c>
      <c r="I23" s="20" t="inlineStr">
        <is>
          <t>Средний вес короба 15( вес 1 бруса 3,5 кг)</t>
        </is>
      </c>
    </row>
    <row r="24">
      <c r="A24" s="5" t="n">
        <v>8444194</v>
      </c>
      <c r="B24" s="6" t="inlineStr">
        <is>
          <t>Сыр Чечил копченый 43% 100г/6шт ТМ Папа Может</t>
        </is>
      </c>
      <c r="C24" s="16" t="n">
        <v>6</v>
      </c>
      <c r="D24" s="31" t="n"/>
      <c r="E24" s="31" t="n"/>
      <c r="F24" s="20">
        <f>D24/C24</f>
        <v/>
      </c>
      <c r="G24" s="24" t="n">
        <v>0.1</v>
      </c>
      <c r="H24" s="20">
        <f>G24*D24</f>
        <v/>
      </c>
      <c r="I24" s="20" t="n"/>
    </row>
    <row r="25">
      <c r="A25" s="5" t="n">
        <v>8444187</v>
      </c>
      <c r="B25" s="6" t="inlineStr">
        <is>
          <t>Сыр Чечил свежий 45% 100г/6шт ТМ Папа Может</t>
        </is>
      </c>
      <c r="C25" s="16" t="n">
        <v>6</v>
      </c>
      <c r="D25" s="31" t="n"/>
      <c r="E25" s="31" t="n"/>
      <c r="F25" s="20">
        <f>D25/C25</f>
        <v/>
      </c>
      <c r="G25" s="24" t="n">
        <v>0.1</v>
      </c>
      <c r="H25" s="20">
        <f>G25*D25</f>
        <v/>
      </c>
      <c r="I25" s="20" t="n"/>
    </row>
    <row r="26">
      <c r="A26" s="5" t="n">
        <v>8444163</v>
      </c>
      <c r="B26" s="6" t="inlineStr">
        <is>
          <t>Сыр Боккончини копченый 40% 100г/8шт ТМ Папа Может</t>
        </is>
      </c>
      <c r="C26" s="16" t="n">
        <v>8</v>
      </c>
      <c r="D26" s="31" t="n"/>
      <c r="E26" s="31" t="n"/>
      <c r="F26" s="20">
        <f>D26/C26</f>
        <v/>
      </c>
      <c r="G26" s="24" t="n">
        <v>0.1</v>
      </c>
      <c r="H26" s="20">
        <f>G26*D26</f>
        <v/>
      </c>
      <c r="I26" s="20" t="n"/>
    </row>
    <row r="27">
      <c r="A27" s="5" t="n">
        <v>9988377</v>
      </c>
      <c r="B27" s="6" t="inlineStr">
        <is>
          <t>Творожный Сыр 60% Сливочный  СТМ "ПапаМожет"- 140гр</t>
        </is>
      </c>
      <c r="C27" s="16" t="n">
        <v>16</v>
      </c>
      <c r="D27" s="31" t="n"/>
      <c r="E27" s="31" t="n"/>
      <c r="F27" s="20">
        <f>D27/C27</f>
        <v/>
      </c>
      <c r="G27" s="24" t="n">
        <v>0.14</v>
      </c>
      <c r="H27" s="20">
        <f>G27*D27</f>
        <v/>
      </c>
      <c r="I27" s="20" t="n"/>
    </row>
    <row r="28">
      <c r="A28" s="5" t="n">
        <v>9988391</v>
      </c>
      <c r="B28" s="6" t="inlineStr">
        <is>
          <t>Творожный Сыр 60 % С зеленью СТМ "ПапаМожет-" 140гр</t>
        </is>
      </c>
      <c r="C28" s="16" t="n">
        <v>16</v>
      </c>
      <c r="D28" s="31" t="n"/>
      <c r="E28" s="31" t="n"/>
      <c r="F28" s="20">
        <f>D28/C28</f>
        <v/>
      </c>
      <c r="G28" s="24" t="n">
        <v>0.14</v>
      </c>
      <c r="H28" s="20">
        <f>G28*D28</f>
        <v/>
      </c>
      <c r="I28" s="20" t="n"/>
    </row>
    <row r="29">
      <c r="A29" s="5" t="n">
        <v>5034819</v>
      </c>
      <c r="B29" s="6" t="inlineStr">
        <is>
          <t>Сыр "Пармезан" (срок созревания 3 мес) м.д.ж. в с.в. 40% фас в газ.среда 180 г ОСТАНКИНО</t>
        </is>
      </c>
      <c r="C29" s="16" t="n">
        <v>6</v>
      </c>
      <c r="D29" s="31" t="n"/>
      <c r="E29" s="31" t="n"/>
      <c r="F29" s="20">
        <f>D29/C29</f>
        <v/>
      </c>
      <c r="G29" s="24" t="n">
        <v>0.18</v>
      </c>
      <c r="H29" s="20">
        <f>G29*D29</f>
        <v/>
      </c>
      <c r="I29" s="20" t="n"/>
    </row>
    <row r="30" ht="26.25" customFormat="1" customHeight="1" s="19">
      <c r="A30" s="5" t="n">
        <v>5041251</v>
      </c>
      <c r="B30" s="6" t="inlineStr">
        <is>
          <t xml:space="preserve">Сыр "Пармезан" (срок созревания 3 месяцев) м.д.ж. в с.в. 40% брусок ОСТАНКИНО </t>
        </is>
      </c>
      <c r="C30" s="16" t="n">
        <v>6</v>
      </c>
      <c r="D30" s="33" t="n"/>
      <c r="E30" s="33" t="n"/>
      <c r="F30" s="20">
        <f>E30/15</f>
        <v/>
      </c>
      <c r="G30" s="24" t="n">
        <v>2.5</v>
      </c>
      <c r="H30" s="20">
        <f>E30</f>
        <v/>
      </c>
      <c r="I30" s="20" t="inlineStr">
        <is>
          <t>Средний вес короба 15( вес 1 брус 2,5кг)</t>
        </is>
      </c>
    </row>
    <row r="31">
      <c r="A31" s="5" t="n">
        <v>2981244</v>
      </c>
      <c r="B31" s="6" t="inlineStr">
        <is>
          <t>Сыр «Алтайский Gold» («Алтайский Золотой») с м.д.ж. в сухом веществе 50%, ТМ "Останкино" цилиндр 1,5 кг</t>
        </is>
      </c>
      <c r="C31" s="16" t="n">
        <v>6</v>
      </c>
      <c r="D31" s="31" t="n"/>
      <c r="E31" s="31" t="n"/>
      <c r="F31" s="20">
        <f>E31/7.8</f>
        <v/>
      </c>
      <c r="G31" s="24" t="n">
        <v>1.3</v>
      </c>
      <c r="H31" s="20">
        <f>E31</f>
        <v/>
      </c>
      <c r="I31" s="20" t="inlineStr">
        <is>
          <t>Средний вес короба 7,8( вес 1 цилиндра 1,3кг)</t>
        </is>
      </c>
    </row>
    <row r="32">
      <c r="A32" s="5" t="n">
        <v>8785198</v>
      </c>
      <c r="B32" s="6" t="inlineStr">
        <is>
          <t>Сыр полутвердый "Сметанковый", с массовой долей жира в пересчете на сухое вещество 50%,  брус из блока 1/5, пленка желтая, короб складной, ТМ "Папа мо</t>
        </is>
      </c>
      <c r="C32" s="16" t="n">
        <v>5</v>
      </c>
      <c r="D32" s="31" t="n"/>
      <c r="E32" s="31" t="n"/>
      <c r="F32" s="20">
        <f>E32/16.5</f>
        <v/>
      </c>
      <c r="G32" s="24" t="n">
        <v>3.2</v>
      </c>
      <c r="H32" s="20">
        <f>E32</f>
        <v/>
      </c>
      <c r="I32" s="20" t="inlineStr">
        <is>
          <t>Средний вес короба 16,5( вес 1 брус 3,2кг)</t>
        </is>
      </c>
    </row>
    <row r="33">
      <c r="A33" s="5" t="n">
        <v>9988452</v>
      </c>
      <c r="B33" s="6" t="inlineStr">
        <is>
          <t>Плавленый Сыр колбасный копченый 40% СТМ "ПапаМожет" 400гр</t>
        </is>
      </c>
      <c r="C33" s="16" t="n">
        <v>8</v>
      </c>
      <c r="D33" s="31" t="n"/>
      <c r="E33" s="31" t="n"/>
      <c r="F33" s="20">
        <f>D33/C33</f>
        <v/>
      </c>
      <c r="G33" s="24" t="n">
        <v>0.4</v>
      </c>
      <c r="H33" s="20">
        <f>G33*D33</f>
        <v/>
      </c>
      <c r="I33" s="20" t="n"/>
    </row>
    <row r="34">
      <c r="A34" s="5" t="n">
        <v>9988476</v>
      </c>
      <c r="B34" s="6" t="inlineStr">
        <is>
          <t>Плавленый продукт с Сыром колбасный копченый 40% СТМ "Коровино" 400гр</t>
        </is>
      </c>
      <c r="C34" s="16" t="n">
        <v>28</v>
      </c>
      <c r="D34" s="31" t="n">
        <v>28</v>
      </c>
      <c r="E34" s="31" t="n"/>
      <c r="F34" s="20">
        <f>D34/C34</f>
        <v/>
      </c>
      <c r="G34" s="24" t="n">
        <v>0.4</v>
      </c>
      <c r="H34" s="20">
        <f>G34*D34</f>
        <v/>
      </c>
      <c r="I34" s="20" t="n"/>
    </row>
    <row r="35">
      <c r="A35" s="5" t="n">
        <v>9988681</v>
      </c>
      <c r="B35" s="6" t="inlineStr">
        <is>
          <t>Плавленый сыр "Сливочный" 45% 180 гр ТМ "ПАПА МОЖЕТ"</t>
        </is>
      </c>
      <c r="C35" s="16" t="n">
        <v>16</v>
      </c>
      <c r="D35" s="31" t="n"/>
      <c r="E35" s="31" t="n"/>
      <c r="F35" s="20">
        <f>D35/C35</f>
        <v/>
      </c>
      <c r="G35" s="24" t="n">
        <v>0.18</v>
      </c>
      <c r="H35" s="20">
        <f>G35*D35</f>
        <v/>
      </c>
      <c r="I35" s="20" t="n"/>
    </row>
    <row r="36">
      <c r="A36" s="5" t="n">
        <v>9988438</v>
      </c>
      <c r="B36" s="6" t="inlineStr">
        <is>
          <t>Плавленый Сыр 45% "С ветчиной" СТМ "ПапаМожет" 180гр</t>
        </is>
      </c>
      <c r="C36" s="16" t="n">
        <v>16</v>
      </c>
      <c r="D36" s="31" t="n"/>
      <c r="E36" s="31" t="n"/>
      <c r="F36" s="20">
        <f>D36/C36</f>
        <v/>
      </c>
      <c r="G36" s="24" t="n">
        <v>0.18</v>
      </c>
      <c r="H36" s="20">
        <f>G36*D36</f>
        <v/>
      </c>
      <c r="I36" s="20" t="n"/>
    </row>
    <row r="37">
      <c r="A37" s="5" t="n">
        <v>9988445</v>
      </c>
      <c r="B37" s="6" t="inlineStr">
        <is>
          <t>Плавленый Сыр 45% "С грибами" СТМ "ПапаМожет" 180гр</t>
        </is>
      </c>
      <c r="C37" s="16" t="n">
        <v>16</v>
      </c>
      <c r="D37" s="31" t="n"/>
      <c r="E37" s="31" t="n"/>
      <c r="F37" s="20">
        <f>D37/C37</f>
        <v/>
      </c>
      <c r="G37" s="24" t="n">
        <v>0.18</v>
      </c>
      <c r="H37" s="20">
        <f>G37*D37</f>
        <v/>
      </c>
      <c r="I37" s="20" t="n"/>
    </row>
    <row r="38">
      <c r="A38" s="5" t="n">
        <v>9988421</v>
      </c>
      <c r="B38" s="6" t="inlineStr">
        <is>
          <t>Творожный Сыр 60 % С маринованными огурчиками и укропом СТМ "ПапаМожет" 140гр</t>
        </is>
      </c>
      <c r="C38" s="16" t="n">
        <v>16</v>
      </c>
      <c r="D38" s="31" t="n"/>
      <c r="E38" s="31" t="n"/>
      <c r="F38" s="20">
        <f>D38/C38</f>
        <v/>
      </c>
      <c r="G38" s="24" t="n">
        <v>0.14</v>
      </c>
      <c r="H38" s="20">
        <f>G38*D38</f>
        <v/>
      </c>
      <c r="I38" s="20" t="n"/>
    </row>
    <row r="39">
      <c r="A39" s="5" t="n">
        <v>9988674</v>
      </c>
      <c r="B39" s="6" t="inlineStr">
        <is>
          <t>Плавленый сыр "Шоколадный" 30% 180 гр ТМ "ПАПА МОЖЕТ"</t>
        </is>
      </c>
      <c r="C39" s="16" t="n">
        <v>16</v>
      </c>
      <c r="D39" s="31" t="n"/>
      <c r="E39" s="31" t="n"/>
      <c r="F39" s="20">
        <f>D39/C39</f>
        <v/>
      </c>
      <c r="G39" s="24" t="n">
        <v>0.18</v>
      </c>
      <c r="H39" s="20">
        <f>D39*G39</f>
        <v/>
      </c>
      <c r="I39" s="20" t="n"/>
    </row>
    <row r="40">
      <c r="A40" s="29" t="n">
        <v>8444903</v>
      </c>
      <c r="B40" s="27" t="inlineStr">
        <is>
          <t>Сыр Перлини 40% 100гр (8шт)</t>
        </is>
      </c>
      <c r="C40" s="16" t="n">
        <v>8</v>
      </c>
      <c r="D40" s="31" t="n"/>
      <c r="E40" s="31" t="n"/>
      <c r="F40" s="20">
        <f>D40/C40</f>
        <v/>
      </c>
      <c r="G40" s="24" t="n">
        <v>0.1</v>
      </c>
      <c r="H40" s="20">
        <f>D40*G40</f>
        <v/>
      </c>
      <c r="I40" s="20" t="n"/>
    </row>
    <row r="41">
      <c r="A41" s="29" t="n">
        <v>8444910</v>
      </c>
      <c r="B41" s="27" t="inlineStr">
        <is>
          <t>Сыр Перлини копченый 40% 100гр (8шт)</t>
        </is>
      </c>
      <c r="C41" s="16" t="n">
        <v>8</v>
      </c>
      <c r="D41" s="31" t="n"/>
      <c r="E41" s="31" t="n"/>
      <c r="F41" s="20">
        <f>D41/C41</f>
        <v/>
      </c>
      <c r="G41" s="24" t="n">
        <v>0.1</v>
      </c>
      <c r="H41" s="20">
        <f>D41*G41</f>
        <v/>
      </c>
      <c r="I41" s="20" t="n"/>
    </row>
    <row r="42">
      <c r="A42" s="29" t="n">
        <v>8444927</v>
      </c>
      <c r="B42" s="27" t="inlineStr">
        <is>
          <t>Сыр Перлини со вкусом Васаби 40% 100гр (8шт)</t>
        </is>
      </c>
      <c r="C42" s="16" t="n">
        <v>8</v>
      </c>
      <c r="D42" s="31" t="n"/>
      <c r="E42" s="31" t="n"/>
      <c r="F42" s="20">
        <f>D42/C42</f>
        <v/>
      </c>
      <c r="G42" s="24" t="n">
        <v>0.1</v>
      </c>
      <c r="H42" s="20">
        <f>D42*G42</f>
        <v/>
      </c>
      <c r="I42" s="20" t="n"/>
    </row>
    <row r="43">
      <c r="A43" s="29" t="n">
        <v>6600454</v>
      </c>
      <c r="B43" s="27" t="inlineStr">
        <is>
          <t>Сыр Российский Особый 45%. Нарезка 125г  ТМ Папа Может</t>
        </is>
      </c>
      <c r="C43" s="16" t="n">
        <v>12</v>
      </c>
      <c r="D43" s="31" t="n"/>
      <c r="E43" s="31" t="n"/>
      <c r="F43" s="20">
        <f>D43/C43</f>
        <v/>
      </c>
      <c r="G43" s="24" t="n">
        <v>0.125</v>
      </c>
      <c r="H43" s="20">
        <f>D43*G43</f>
        <v/>
      </c>
      <c r="I43" s="20" t="n"/>
    </row>
    <row r="44">
      <c r="A44" s="29" t="n">
        <v>6600447</v>
      </c>
      <c r="B44" s="27" t="inlineStr">
        <is>
          <t>Сыр Голландский 45%. Нарезка 125г ТМ Папа Может</t>
        </is>
      </c>
      <c r="C44" s="16" t="n">
        <v>12</v>
      </c>
      <c r="D44" s="31" t="n"/>
      <c r="E44" s="31" t="n"/>
      <c r="F44" s="20">
        <f>D44/C44</f>
        <v/>
      </c>
      <c r="G44" s="24" t="n">
        <v>0.125</v>
      </c>
      <c r="H44" s="20">
        <f>D44*G44</f>
        <v/>
      </c>
      <c r="I44" s="20" t="n"/>
    </row>
    <row r="45">
      <c r="A45" s="34" t="n">
        <v>9752504</v>
      </c>
      <c r="B45" s="35" t="inlineStr">
        <is>
          <t xml:space="preserve">Сыр Бурмакинский халуми </t>
        </is>
      </c>
      <c r="C45" s="36" t="n">
        <v>10</v>
      </c>
      <c r="D45" s="37" t="n"/>
      <c r="E45" s="37" t="n"/>
      <c r="F45" s="40">
        <f>E45/2</f>
        <v/>
      </c>
      <c r="G45" s="39" t="n">
        <v>0.2</v>
      </c>
      <c r="H45" s="40">
        <f>E45</f>
        <v/>
      </c>
      <c r="I45" s="40" t="inlineStr">
        <is>
          <t>Средний вес короба 2( вес 1 шт 0,200 гр)</t>
        </is>
      </c>
    </row>
    <row r="46">
      <c r="A46" s="34" t="n">
        <v>9752498</v>
      </c>
      <c r="B46" s="35" t="inlineStr">
        <is>
          <t xml:space="preserve">Сыр Бурмакинский полутвердый сливочный </t>
        </is>
      </c>
      <c r="C46" s="36" t="n">
        <v>6</v>
      </c>
      <c r="D46" s="37" t="n"/>
      <c r="E46" s="37" t="n"/>
      <c r="F46" s="40">
        <f>E46/5</f>
        <v/>
      </c>
      <c r="G46" s="39" t="n">
        <v>0.8</v>
      </c>
      <c r="H46" s="40">
        <f>E46</f>
        <v/>
      </c>
      <c r="I46" s="40" t="inlineStr">
        <is>
          <t>Средний вес короба 5( вес 1 брус 0,800 гр)</t>
        </is>
      </c>
    </row>
    <row r="47">
      <c r="A47" s="29" t="n">
        <v>4421584</v>
      </c>
      <c r="B47" s="27" t="inlineStr">
        <is>
          <t>Спред растительно-сливочный «Сливочный вкус» 72,5% 180гр</t>
        </is>
      </c>
      <c r="C47" s="16" t="n">
        <v>12</v>
      </c>
      <c r="D47" s="31" t="n"/>
      <c r="E47" s="31" t="n"/>
      <c r="F47" s="20">
        <f>D47/C47</f>
        <v/>
      </c>
      <c r="G47" s="24" t="n">
        <v>0.18</v>
      </c>
      <c r="H47" s="20">
        <f>G47*D47</f>
        <v/>
      </c>
      <c r="I47" s="20" t="n"/>
    </row>
    <row r="48">
      <c r="A48" s="29" t="n">
        <v>4421577</v>
      </c>
      <c r="B48" s="27" t="inlineStr">
        <is>
          <t>Спред растительно-сливочный «Сливочный вкус» 82,5% 180гр</t>
        </is>
      </c>
      <c r="C48" s="16" t="n">
        <v>12</v>
      </c>
      <c r="D48" s="31" t="n"/>
      <c r="E48" s="31" t="n"/>
      <c r="F48" s="20">
        <f>D48/C48</f>
        <v/>
      </c>
      <c r="G48" s="24" t="n">
        <v>0.18</v>
      </c>
      <c r="H48" s="20">
        <f>G48*D48</f>
        <v/>
      </c>
      <c r="I48" s="20" t="n"/>
    </row>
    <row r="49" customFormat="1" s="19">
      <c r="A49" s="29" t="n">
        <v>9985949</v>
      </c>
      <c r="B49" s="41" t="inlineStr">
        <is>
          <t>Сырный продукт Моцарелла 45% (батоны) 1,0кг ТМ "КОРОВИНО"</t>
        </is>
      </c>
      <c r="C49" s="42" t="n">
        <v>10</v>
      </c>
      <c r="D49" s="43" t="n"/>
      <c r="E49" s="43" t="n"/>
      <c r="F49" s="44">
        <f>D49/C49</f>
        <v/>
      </c>
      <c r="G49" s="45" t="n">
        <v>1</v>
      </c>
      <c r="H49" s="44">
        <f>G49*D49</f>
        <v/>
      </c>
      <c r="I49" s="44" t="n"/>
    </row>
    <row r="50">
      <c r="A50" s="20" t="n"/>
      <c r="B50" s="24" t="inlineStr">
        <is>
          <t>ИТОГО вес поставки в КГ</t>
        </is>
      </c>
      <c r="C50" s="20" t="n"/>
      <c r="D50" s="31" t="n"/>
      <c r="E50" s="31" t="n"/>
      <c r="F50" s="20" t="n"/>
      <c r="G50" s="20" t="n"/>
      <c r="H50" s="6">
        <f>SUM(H4:H49)</f>
        <v/>
      </c>
      <c r="I50" s="20" t="n"/>
    </row>
  </sheetData>
  <autoFilter ref="A3:I3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Виноградова</dc:creator>
  <dcterms:created xmlns:dcterms="http://purl.org/dc/terms/" xmlns:xsi="http://www.w3.org/2001/XMLSchema-instance" xsi:type="dcterms:W3CDTF">2023-06-28T13:37:12Z</dcterms:created>
  <dcterms:modified xmlns:dcterms="http://purl.org/dc/terms/" xmlns:xsi="http://www.w3.org/2001/XMLSchema-instance" xsi:type="dcterms:W3CDTF">2025-10-15T11:25:53Z</dcterms:modified>
  <cp:lastModifiedBy>Uaer4</cp:lastModifiedBy>
</cp:coreProperties>
</file>