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5E66D08-7A54-4604-86AC-0B45328080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Y24" i="1" l="1"/>
  <c r="H9" i="1"/>
  <c r="A10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Z229" i="1" s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Z414" i="1" s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69" i="1" l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<sst xmlns="http://schemas.openxmlformats.org/spreadsheetml/2006/main" count="2188" uniqueCount="796">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</sst>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20</v>
      </c>
      <c r="Y52" s="544">
        <f t="shared" si="0"/>
        <v>21.6</v>
      </c>
      <c r="Z52" s="36">
        <f>IFERROR(IF(Y52=0,"",ROUNDUP(Y52/H52,0)*0.01898),"")</f>
        <v>3.7960000000000001E-2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20.805555555555554</v>
      </c>
      <c r="BN52" s="64">
        <f t="shared" si="2"/>
        <v>22.47</v>
      </c>
      <c r="BO52" s="64">
        <f t="shared" si="3"/>
        <v>2.8935185185185182E-2</v>
      </c>
      <c r="BP52" s="64">
        <f t="shared" si="4"/>
        <v>3.125E-2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1.8518518518518516</v>
      </c>
      <c r="Y57" s="545">
        <f>IFERROR(Y51/H51,"0")+IFERROR(Y52/H52,"0")+IFERROR(Y53/H53,"0")+IFERROR(Y54/H54,"0")+IFERROR(Y55/H55,"0")+IFERROR(Y56/H56,"0")</f>
        <v>2</v>
      </c>
      <c r="Z57" s="545">
        <f>IFERROR(IF(Z51="",0,Z51),"0")+IFERROR(IF(Z52="",0,Z52),"0")+IFERROR(IF(Z53="",0,Z53),"0")+IFERROR(IF(Z54="",0,Z54),"0")+IFERROR(IF(Z55="",0,Z55),"0")+IFERROR(IF(Z56="",0,Z56),"0")</f>
        <v>3.7960000000000001E-2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20</v>
      </c>
      <c r="Y58" s="545">
        <f>IFERROR(SUM(Y51:Y56),"0")</f>
        <v>21.6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12.345679012345679</v>
      </c>
      <c r="Y96" s="545">
        <f>IFERROR(Y92/H92,"0")+IFERROR(Y93/H93,"0")+IFERROR(Y94/H94,"0")+IFERROR(Y95/H95,"0")</f>
        <v>13</v>
      </c>
      <c r="Z96" s="545">
        <f>IFERROR(IF(Z92="",0,Z92),"0")+IFERROR(IF(Z93="",0,Z93),"0")+IFERROR(IF(Z94="",0,Z94),"0")+IFERROR(IF(Z95="",0,Z95),"0")</f>
        <v>0.24674000000000001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100</v>
      </c>
      <c r="Y97" s="545">
        <f>IFERROR(SUM(Y92:Y95),"0")</f>
        <v>105.3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30</v>
      </c>
      <c r="Y100" s="544">
        <f>IFERROR(IF(X100="",0,CEILING((X100/$H100),1)*$H100),"")</f>
        <v>32.400000000000006</v>
      </c>
      <c r="Z100" s="36">
        <f>IFERROR(IF(Y100=0,"",ROUNDUP(Y100/H100,0)*0.01898),"")</f>
        <v>5.6940000000000004E-2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31.208333333333329</v>
      </c>
      <c r="BN100" s="64">
        <f>IFERROR(Y100*I100/H100,"0")</f>
        <v>33.705000000000005</v>
      </c>
      <c r="BO100" s="64">
        <f>IFERROR(1/J100*(X100/H100),"0")</f>
        <v>4.3402777777777776E-2</v>
      </c>
      <c r="BP100" s="64">
        <f>IFERROR(1/J100*(Y100/H100),"0")</f>
        <v>4.6875000000000007E-2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2.7777777777777777</v>
      </c>
      <c r="Y104" s="545">
        <f>IFERROR(Y100/H100,"0")+IFERROR(Y101/H101,"0")+IFERROR(Y102/H102,"0")+IFERROR(Y103/H103,"0")</f>
        <v>3.0000000000000004</v>
      </c>
      <c r="Z104" s="545">
        <f>IFERROR(IF(Z100="",0,Z100),"0")+IFERROR(IF(Z101="",0,Z101),"0")+IFERROR(IF(Z102="",0,Z102),"0")+IFERROR(IF(Z103="",0,Z103),"0")</f>
        <v>5.6940000000000004E-2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30</v>
      </c>
      <c r="Y105" s="545">
        <f>IFERROR(SUM(Y100:Y103),"0")</f>
        <v>32.400000000000006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60</v>
      </c>
      <c r="Y113" s="544">
        <f>IFERROR(IF(X113="",0,CEILING((X113/$H113),1)*$H113),"")</f>
        <v>64.8</v>
      </c>
      <c r="Z113" s="36">
        <f>IFERROR(IF(Y113=0,"",ROUNDUP(Y113/H113,0)*0.01898),"")</f>
        <v>0.15184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63.8</v>
      </c>
      <c r="BN113" s="64">
        <f>IFERROR(Y113*I113/H113,"0")</f>
        <v>68.903999999999996</v>
      </c>
      <c r="BO113" s="64">
        <f>IFERROR(1/J113*(X113/H113),"0")</f>
        <v>0.11574074074074074</v>
      </c>
      <c r="BP113" s="64">
        <f>IFERROR(1/J113*(Y113/H113),"0")</f>
        <v>0.125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7.4074074074074074</v>
      </c>
      <c r="Y117" s="545">
        <f>IFERROR(Y113/H113,"0")+IFERROR(Y114/H114,"0")+IFERROR(Y115/H115,"0")+IFERROR(Y116/H116,"0")</f>
        <v>8</v>
      </c>
      <c r="Z117" s="545">
        <f>IFERROR(IF(Z113="",0,Z113),"0")+IFERROR(IF(Z114="",0,Z114),"0")+IFERROR(IF(Z115="",0,Z115),"0")+IFERROR(IF(Z116="",0,Z116),"0")</f>
        <v>0.15184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60</v>
      </c>
      <c r="Y118" s="545">
        <f>IFERROR(SUM(Y113:Y116),"0")</f>
        <v>64.8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70</v>
      </c>
      <c r="Y158" s="544">
        <f t="shared" ref="Y158:Y166" si="5">IFERROR(IF(X158="",0,CEILING((X158/$H158),1)*$H158),"")</f>
        <v>71.400000000000006</v>
      </c>
      <c r="Z158" s="36">
        <f>IFERROR(IF(Y158=0,"",ROUNDUP(Y158/H158,0)*0.00902),"")</f>
        <v>0.15334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74.499999999999986</v>
      </c>
      <c r="BN158" s="64">
        <f t="shared" ref="BN158:BN166" si="7">IFERROR(Y158*I158/H158,"0")</f>
        <v>75.989999999999995</v>
      </c>
      <c r="BO158" s="64">
        <f t="shared" ref="BO158:BO166" si="8">IFERROR(1/J158*(X158/H158),"0")</f>
        <v>0.12626262626262624</v>
      </c>
      <c r="BP158" s="64">
        <f t="shared" ref="BP158:BP166" si="9">IFERROR(1/J158*(Y158/H158),"0")</f>
        <v>0.12878787878787878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15</v>
      </c>
      <c r="Y160" s="544">
        <f t="shared" si="5"/>
        <v>16.8</v>
      </c>
      <c r="Z160" s="36">
        <f>IFERROR(IF(Y160=0,"",ROUNDUP(Y160/H160,0)*0.00902),"")</f>
        <v>3.6080000000000001E-2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15.75</v>
      </c>
      <c r="BN160" s="64">
        <f t="shared" si="7"/>
        <v>17.64</v>
      </c>
      <c r="BO160" s="64">
        <f t="shared" si="8"/>
        <v>2.7056277056277056E-2</v>
      </c>
      <c r="BP160" s="64">
        <f t="shared" si="9"/>
        <v>3.0303030303030304E-2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8.3999999999999986</v>
      </c>
      <c r="Y164" s="544">
        <f t="shared" si="5"/>
        <v>8.4</v>
      </c>
      <c r="Z164" s="36">
        <f>IFERROR(IF(Y164=0,"",ROUNDUP(Y164/H164,0)*0.00502),"")</f>
        <v>2.0080000000000001E-2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8.7999999999999989</v>
      </c>
      <c r="BN164" s="64">
        <f t="shared" si="7"/>
        <v>8.8000000000000007</v>
      </c>
      <c r="BO164" s="64">
        <f t="shared" si="8"/>
        <v>1.7094017094017092E-2</v>
      </c>
      <c r="BP164" s="64">
        <f t="shared" si="9"/>
        <v>1.7094017094017096E-2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31.38095238095238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33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0.28166000000000002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123.4</v>
      </c>
      <c r="Y168" s="545">
        <f>IFERROR(SUM(Y158:Y166),"0")</f>
        <v>130.19999999999999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330</v>
      </c>
      <c r="Y191" s="544">
        <f t="shared" ref="Y191:Y198" si="10">IFERROR(IF(X191="",0,CEILING((X191/$H191),1)*$H191),"")</f>
        <v>334.8</v>
      </c>
      <c r="Z191" s="36">
        <f>IFERROR(IF(Y191=0,"",ROUNDUP(Y191/H191,0)*0.00902),"")</f>
        <v>0.55923999999999996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342.83333333333337</v>
      </c>
      <c r="BN191" s="64">
        <f t="shared" ref="BN191:BN198" si="12">IFERROR(Y191*I191/H191,"0")</f>
        <v>347.82</v>
      </c>
      <c r="BO191" s="64">
        <f t="shared" ref="BO191:BO198" si="13">IFERROR(1/J191*(X191/H191),"0")</f>
        <v>0.46296296296296297</v>
      </c>
      <c r="BP191" s="64">
        <f t="shared" ref="BP191:BP198" si="14">IFERROR(1/J191*(Y191/H191),"0")</f>
        <v>0.46969696969696972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150</v>
      </c>
      <c r="Y192" s="544">
        <f t="shared" si="10"/>
        <v>151.20000000000002</v>
      </c>
      <c r="Z192" s="36">
        <f>IFERROR(IF(Y192=0,"",ROUNDUP(Y192/H192,0)*0.00902),"")</f>
        <v>0.25256000000000001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155.83333333333331</v>
      </c>
      <c r="BN192" s="64">
        <f t="shared" si="12"/>
        <v>157.08000000000001</v>
      </c>
      <c r="BO192" s="64">
        <f t="shared" si="13"/>
        <v>0.21043771043771042</v>
      </c>
      <c r="BP192" s="64">
        <f t="shared" si="14"/>
        <v>0.21212121212121213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150</v>
      </c>
      <c r="Y193" s="544">
        <f t="shared" si="10"/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155.83333333333331</v>
      </c>
      <c r="BN193" s="64">
        <f t="shared" si="12"/>
        <v>157.08000000000001</v>
      </c>
      <c r="BO193" s="64">
        <f t="shared" si="13"/>
        <v>0.21043771043771042</v>
      </c>
      <c r="BP193" s="64">
        <f t="shared" si="14"/>
        <v>0.21212121212121213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180</v>
      </c>
      <c r="Y194" s="544">
        <f t="shared" si="10"/>
        <v>183.60000000000002</v>
      </c>
      <c r="Z194" s="36">
        <f>IFERROR(IF(Y194=0,"",ROUNDUP(Y194/H194,0)*0.00902),"")</f>
        <v>0.30668000000000001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187</v>
      </c>
      <c r="BN194" s="64">
        <f t="shared" si="12"/>
        <v>190.74</v>
      </c>
      <c r="BO194" s="64">
        <f t="shared" si="13"/>
        <v>0.25252525252525249</v>
      </c>
      <c r="BP194" s="64">
        <f t="shared" si="14"/>
        <v>0.25757575757575757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150</v>
      </c>
      <c r="Y199" s="545">
        <f>IFERROR(Y191/H191,"0")+IFERROR(Y192/H192,"0")+IFERROR(Y193/H193,"0")+IFERROR(Y194/H194,"0")+IFERROR(Y195/H195,"0")+IFERROR(Y196/H196,"0")+IFERROR(Y197/H197,"0")+IFERROR(Y198/H198,"0")</f>
        <v>152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1.37104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810</v>
      </c>
      <c r="Y200" s="545">
        <f>IFERROR(SUM(Y191:Y198),"0")</f>
        <v>820.80000000000007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20</v>
      </c>
      <c r="Y204" s="544">
        <f t="shared" si="15"/>
        <v>26.099999999999998</v>
      </c>
      <c r="Z204" s="36">
        <f>IFERROR(IF(Y204=0,"",ROUNDUP(Y204/H204,0)*0.01898),"")</f>
        <v>5.6940000000000004E-2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21.193103448275863</v>
      </c>
      <c r="BN204" s="64">
        <f t="shared" si="17"/>
        <v>27.656999999999996</v>
      </c>
      <c r="BO204" s="64">
        <f t="shared" si="18"/>
        <v>3.5919540229885062E-2</v>
      </c>
      <c r="BP204" s="64">
        <f t="shared" si="19"/>
        <v>4.6875E-2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240</v>
      </c>
      <c r="Y207" s="544">
        <f t="shared" si="15"/>
        <v>240</v>
      </c>
      <c r="Z207" s="36">
        <f t="shared" si="20"/>
        <v>0.65100000000000002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144</v>
      </c>
      <c r="Y208" s="544">
        <f t="shared" si="15"/>
        <v>144</v>
      </c>
      <c r="Z208" s="36">
        <f t="shared" si="20"/>
        <v>0.3906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159.12000000000003</v>
      </c>
      <c r="BN208" s="64">
        <f t="shared" si="17"/>
        <v>159.12000000000003</v>
      </c>
      <c r="BO208" s="64">
        <f t="shared" si="18"/>
        <v>0.32967032967032972</v>
      </c>
      <c r="BP208" s="64">
        <f t="shared" si="19"/>
        <v>0.32967032967032972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192</v>
      </c>
      <c r="Y209" s="544">
        <f t="shared" si="15"/>
        <v>192</v>
      </c>
      <c r="Z209" s="36">
        <f t="shared" si="20"/>
        <v>0.52080000000000004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212.16000000000003</v>
      </c>
      <c r="BN209" s="64">
        <f t="shared" si="17"/>
        <v>212.16000000000003</v>
      </c>
      <c r="BO209" s="64">
        <f t="shared" si="18"/>
        <v>0.43956043956043961</v>
      </c>
      <c r="BP209" s="64">
        <f t="shared" si="19"/>
        <v>0.43956043956043961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192</v>
      </c>
      <c r="Y210" s="544">
        <f t="shared" si="15"/>
        <v>192</v>
      </c>
      <c r="Z210" s="36">
        <f t="shared" si="20"/>
        <v>0.52080000000000004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212.64000000000001</v>
      </c>
      <c r="BN210" s="64">
        <f t="shared" si="17"/>
        <v>212.64000000000001</v>
      </c>
      <c r="BO210" s="64">
        <f t="shared" si="18"/>
        <v>0.43956043956043961</v>
      </c>
      <c r="BP210" s="64">
        <f t="shared" si="19"/>
        <v>0.43956043956043961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422.29885057471267</v>
      </c>
      <c r="Y211" s="545">
        <f>IFERROR(Y202/H202,"0")+IFERROR(Y203/H203,"0")+IFERROR(Y204/H204,"0")+IFERROR(Y205/H205,"0")+IFERROR(Y206/H206,"0")+IFERROR(Y207/H207,"0")+IFERROR(Y208/H208,"0")+IFERROR(Y209/H209,"0")+IFERROR(Y210/H210,"0")</f>
        <v>423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2.79114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1028</v>
      </c>
      <c r="Y212" s="545">
        <f>IFERROR(SUM(Y202:Y210),"0")</f>
        <v>1034.0999999999999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31.2</v>
      </c>
      <c r="Z314" s="36">
        <f>IFERROR(IF(Y314=0,"",ROUNDUP(Y314/H314,0)*0.01898),"")</f>
        <v>7.5920000000000001E-2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31.996153846153849</v>
      </c>
      <c r="BN314" s="64">
        <f>IFERROR(Y314*I314/H314,"0")</f>
        <v>33.276000000000003</v>
      </c>
      <c r="BO314" s="64">
        <f>IFERROR(1/J314*(X314/H314),"0")</f>
        <v>6.0096153846153848E-2</v>
      </c>
      <c r="BP314" s="64">
        <f>IFERROR(1/J314*(Y314/H314),"0")</f>
        <v>6.25E-2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3.8461538461538463</v>
      </c>
      <c r="Y316" s="545">
        <f>IFERROR(Y313/H313,"0")+IFERROR(Y314/H314,"0")+IFERROR(Y315/H315,"0")</f>
        <v>4</v>
      </c>
      <c r="Z316" s="545">
        <f>IFERROR(IF(Z313="",0,Z313),"0")+IFERROR(IF(Z314="",0,Z314),"0")+IFERROR(IF(Z315="",0,Z315),"0")</f>
        <v>7.5920000000000001E-2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30</v>
      </c>
      <c r="Y317" s="545">
        <f>IFERROR(SUM(Y313:Y315),"0")</f>
        <v>31.2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3000</v>
      </c>
      <c r="Y341" s="544">
        <f t="shared" ref="Y341:Y347" si="32">IFERROR(IF(X341="",0,CEILING((X341/$H341),1)*$H341),"")</f>
        <v>3000</v>
      </c>
      <c r="Z341" s="36">
        <f>IFERROR(IF(Y341=0,"",ROUNDUP(Y341/H341,0)*0.02175),"")</f>
        <v>4.3499999999999996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3096</v>
      </c>
      <c r="BN341" s="64">
        <f t="shared" ref="BN341:BN347" si="34">IFERROR(Y341*I341/H341,"0")</f>
        <v>3096</v>
      </c>
      <c r="BO341" s="64">
        <f t="shared" ref="BO341:BO347" si="35">IFERROR(1/J341*(X341/H341),"0")</f>
        <v>4.1666666666666661</v>
      </c>
      <c r="BP341" s="64">
        <f t="shared" ref="BP341:BP347" si="36">IFERROR(1/J341*(Y341/H341),"0")</f>
        <v>4.1666666666666661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1500</v>
      </c>
      <c r="Y342" s="544">
        <f t="shared" si="32"/>
        <v>1500</v>
      </c>
      <c r="Z342" s="36">
        <f>IFERROR(IF(Y342=0,"",ROUNDUP(Y342/H342,0)*0.02175),"")</f>
        <v>2.1749999999999998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1548</v>
      </c>
      <c r="BN342" s="64">
        <f t="shared" si="34"/>
        <v>1548</v>
      </c>
      <c r="BO342" s="64">
        <f t="shared" si="35"/>
        <v>2.083333333333333</v>
      </c>
      <c r="BP342" s="64">
        <f t="shared" si="36"/>
        <v>2.083333333333333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2000</v>
      </c>
      <c r="Y344" s="544">
        <f t="shared" si="32"/>
        <v>2010</v>
      </c>
      <c r="Z344" s="36">
        <f>IFERROR(IF(Y344=0,"",ROUNDUP(Y344/H344,0)*0.02175),"")</f>
        <v>2.9144999999999999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2064</v>
      </c>
      <c r="BN344" s="64">
        <f t="shared" si="34"/>
        <v>2074.3200000000002</v>
      </c>
      <c r="BO344" s="64">
        <f t="shared" si="35"/>
        <v>2.7777777777777777</v>
      </c>
      <c r="BP344" s="64">
        <f t="shared" si="36"/>
        <v>2.7916666666666665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433.33333333333337</v>
      </c>
      <c r="Y348" s="545">
        <f>IFERROR(Y341/H341,"0")+IFERROR(Y342/H342,"0")+IFERROR(Y343/H343,"0")+IFERROR(Y344/H344,"0")+IFERROR(Y345/H345,"0")+IFERROR(Y346/H346,"0")+IFERROR(Y347/H347,"0")</f>
        <v>434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9.4394999999999989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6500</v>
      </c>
      <c r="Y349" s="545">
        <f>IFERROR(SUM(Y341:Y347),"0")</f>
        <v>6510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2000</v>
      </c>
      <c r="Y351" s="544">
        <f>IFERROR(IF(X351="",0,CEILING((X351/$H351),1)*$H351),"")</f>
        <v>2010</v>
      </c>
      <c r="Z351" s="36">
        <f>IFERROR(IF(Y351=0,"",ROUNDUP(Y351/H351,0)*0.02175),"")</f>
        <v>2.9144999999999999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2064</v>
      </c>
      <c r="BN351" s="64">
        <f>IFERROR(Y351*I351/H351,"0")</f>
        <v>2074.3200000000002</v>
      </c>
      <c r="BO351" s="64">
        <f>IFERROR(1/J351*(X351/H351),"0")</f>
        <v>2.7777777777777777</v>
      </c>
      <c r="BP351" s="64">
        <f>IFERROR(1/J351*(Y351/H351),"0")</f>
        <v>2.7916666666666665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133.33333333333334</v>
      </c>
      <c r="Y353" s="545">
        <f>IFERROR(Y351/H351,"0")+IFERROR(Y352/H352,"0")</f>
        <v>134</v>
      </c>
      <c r="Z353" s="545">
        <f>IFERROR(IF(Z351="",0,Z351),"0")+IFERROR(IF(Z352="",0,Z352),"0")</f>
        <v>2.9144999999999999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2000</v>
      </c>
      <c r="Y354" s="545">
        <f>IFERROR(SUM(Y351:Y352),"0")</f>
        <v>2010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200</v>
      </c>
      <c r="Y361" s="544">
        <f>IFERROR(IF(X361="",0,CEILING((X361/$H361),1)*$H361),"")</f>
        <v>207</v>
      </c>
      <c r="Z361" s="36">
        <f>IFERROR(IF(Y361=0,"",ROUNDUP(Y361/H361,0)*0.01898),"")</f>
        <v>0.43653999999999998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211.53333333333333</v>
      </c>
      <c r="BN361" s="64">
        <f>IFERROR(Y361*I361/H361,"0")</f>
        <v>218.93700000000001</v>
      </c>
      <c r="BO361" s="64">
        <f>IFERROR(1/J361*(X361/H361),"0")</f>
        <v>0.34722222222222221</v>
      </c>
      <c r="BP361" s="64">
        <f>IFERROR(1/J361*(Y361/H361),"0")</f>
        <v>0.359375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22.222222222222221</v>
      </c>
      <c r="Y362" s="545">
        <f>IFERROR(Y361/H361,"0")</f>
        <v>23</v>
      </c>
      <c r="Z362" s="545">
        <f>IFERROR(IF(Z361="",0,Z361),"0")</f>
        <v>0.43653999999999998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200</v>
      </c>
      <c r="Y363" s="545">
        <f>IFERROR(SUM(Y361:Y361),"0")</f>
        <v>207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60</v>
      </c>
      <c r="Y376" s="544">
        <f>IFERROR(IF(X376="",0,CEILING((X376/$H376),1)*$H376),"")</f>
        <v>63</v>
      </c>
      <c r="Z376" s="36">
        <f>IFERROR(IF(Y376=0,"",ROUNDUP(Y376/H376,0)*0.01898),"")</f>
        <v>0.13286000000000001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63.46</v>
      </c>
      <c r="BN376" s="64">
        <f>IFERROR(Y376*I376/H376,"0")</f>
        <v>66.632999999999996</v>
      </c>
      <c r="BO376" s="64">
        <f>IFERROR(1/J376*(X376/H376),"0")</f>
        <v>0.10416666666666667</v>
      </c>
      <c r="BP376" s="64">
        <f>IFERROR(1/J376*(Y376/H376),"0")</f>
        <v>0.109375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6.666666666666667</v>
      </c>
      <c r="Y378" s="545">
        <f>IFERROR(Y376/H376,"0")+IFERROR(Y377/H377,"0")</f>
        <v>7</v>
      </c>
      <c r="Z378" s="545">
        <f>IFERROR(IF(Z376="",0,Z376),"0")+IFERROR(IF(Z377="",0,Z377),"0")</f>
        <v>0.13286000000000001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60</v>
      </c>
      <c r="Y379" s="545">
        <f>IFERROR(SUM(Y376:Y377),"0")</f>
        <v>63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50</v>
      </c>
      <c r="Y387" s="544">
        <f t="shared" ref="Y387:Y396" si="37">IFERROR(IF(X387="",0,CEILING((X387/$H387),1)*$H387),"")</f>
        <v>54</v>
      </c>
      <c r="Z387" s="36">
        <f>IFERROR(IF(Y387=0,"",ROUNDUP(Y387/H387,0)*0.00902),"")</f>
        <v>9.0200000000000002E-2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51.944444444444443</v>
      </c>
      <c r="BN387" s="64">
        <f t="shared" ref="BN387:BN396" si="39">IFERROR(Y387*I387/H387,"0")</f>
        <v>56.099999999999994</v>
      </c>
      <c r="BO387" s="64">
        <f t="shared" ref="BO387:BO396" si="40">IFERROR(1/J387*(X387/H387),"0")</f>
        <v>7.0145903479236812E-2</v>
      </c>
      <c r="BP387" s="64">
        <f t="shared" ref="BP387:BP396" si="41">IFERROR(1/J387*(Y387/H387),"0")</f>
        <v>7.575757575757576E-2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150</v>
      </c>
      <c r="Y390" s="544">
        <f t="shared" si="37"/>
        <v>151.20000000000002</v>
      </c>
      <c r="Z390" s="36">
        <f>IFERROR(IF(Y390=0,"",ROUNDUP(Y390/H390,0)*0.00902),"")</f>
        <v>0.25256000000000001</v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155.83333333333331</v>
      </c>
      <c r="BN390" s="64">
        <f t="shared" si="39"/>
        <v>157.08000000000001</v>
      </c>
      <c r="BO390" s="64">
        <f t="shared" si="40"/>
        <v>0.21043771043771042</v>
      </c>
      <c r="BP390" s="64">
        <f t="shared" si="41"/>
        <v>0.21212121212121213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4.1999999999999993</v>
      </c>
      <c r="Y393" s="544">
        <f t="shared" si="37"/>
        <v>4.2</v>
      </c>
      <c r="Z393" s="36">
        <f t="shared" si="42"/>
        <v>1.004E-2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4.4599999999999991</v>
      </c>
      <c r="BN393" s="64">
        <f t="shared" si="39"/>
        <v>4.46</v>
      </c>
      <c r="BO393" s="64">
        <f t="shared" si="40"/>
        <v>8.5470085470085461E-3</v>
      </c>
      <c r="BP393" s="64">
        <f t="shared" si="41"/>
        <v>8.5470085470085479E-3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8.3999999999999986</v>
      </c>
      <c r="Y395" s="544">
        <f t="shared" si="37"/>
        <v>8.4</v>
      </c>
      <c r="Z395" s="36">
        <f t="shared" si="42"/>
        <v>2.0080000000000001E-2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8.9199999999999982</v>
      </c>
      <c r="BN395" s="64">
        <f t="shared" si="39"/>
        <v>8.92</v>
      </c>
      <c r="BO395" s="64">
        <f t="shared" si="40"/>
        <v>1.7094017094017092E-2</v>
      </c>
      <c r="BP395" s="64">
        <f t="shared" si="41"/>
        <v>1.7094017094017096E-2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43.037037037037038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44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0.37287999999999999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212.6</v>
      </c>
      <c r="Y398" s="545">
        <f>IFERROR(SUM(Y387:Y396),"0")</f>
        <v>217.8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100</v>
      </c>
      <c r="Y410" s="544">
        <f>IFERROR(IF(X410="",0,CEILING((X410/$H410),1)*$H410),"")</f>
        <v>102.60000000000001</v>
      </c>
      <c r="Z410" s="36">
        <f>IFERROR(IF(Y410=0,"",ROUNDUP(Y410/H410,0)*0.00902),"")</f>
        <v>0.17138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103.88888888888889</v>
      </c>
      <c r="BN410" s="64">
        <f>IFERROR(Y410*I410/H410,"0")</f>
        <v>106.59000000000002</v>
      </c>
      <c r="BO410" s="64">
        <f>IFERROR(1/J410*(X410/H410),"0")</f>
        <v>0.14029180695847362</v>
      </c>
      <c r="BP410" s="64">
        <f>IFERROR(1/J410*(Y410/H410),"0")</f>
        <v>0.14393939393939395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18.518518518518519</v>
      </c>
      <c r="Y414" s="545">
        <f>IFERROR(Y410/H410,"0")+IFERROR(Y411/H411,"0")+IFERROR(Y412/H412,"0")+IFERROR(Y413/H413,"0")</f>
        <v>19</v>
      </c>
      <c r="Z414" s="545">
        <f>IFERROR(IF(Z410="",0,Z410),"0")+IFERROR(IF(Z411="",0,Z411),"0")+IFERROR(IF(Z412="",0,Z412),"0")+IFERROR(IF(Z413="",0,Z413),"0")</f>
        <v>0.17138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100</v>
      </c>
      <c r="Y415" s="545">
        <f>IFERROR(SUM(Y410:Y413),"0")</f>
        <v>102.60000000000001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20</v>
      </c>
      <c r="Y430" s="544">
        <f t="shared" si="43"/>
        <v>21.12</v>
      </c>
      <c r="Z430" s="36">
        <f t="shared" si="44"/>
        <v>4.7840000000000001E-2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21.363636363636363</v>
      </c>
      <c r="BN430" s="64">
        <f t="shared" si="46"/>
        <v>22.56</v>
      </c>
      <c r="BO430" s="64">
        <f t="shared" si="47"/>
        <v>3.6421911421911424E-2</v>
      </c>
      <c r="BP430" s="64">
        <f t="shared" si="48"/>
        <v>3.8461538461538464E-2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100</v>
      </c>
      <c r="Y431" s="544">
        <f t="shared" si="43"/>
        <v>100.32000000000001</v>
      </c>
      <c r="Z431" s="36">
        <f t="shared" si="44"/>
        <v>0.22724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106.81818181818181</v>
      </c>
      <c r="BN431" s="64">
        <f t="shared" si="46"/>
        <v>107.16</v>
      </c>
      <c r="BO431" s="64">
        <f t="shared" si="47"/>
        <v>0.18210955710955709</v>
      </c>
      <c r="BP431" s="64">
        <f t="shared" si="48"/>
        <v>0.18269230769230771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150</v>
      </c>
      <c r="Y434" s="544">
        <f t="shared" si="43"/>
        <v>153.12</v>
      </c>
      <c r="Z434" s="36">
        <f t="shared" si="44"/>
        <v>0.34683999999999998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160.22727272727272</v>
      </c>
      <c r="BN434" s="64">
        <f t="shared" si="46"/>
        <v>163.56</v>
      </c>
      <c r="BO434" s="64">
        <f t="shared" si="47"/>
        <v>0.27316433566433568</v>
      </c>
      <c r="BP434" s="64">
        <f t="shared" si="48"/>
        <v>0.27884615384615385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51.136363636363633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52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0.62192000000000003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270</v>
      </c>
      <c r="Y442" s="545">
        <f>IFERROR(SUM(Y429:Y440),"0")</f>
        <v>274.56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80</v>
      </c>
      <c r="Y444" s="544">
        <f>IFERROR(IF(X444="",0,CEILING((X444/$H444),1)*$H444),"")</f>
        <v>84.48</v>
      </c>
      <c r="Z444" s="36">
        <f>IFERROR(IF(Y444=0,"",ROUNDUP(Y444/H444,0)*0.01196),"")</f>
        <v>0.19136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85.454545454545453</v>
      </c>
      <c r="BN444" s="64">
        <f>IFERROR(Y444*I444/H444,"0")</f>
        <v>90.24</v>
      </c>
      <c r="BO444" s="64">
        <f>IFERROR(1/J444*(X444/H444),"0")</f>
        <v>0.14568764568764569</v>
      </c>
      <c r="BP444" s="64">
        <f>IFERROR(1/J444*(Y444/H444),"0")</f>
        <v>0.15384615384615385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15.15151515151515</v>
      </c>
      <c r="Y447" s="545">
        <f>IFERROR(Y444/H444,"0")+IFERROR(Y445/H445,"0")+IFERROR(Y446/H446,"0")</f>
        <v>16</v>
      </c>
      <c r="Z447" s="545">
        <f>IFERROR(IF(Z444="",0,Z444),"0")+IFERROR(IF(Z445="",0,Z445),"0")+IFERROR(IF(Z446="",0,Z446),"0")</f>
        <v>0.19136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80</v>
      </c>
      <c r="Y448" s="545">
        <f>IFERROR(SUM(Y444:Y446),"0")</f>
        <v>84.48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50</v>
      </c>
      <c r="Y450" s="544">
        <f t="shared" ref="Y450:Y455" si="49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53.409090909090907</v>
      </c>
      <c r="BN450" s="64">
        <f t="shared" ref="BN450:BN455" si="51">IFERROR(Y450*I450/H450,"0")</f>
        <v>56.400000000000006</v>
      </c>
      <c r="BO450" s="64">
        <f t="shared" ref="BO450:BO455" si="52">IFERROR(1/J450*(X450/H450),"0")</f>
        <v>9.1054778554778545E-2</v>
      </c>
      <c r="BP450" s="64">
        <f t="shared" ref="BP450:BP455" si="53">IFERROR(1/J450*(Y450/H450),"0")</f>
        <v>9.6153846153846159E-2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50</v>
      </c>
      <c r="Y451" s="544">
        <f t="shared" si="49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53.409090909090907</v>
      </c>
      <c r="BN451" s="64">
        <f t="shared" si="51"/>
        <v>56.400000000000006</v>
      </c>
      <c r="BO451" s="64">
        <f t="shared" si="52"/>
        <v>9.1054778554778545E-2</v>
      </c>
      <c r="BP451" s="64">
        <f t="shared" si="53"/>
        <v>9.6153846153846159E-2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30</v>
      </c>
      <c r="Y452" s="544">
        <f t="shared" si="49"/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32.04545454545454</v>
      </c>
      <c r="BN452" s="64">
        <f t="shared" si="51"/>
        <v>33.839999999999996</v>
      </c>
      <c r="BO452" s="64">
        <f t="shared" si="52"/>
        <v>5.4632867132867136E-2</v>
      </c>
      <c r="BP452" s="64">
        <f t="shared" si="53"/>
        <v>5.7692307692307696E-2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24.621212121212118</v>
      </c>
      <c r="Y456" s="545">
        <f>IFERROR(Y450/H450,"0")+IFERROR(Y451/H451,"0")+IFERROR(Y452/H452,"0")+IFERROR(Y453/H453,"0")+IFERROR(Y454/H454,"0")+IFERROR(Y455/H455,"0")</f>
        <v>26</v>
      </c>
      <c r="Z456" s="545">
        <f>IFERROR(IF(Z450="",0,Z450),"0")+IFERROR(IF(Z451="",0,Z451),"0")+IFERROR(IF(Z452="",0,Z452),"0")+IFERROR(IF(Z453="",0,Z453),"0")+IFERROR(IF(Z454="",0,Z454),"0")+IFERROR(IF(Z455="",0,Z455),"0")</f>
        <v>0.31096000000000001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130</v>
      </c>
      <c r="Y457" s="545">
        <f>IFERROR(SUM(Y450:Y455),"0")</f>
        <v>137.28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50</v>
      </c>
      <c r="Y481" s="544">
        <f>IFERROR(IF(X481="",0,CEILING((X481/$H481),1)*$H481),"")</f>
        <v>50.400000000000006</v>
      </c>
      <c r="Z481" s="36">
        <f>IFERROR(IF(Y481=0,"",ROUNDUP(Y481/H481,0)*0.00902),"")</f>
        <v>0.10824</v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53.214285714285715</v>
      </c>
      <c r="BN481" s="64">
        <f>IFERROR(Y481*I481/H481,"0")</f>
        <v>53.64</v>
      </c>
      <c r="BO481" s="64">
        <f>IFERROR(1/J481*(X481/H481),"0")</f>
        <v>9.0187590187590191E-2</v>
      </c>
      <c r="BP481" s="64">
        <f>IFERROR(1/J481*(Y481/H481),"0")</f>
        <v>9.0909090909090912E-2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11.904761904761905</v>
      </c>
      <c r="Y482" s="545">
        <f>IFERROR(Y480/H480,"0")+IFERROR(Y481/H481,"0")</f>
        <v>12</v>
      </c>
      <c r="Z482" s="545">
        <f>IFERROR(IF(Z480="",0,Z480),"0")+IFERROR(IF(Z481="",0,Z481),"0")</f>
        <v>0.10824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50</v>
      </c>
      <c r="Y483" s="545">
        <f>IFERROR(SUM(Y480:Y481),"0")</f>
        <v>50.400000000000006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1500</v>
      </c>
      <c r="Y485" s="544">
        <f>IFERROR(IF(X485="",0,CEILING((X485/$H485),1)*$H485),"")</f>
        <v>1503</v>
      </c>
      <c r="Z485" s="36">
        <f>IFERROR(IF(Y485=0,"",ROUNDUP(Y485/H485,0)*0.01898),"")</f>
        <v>3.1696599999999999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1586.5</v>
      </c>
      <c r="BN485" s="64">
        <f>IFERROR(Y485*I485/H485,"0")</f>
        <v>1589.673</v>
      </c>
      <c r="BO485" s="64">
        <f>IFERROR(1/J485*(X485/H485),"0")</f>
        <v>2.6041666666666665</v>
      </c>
      <c r="BP485" s="64">
        <f>IFERROR(1/J485*(Y485/H485),"0")</f>
        <v>2.609375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166.66666666666666</v>
      </c>
      <c r="Y486" s="545">
        <f>IFERROR(Y485/H485,"0")</f>
        <v>167</v>
      </c>
      <c r="Z486" s="545">
        <f>IFERROR(IF(Z485="",0,Z485),"0")</f>
        <v>3.1696599999999999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1500</v>
      </c>
      <c r="Y487" s="545">
        <f>IFERROR(SUM(Y485:Y485),"0")</f>
        <v>1503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13304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13400.519999999999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13888.490683460854</v>
      </c>
      <c r="Y499" s="545">
        <f>IFERROR(SUM(BN22:BN495),"0")</f>
        <v>13989.921999999997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21</v>
      </c>
      <c r="Y500" s="38">
        <f>ROUNDUP(SUM(BP22:BP495),0)</f>
        <v>21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14413.490683460854</v>
      </c>
      <c r="Y501" s="545">
        <f>GrossWeightTotalR+PalletQtyTotalR*25</f>
        <v>14514.921999999997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1558.5003034428323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1572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22.883039999999998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21.6</v>
      </c>
      <c r="E508" s="46">
        <f>IFERROR(Y86*1,"0")+IFERROR(Y87*1,"0")+IFERROR(Y88*1,"0")+IFERROR(Y92*1,"0")+IFERROR(Y93*1,"0")+IFERROR(Y94*1,"0")+IFERROR(Y95*1,"0")</f>
        <v>105.3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97.2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130.19999999999999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1854.9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31.2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8727</v>
      </c>
      <c r="U508" s="46">
        <f>IFERROR(Y366*1,"0")+IFERROR(Y367*1,"0")+IFERROR(Y368*1,"0")+IFERROR(Y372*1,"0")+IFERROR(Y376*1,"0")+IFERROR(Y377*1,"0")+IFERROR(Y381*1,"0")</f>
        <v>63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217.8</v>
      </c>
      <c r="W508" s="46">
        <f>IFERROR(Y406*1,"0")+IFERROR(Y410*1,"0")+IFERROR(Y411*1,"0")+IFERROR(Y412*1,"0")+IFERROR(Y413*1,"0")</f>
        <v>102.60000000000001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496.32000000000005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1553.4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