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D88E7A-88F7-4BCB-A5E2-2656CD52BE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Z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87" i="1" l="1"/>
  <c r="BN87" i="1"/>
  <c r="Z87" i="1"/>
  <c r="BP107" i="1"/>
  <c r="BN107" i="1"/>
  <c r="Z107" i="1"/>
  <c r="Y155" i="1"/>
  <c r="BP154" i="1"/>
  <c r="BN154" i="1"/>
  <c r="Z154" i="1"/>
  <c r="Z155" i="1" s="1"/>
  <c r="BP158" i="1"/>
  <c r="BN158" i="1"/>
  <c r="Z158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25" i="1"/>
  <c r="BN225" i="1"/>
  <c r="Z225" i="1"/>
  <c r="BP306" i="1"/>
  <c r="BN306" i="1"/>
  <c r="Z306" i="1"/>
  <c r="BP341" i="1"/>
  <c r="BN341" i="1"/>
  <c r="Z341" i="1"/>
  <c r="BP367" i="1"/>
  <c r="BN367" i="1"/>
  <c r="Z367" i="1"/>
  <c r="BP412" i="1"/>
  <c r="BN412" i="1"/>
  <c r="Z412" i="1"/>
  <c r="BP451" i="1"/>
  <c r="BN451" i="1"/>
  <c r="Z451" i="1"/>
  <c r="X499" i="1"/>
  <c r="X502" i="1"/>
  <c r="Z27" i="1"/>
  <c r="BN27" i="1"/>
  <c r="Z54" i="1"/>
  <c r="BN54" i="1"/>
  <c r="Z66" i="1"/>
  <c r="BN66" i="1"/>
  <c r="BP72" i="1"/>
  <c r="BN72" i="1"/>
  <c r="Z72" i="1"/>
  <c r="BP92" i="1"/>
  <c r="BN92" i="1"/>
  <c r="Z92" i="1"/>
  <c r="BP126" i="1"/>
  <c r="BN126" i="1"/>
  <c r="Z126" i="1"/>
  <c r="BP166" i="1"/>
  <c r="BN166" i="1"/>
  <c r="Z166" i="1"/>
  <c r="BP195" i="1"/>
  <c r="BN195" i="1"/>
  <c r="Z195" i="1"/>
  <c r="BP222" i="1"/>
  <c r="BN222" i="1"/>
  <c r="Z222" i="1"/>
  <c r="Y234" i="1"/>
  <c r="Y233" i="1"/>
  <c r="BP232" i="1"/>
  <c r="BN232" i="1"/>
  <c r="Z232" i="1"/>
  <c r="Z233" i="1" s="1"/>
  <c r="BP242" i="1"/>
  <c r="BN242" i="1"/>
  <c r="Z242" i="1"/>
  <c r="BP290" i="1"/>
  <c r="BN290" i="1"/>
  <c r="Z290" i="1"/>
  <c r="BP328" i="1"/>
  <c r="BN328" i="1"/>
  <c r="Z328" i="1"/>
  <c r="BP351" i="1"/>
  <c r="BN351" i="1"/>
  <c r="Z351" i="1"/>
  <c r="BP391" i="1"/>
  <c r="BN391" i="1"/>
  <c r="Z391" i="1"/>
  <c r="BP435" i="1"/>
  <c r="BN435" i="1"/>
  <c r="Z435" i="1"/>
  <c r="BP461" i="1"/>
  <c r="BN461" i="1"/>
  <c r="Z461" i="1"/>
  <c r="BP56" i="1"/>
  <c r="BN56" i="1"/>
  <c r="BP62" i="1"/>
  <c r="BN62" i="1"/>
  <c r="Z62" i="1"/>
  <c r="BP74" i="1"/>
  <c r="BN74" i="1"/>
  <c r="Z74" i="1"/>
  <c r="BP94" i="1"/>
  <c r="BN94" i="1"/>
  <c r="Z94" i="1"/>
  <c r="BP109" i="1"/>
  <c r="BN109" i="1"/>
  <c r="Z109" i="1"/>
  <c r="Y132" i="1"/>
  <c r="BP130" i="1"/>
  <c r="BN130" i="1"/>
  <c r="Z130" i="1"/>
  <c r="BP160" i="1"/>
  <c r="BN160" i="1"/>
  <c r="Z160" i="1"/>
  <c r="Y174" i="1"/>
  <c r="BP170" i="1"/>
  <c r="BN170" i="1"/>
  <c r="Z170" i="1"/>
  <c r="BP193" i="1"/>
  <c r="BN193" i="1"/>
  <c r="Z193" i="1"/>
  <c r="BP205" i="1"/>
  <c r="BN205" i="1"/>
  <c r="Z205" i="1"/>
  <c r="BP220" i="1"/>
  <c r="BN220" i="1"/>
  <c r="Z220" i="1"/>
  <c r="BP228" i="1"/>
  <c r="BN228" i="1"/>
  <c r="Z228" i="1"/>
  <c r="BP251" i="1"/>
  <c r="BN251" i="1"/>
  <c r="Z251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Y462" i="1"/>
  <c r="B508" i="1"/>
  <c r="X500" i="1"/>
  <c r="X501" i="1" s="1"/>
  <c r="Y31" i="1"/>
  <c r="Z29" i="1"/>
  <c r="BN29" i="1"/>
  <c r="C508" i="1"/>
  <c r="Z52" i="1"/>
  <c r="BN52" i="1"/>
  <c r="Z56" i="1"/>
  <c r="BP68" i="1"/>
  <c r="BN68" i="1"/>
  <c r="Z68" i="1"/>
  <c r="BP80" i="1"/>
  <c r="BN80" i="1"/>
  <c r="Z80" i="1"/>
  <c r="BP103" i="1"/>
  <c r="BN103" i="1"/>
  <c r="Z103" i="1"/>
  <c r="BP115" i="1"/>
  <c r="BN115" i="1"/>
  <c r="Z115" i="1"/>
  <c r="BP148" i="1"/>
  <c r="BN148" i="1"/>
  <c r="Z148" i="1"/>
  <c r="BP164" i="1"/>
  <c r="BN164" i="1"/>
  <c r="Z164" i="1"/>
  <c r="Y173" i="1"/>
  <c r="BP187" i="1"/>
  <c r="BN187" i="1"/>
  <c r="Z187" i="1"/>
  <c r="BP197" i="1"/>
  <c r="BN197" i="1"/>
  <c r="Z197" i="1"/>
  <c r="BP209" i="1"/>
  <c r="BN209" i="1"/>
  <c r="Z209" i="1"/>
  <c r="BP227" i="1"/>
  <c r="BN227" i="1"/>
  <c r="Z227" i="1"/>
  <c r="BP244" i="1"/>
  <c r="BN244" i="1"/>
  <c r="Z244" i="1"/>
  <c r="BP296" i="1"/>
  <c r="BN296" i="1"/>
  <c r="Z296" i="1"/>
  <c r="BP308" i="1"/>
  <c r="BN308" i="1"/>
  <c r="Z308" i="1"/>
  <c r="S508" i="1"/>
  <c r="BP333" i="1"/>
  <c r="BN333" i="1"/>
  <c r="Z333" i="1"/>
  <c r="Y336" i="1"/>
  <c r="BP476" i="1"/>
  <c r="BN476" i="1"/>
  <c r="Z476" i="1"/>
  <c r="Y64" i="1"/>
  <c r="Y70" i="1"/>
  <c r="Y78" i="1"/>
  <c r="Y96" i="1"/>
  <c r="Y117" i="1"/>
  <c r="Y168" i="1"/>
  <c r="Y199" i="1"/>
  <c r="BP253" i="1"/>
  <c r="BN253" i="1"/>
  <c r="BP288" i="1"/>
  <c r="BN288" i="1"/>
  <c r="Z288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Y324" i="1"/>
  <c r="Y323" i="1"/>
  <c r="Y353" i="1"/>
  <c r="Y482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Y82" i="1"/>
  <c r="Z81" i="1"/>
  <c r="BN81" i="1"/>
  <c r="BP88" i="1"/>
  <c r="BN88" i="1"/>
  <c r="Z88" i="1"/>
  <c r="Y90" i="1"/>
  <c r="BP93" i="1"/>
  <c r="BN93" i="1"/>
  <c r="Z93" i="1"/>
  <c r="BP102" i="1"/>
  <c r="BN102" i="1"/>
  <c r="Z102" i="1"/>
  <c r="Y111" i="1"/>
  <c r="Y110" i="1"/>
  <c r="BP114" i="1"/>
  <c r="BN114" i="1"/>
  <c r="Z114" i="1"/>
  <c r="Y127" i="1"/>
  <c r="BP131" i="1"/>
  <c r="BN131" i="1"/>
  <c r="Z131" i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14" i="1" l="1"/>
  <c r="Z358" i="1"/>
  <c r="Z329" i="1"/>
  <c r="Z132" i="1"/>
  <c r="Z149" i="1"/>
  <c r="Z462" i="1"/>
  <c r="Z471" i="1"/>
  <c r="Z77" i="1"/>
  <c r="Z348" i="1"/>
  <c r="Z447" i="1"/>
  <c r="Z397" i="1"/>
  <c r="Z262" i="1"/>
  <c r="Z229" i="1"/>
  <c r="Z167" i="1"/>
  <c r="Z117" i="1"/>
  <c r="Z96" i="1"/>
  <c r="Z82" i="1"/>
  <c r="Z188" i="1"/>
  <c r="Z369" i="1"/>
  <c r="Z316" i="1"/>
  <c r="Z310" i="1"/>
  <c r="Z269" i="1"/>
  <c r="Z245" i="1"/>
  <c r="Z43" i="1"/>
  <c r="Z31" i="1"/>
  <c r="Y502" i="1"/>
  <c r="Y499" i="1"/>
  <c r="Z441" i="1"/>
  <c r="Z302" i="1"/>
  <c r="Z292" i="1"/>
  <c r="Z456" i="1"/>
  <c r="Z199" i="1"/>
  <c r="Y500" i="1"/>
  <c r="Z211" i="1"/>
  <c r="Z104" i="1"/>
  <c r="Z89" i="1"/>
  <c r="Z503" i="1" s="1"/>
  <c r="Y498" i="1"/>
  <c r="Y501" i="1" l="1"/>
</calcChain>
</file>

<file path=xl/sharedStrings.xml><?xml version="1.0" encoding="utf-8"?>
<sst xmlns="http://schemas.openxmlformats.org/spreadsheetml/2006/main" count="2169" uniqueCount="780">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</sst>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779</v>
      </c>
      <c r="I5" s="777"/>
      <c r="J5" s="777"/>
      <c r="K5" s="777"/>
      <c r="L5" s="777"/>
      <c r="M5" s="632"/>
      <c r="N5" s="58"/>
      <c r="P5" s="24" t="s">
        <v>10</v>
      </c>
      <c r="Q5" s="850">
        <v>45948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Суббота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0.375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100</v>
      </c>
      <c r="Y40" s="544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200</v>
      </c>
      <c r="Y41" s="544">
        <f>IFERROR(IF(X41="",0,CEILING((X41/$H41),1)*$H41),"")</f>
        <v>200</v>
      </c>
      <c r="Z41" s="36">
        <f>IFERROR(IF(Y41=0,"",ROUNDUP(Y41/H41,0)*0.00902),"")</f>
        <v>0.45100000000000001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210.5</v>
      </c>
      <c r="BN41" s="64">
        <f>IFERROR(Y41*I41/H41,"0")</f>
        <v>210.5</v>
      </c>
      <c r="BO41" s="64">
        <f>IFERROR(1/J41*(X41/H41),"0")</f>
        <v>0.37878787878787878</v>
      </c>
      <c r="BP41" s="64">
        <f>IFERROR(1/J41*(Y41/H41),"0")</f>
        <v>0.37878787878787878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59.25925925925926</v>
      </c>
      <c r="Y43" s="545">
        <f>IFERROR(Y40/H40,"0")+IFERROR(Y41/H41,"0")+IFERROR(Y42/H42,"0")</f>
        <v>60</v>
      </c>
      <c r="Z43" s="545">
        <f>IFERROR(IF(Z40="",0,Z40),"0")+IFERROR(IF(Z41="",0,Z41),"0")+IFERROR(IF(Z42="",0,Z42),"0")</f>
        <v>0.64080000000000004</v>
      </c>
      <c r="AA43" s="546"/>
      <c r="AB43" s="546"/>
      <c r="AC43" s="546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300</v>
      </c>
      <c r="Y44" s="545">
        <f>IFERROR(SUM(Y40:Y42),"0")</f>
        <v>308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220</v>
      </c>
      <c r="Y52" s="544">
        <f t="shared" si="0"/>
        <v>226.8</v>
      </c>
      <c r="Z52" s="36">
        <f>IFERROR(IF(Y52=0,"",ROUNDUP(Y52/H52,0)*0.01898),"")</f>
        <v>0.39857999999999999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228.86111111111109</v>
      </c>
      <c r="BN52" s="64">
        <f t="shared" si="2"/>
        <v>235.93499999999997</v>
      </c>
      <c r="BO52" s="64">
        <f t="shared" si="3"/>
        <v>0.31828703703703703</v>
      </c>
      <c r="BP52" s="64">
        <f t="shared" si="4"/>
        <v>0.328125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180</v>
      </c>
      <c r="Y56" s="544">
        <f t="shared" si="0"/>
        <v>180</v>
      </c>
      <c r="Z56" s="36">
        <f>IFERROR(IF(Y56=0,"",ROUNDUP(Y56/H56,0)*0.00902),"")</f>
        <v>0.36080000000000001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188.39999999999998</v>
      </c>
      <c r="BN56" s="64">
        <f t="shared" si="2"/>
        <v>188.39999999999998</v>
      </c>
      <c r="BO56" s="64">
        <f t="shared" si="3"/>
        <v>0.30303030303030304</v>
      </c>
      <c r="BP56" s="64">
        <f t="shared" si="4"/>
        <v>0.30303030303030304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60.370370370370367</v>
      </c>
      <c r="Y57" s="545">
        <f>IFERROR(Y51/H51,"0")+IFERROR(Y52/H52,"0")+IFERROR(Y53/H53,"0")+IFERROR(Y54/H54,"0")+IFERROR(Y55/H55,"0")+IFERROR(Y56/H56,"0")</f>
        <v>61</v>
      </c>
      <c r="Z57" s="545">
        <f>IFERROR(IF(Z51="",0,Z51),"0")+IFERROR(IF(Z52="",0,Z52),"0")+IFERROR(IF(Z53="",0,Z53),"0")+IFERROR(IF(Z54="",0,Z54),"0")+IFERROR(IF(Z55="",0,Z55),"0")+IFERROR(IF(Z56="",0,Z56),"0")</f>
        <v>0.75937999999999994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400</v>
      </c>
      <c r="Y58" s="545">
        <f>IFERROR(SUM(Y51:Y56),"0")</f>
        <v>406.8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150</v>
      </c>
      <c r="Y60" s="544">
        <f>IFERROR(IF(X60="",0,CEILING((X60/$H60),1)*$H60),"")</f>
        <v>151.20000000000002</v>
      </c>
      <c r="Z60" s="36">
        <f>IFERROR(IF(Y60=0,"",ROUNDUP(Y60/H60,0)*0.01898),"")</f>
        <v>0.26572000000000001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156.04166666666666</v>
      </c>
      <c r="BN60" s="64">
        <f>IFERROR(Y60*I60/H60,"0")</f>
        <v>157.29000000000002</v>
      </c>
      <c r="BO60" s="64">
        <f>IFERROR(1/J60*(X60/H60),"0")</f>
        <v>0.21701388888888887</v>
      </c>
      <c r="BP60" s="64">
        <f>IFERROR(1/J60*(Y60/H60),"0")</f>
        <v>0.21875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135</v>
      </c>
      <c r="Y62" s="544">
        <f>IFERROR(IF(X62="",0,CEILING((X62/$H62),1)*$H62),"")</f>
        <v>135</v>
      </c>
      <c r="Z62" s="36">
        <f>IFERROR(IF(Y62=0,"",ROUNDUP(Y62/H62,0)*0.00651),"")</f>
        <v>0.32550000000000001</v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144</v>
      </c>
      <c r="BN62" s="64">
        <f>IFERROR(Y62*I62/H62,"0")</f>
        <v>144</v>
      </c>
      <c r="BO62" s="64">
        <f>IFERROR(1/J62*(X62/H62),"0")</f>
        <v>0.27472527472527475</v>
      </c>
      <c r="BP62" s="64">
        <f>IFERROR(1/J62*(Y62/H62),"0")</f>
        <v>0.27472527472527475</v>
      </c>
    </row>
    <row r="63" spans="1:68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63.888888888888886</v>
      </c>
      <c r="Y63" s="545">
        <f>IFERROR(Y60/H60,"0")+IFERROR(Y61/H61,"0")+IFERROR(Y62/H62,"0")</f>
        <v>64</v>
      </c>
      <c r="Z63" s="545">
        <f>IFERROR(IF(Z60="",0,Z60),"0")+IFERROR(IF(Z61="",0,Z61),"0")+IFERROR(IF(Z62="",0,Z62),"0")</f>
        <v>0.59122000000000008</v>
      </c>
      <c r="AA63" s="546"/>
      <c r="AB63" s="546"/>
      <c r="AC63" s="546"/>
    </row>
    <row r="64" spans="1:68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285</v>
      </c>
      <c r="Y64" s="545">
        <f>IFERROR(SUM(Y60:Y62),"0")</f>
        <v>286.20000000000005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20</v>
      </c>
      <c r="Y80" s="544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21.115384615384613</v>
      </c>
      <c r="BN80" s="64">
        <f>IFERROR(Y80*I80/H80,"0")</f>
        <v>24.704999999999998</v>
      </c>
      <c r="BO80" s="64">
        <f>IFERROR(1/J80*(X80/H80),"0")</f>
        <v>4.0064102564102567E-2</v>
      </c>
      <c r="BP80" s="64">
        <f>IFERROR(1/J80*(Y80/H80),"0")</f>
        <v>4.6875E-2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2.5641025641025643</v>
      </c>
      <c r="Y82" s="545">
        <f>IFERROR(Y80/H80,"0")+IFERROR(Y81/H81,"0")</f>
        <v>3</v>
      </c>
      <c r="Z82" s="545">
        <f>IFERROR(IF(Z80="",0,Z80),"0")+IFERROR(IF(Z81="",0,Z81),"0")</f>
        <v>5.6940000000000004E-2</v>
      </c>
      <c r="AA82" s="546"/>
      <c r="AB82" s="546"/>
      <c r="AC82" s="546"/>
    </row>
    <row r="83" spans="1:68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20</v>
      </c>
      <c r="Y83" s="545">
        <f>IFERROR(SUM(Y80:Y81),"0")</f>
        <v>23.4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495</v>
      </c>
      <c r="Y88" s="544">
        <f>IFERROR(IF(X88="",0,CEILING((X88/$H88),1)*$H88),"")</f>
        <v>495</v>
      </c>
      <c r="Z88" s="36">
        <f>IFERROR(IF(Y88=0,"",ROUNDUP(Y88/H88,0)*0.00902),"")</f>
        <v>0.99219999999999997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518.09999999999991</v>
      </c>
      <c r="BN88" s="64">
        <f>IFERROR(Y88*I88/H88,"0")</f>
        <v>518.09999999999991</v>
      </c>
      <c r="BO88" s="64">
        <f>IFERROR(1/J88*(X88/H88),"0")</f>
        <v>0.83333333333333337</v>
      </c>
      <c r="BP88" s="64">
        <f>IFERROR(1/J88*(Y88/H88),"0")</f>
        <v>0.83333333333333337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110</v>
      </c>
      <c r="Y89" s="545">
        <f>IFERROR(Y86/H86,"0")+IFERROR(Y87/H87,"0")+IFERROR(Y88/H88,"0")</f>
        <v>110</v>
      </c>
      <c r="Z89" s="545">
        <f>IFERROR(IF(Z86="",0,Z86),"0")+IFERROR(IF(Z87="",0,Z87),"0")+IFERROR(IF(Z88="",0,Z88),"0")</f>
        <v>0.99219999999999997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495</v>
      </c>
      <c r="Y90" s="545">
        <f>IFERROR(SUM(Y86:Y88),"0")</f>
        <v>495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100</v>
      </c>
      <c r="Y92" s="544">
        <f>IFERROR(IF(X92="",0,CEILING((X92/$H92),1)*$H92),"")</f>
        <v>105.3</v>
      </c>
      <c r="Z92" s="36">
        <f>IFERROR(IF(Y92=0,"",ROUNDUP(Y92/H92,0)*0.01898),"")</f>
        <v>0.24674000000000001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106.4074074074074</v>
      </c>
      <c r="BN92" s="64">
        <f>IFERROR(Y92*I92/H92,"0")</f>
        <v>112.047</v>
      </c>
      <c r="BO92" s="64">
        <f>IFERROR(1/J92*(X92/H92),"0")</f>
        <v>0.19290123456790123</v>
      </c>
      <c r="BP92" s="64">
        <f>IFERROR(1/J92*(Y92/H92),"0")</f>
        <v>0.203125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540</v>
      </c>
      <c r="Y94" s="544">
        <f>IFERROR(IF(X94="",0,CEILING((X94/$H94),1)*$H94),"")</f>
        <v>540</v>
      </c>
      <c r="Z94" s="36">
        <f>IFERROR(IF(Y94=0,"",ROUNDUP(Y94/H94,0)*0.00651),"")</f>
        <v>1.302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590.4</v>
      </c>
      <c r="BN94" s="64">
        <f>IFERROR(Y94*I94/H94,"0")</f>
        <v>590.4</v>
      </c>
      <c r="BO94" s="64">
        <f>IFERROR(1/J94*(X94/H94),"0")</f>
        <v>1.098901098901099</v>
      </c>
      <c r="BP94" s="64">
        <f>IFERROR(1/J94*(Y94/H94),"0")</f>
        <v>1.098901098901099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212.34567901234567</v>
      </c>
      <c r="Y96" s="545">
        <f>IFERROR(Y92/H92,"0")+IFERROR(Y93/H93,"0")+IFERROR(Y94/H94,"0")+IFERROR(Y95/H95,"0")</f>
        <v>213</v>
      </c>
      <c r="Z96" s="545">
        <f>IFERROR(IF(Z92="",0,Z92),"0")+IFERROR(IF(Z93="",0,Z93),"0")+IFERROR(IF(Z94="",0,Z94),"0")+IFERROR(IF(Z95="",0,Z95),"0")</f>
        <v>1.54874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640</v>
      </c>
      <c r="Y97" s="545">
        <f>IFERROR(SUM(Y92:Y95),"0")</f>
        <v>645.29999999999995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170</v>
      </c>
      <c r="Y100" s="544">
        <f>IFERROR(IF(X100="",0,CEILING((X100/$H100),1)*$H100),"")</f>
        <v>172.8</v>
      </c>
      <c r="Z100" s="36">
        <f>IFERROR(IF(Y100=0,"",ROUNDUP(Y100/H100,0)*0.01898),"")</f>
        <v>0.30368000000000001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176.8472222222222</v>
      </c>
      <c r="BN100" s="64">
        <f>IFERROR(Y100*I100/H100,"0")</f>
        <v>179.76</v>
      </c>
      <c r="BO100" s="64">
        <f>IFERROR(1/J100*(X100/H100),"0")</f>
        <v>0.24594907407407407</v>
      </c>
      <c r="BP100" s="64">
        <f>IFERROR(1/J100*(Y100/H100),"0")</f>
        <v>0.25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405</v>
      </c>
      <c r="Y102" s="544">
        <f>IFERROR(IF(X102="",0,CEILING((X102/$H102),1)*$H102),"")</f>
        <v>405</v>
      </c>
      <c r="Z102" s="36">
        <f>IFERROR(IF(Y102=0,"",ROUNDUP(Y102/H102,0)*0.00902),"")</f>
        <v>0.81180000000000008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423.9</v>
      </c>
      <c r="BN102" s="64">
        <f>IFERROR(Y102*I102/H102,"0")</f>
        <v>423.9</v>
      </c>
      <c r="BO102" s="64">
        <f>IFERROR(1/J102*(X102/H102),"0")</f>
        <v>0.68181818181818188</v>
      </c>
      <c r="BP102" s="64">
        <f>IFERROR(1/J102*(Y102/H102),"0")</f>
        <v>0.68181818181818188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105.74074074074073</v>
      </c>
      <c r="Y104" s="545">
        <f>IFERROR(Y100/H100,"0")+IFERROR(Y101/H101,"0")+IFERROR(Y102/H102,"0")+IFERROR(Y103/H103,"0")</f>
        <v>106</v>
      </c>
      <c r="Z104" s="545">
        <f>IFERROR(IF(Z100="",0,Z100),"0")+IFERROR(IF(Z101="",0,Z101),"0")+IFERROR(IF(Z102="",0,Z102),"0")+IFERROR(IF(Z103="",0,Z103),"0")</f>
        <v>1.11548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575</v>
      </c>
      <c r="Y105" s="545">
        <f>IFERROR(SUM(Y100:Y103),"0")</f>
        <v>577.79999999999995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550</v>
      </c>
      <c r="Y113" s="544">
        <f>IFERROR(IF(X113="",0,CEILING((X113/$H113),1)*$H113),"")</f>
        <v>550.79999999999995</v>
      </c>
      <c r="Z113" s="36">
        <f>IFERROR(IF(Y113=0,"",ROUNDUP(Y113/H113,0)*0.01898),"")</f>
        <v>1.29064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584.83333333333326</v>
      </c>
      <c r="BN113" s="64">
        <f>IFERROR(Y113*I113/H113,"0")</f>
        <v>585.68399999999986</v>
      </c>
      <c r="BO113" s="64">
        <f>IFERROR(1/J113*(X113/H113),"0")</f>
        <v>1.0609567901234569</v>
      </c>
      <c r="BP113" s="64">
        <f>IFERROR(1/J113*(Y113/H113),"0")</f>
        <v>1.0625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360</v>
      </c>
      <c r="Y115" s="544">
        <f>IFERROR(IF(X115="",0,CEILING((X115/$H115),1)*$H115),"")</f>
        <v>361.8</v>
      </c>
      <c r="Z115" s="36">
        <f>IFERROR(IF(Y115=0,"",ROUNDUP(Y115/H115,0)*0.00651),"")</f>
        <v>0.87234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393.59999999999997</v>
      </c>
      <c r="BN115" s="64">
        <f>IFERROR(Y115*I115/H115,"0")</f>
        <v>395.56799999999998</v>
      </c>
      <c r="BO115" s="64">
        <f>IFERROR(1/J115*(X115/H115),"0")</f>
        <v>0.73260073260073255</v>
      </c>
      <c r="BP115" s="64">
        <f>IFERROR(1/J115*(Y115/H115),"0")</f>
        <v>0.73626373626373631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15</v>
      </c>
      <c r="Y116" s="544">
        <f>IFERROR(IF(X116="",0,CEILING((X116/$H116),1)*$H116),"")</f>
        <v>16.2</v>
      </c>
      <c r="Z116" s="36">
        <f>IFERROR(IF(Y116=0,"",ROUNDUP(Y116/H116,0)*0.00651),"")</f>
        <v>5.8590000000000003E-2</v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16.5</v>
      </c>
      <c r="BN116" s="64">
        <f>IFERROR(Y116*I116/H116,"0")</f>
        <v>17.82</v>
      </c>
      <c r="BO116" s="64">
        <f>IFERROR(1/J116*(X116/H116),"0")</f>
        <v>4.5787545787545791E-2</v>
      </c>
      <c r="BP116" s="64">
        <f>IFERROR(1/J116*(Y116/H116),"0")</f>
        <v>4.9450549450549455E-2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209.5679012345679</v>
      </c>
      <c r="Y117" s="545">
        <f>IFERROR(Y113/H113,"0")+IFERROR(Y114/H114,"0")+IFERROR(Y115/H115,"0")+IFERROR(Y116/H116,"0")</f>
        <v>211</v>
      </c>
      <c r="Z117" s="545">
        <f>IFERROR(IF(Z113="",0,Z113),"0")+IFERROR(IF(Z114="",0,Z114),"0")+IFERROR(IF(Z115="",0,Z115),"0")+IFERROR(IF(Z116="",0,Z116),"0")</f>
        <v>2.2215700000000003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925</v>
      </c>
      <c r="Y118" s="545">
        <f>IFERROR(SUM(Y113:Y116),"0")</f>
        <v>928.8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44</v>
      </c>
      <c r="Y125" s="544">
        <f>IFERROR(IF(X125="",0,CEILING((X125/$H125),1)*$H125),"")</f>
        <v>44.800000000000004</v>
      </c>
      <c r="Z125" s="36">
        <f>IFERROR(IF(Y125=0,"",ROUNDUP(Y125/H125,0)*0.00651),"")</f>
        <v>9.1139999999999999E-2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46.474999999999994</v>
      </c>
      <c r="BN125" s="64">
        <f>IFERROR(Y125*I125/H125,"0")</f>
        <v>47.32</v>
      </c>
      <c r="BO125" s="64">
        <f>IFERROR(1/J125*(X125/H125),"0")</f>
        <v>7.5549450549450559E-2</v>
      </c>
      <c r="BP125" s="64">
        <f>IFERROR(1/J125*(Y125/H125),"0")</f>
        <v>7.6923076923076927E-2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13.75</v>
      </c>
      <c r="Y127" s="545">
        <f>IFERROR(Y125/H125,"0")+IFERROR(Y126/H126,"0")</f>
        <v>14</v>
      </c>
      <c r="Z127" s="545">
        <f>IFERROR(IF(Z125="",0,Z125),"0")+IFERROR(IF(Z126="",0,Z126),"0")</f>
        <v>9.1139999999999999E-2</v>
      </c>
      <c r="AA127" s="546"/>
      <c r="AB127" s="546"/>
      <c r="AC127" s="546"/>
    </row>
    <row r="128" spans="1:68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44</v>
      </c>
      <c r="Y128" s="545">
        <f>IFERROR(SUM(Y125:Y126),"0")</f>
        <v>44.800000000000004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42</v>
      </c>
      <c r="Y131" s="544">
        <f>IFERROR(IF(X131="",0,CEILING((X131/$H131),1)*$H131),"")</f>
        <v>42</v>
      </c>
      <c r="Z131" s="36">
        <f>IFERROR(IF(Y131=0,"",ROUNDUP(Y131/H131,0)*0.00651),"")</f>
        <v>9.7650000000000001E-2</v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46.02</v>
      </c>
      <c r="BN131" s="64">
        <f>IFERROR(Y131*I131/H131,"0")</f>
        <v>46.02</v>
      </c>
      <c r="BO131" s="64">
        <f>IFERROR(1/J131*(X131/H131),"0")</f>
        <v>8.241758241758243E-2</v>
      </c>
      <c r="BP131" s="64">
        <f>IFERROR(1/J131*(Y131/H131),"0")</f>
        <v>8.241758241758243E-2</v>
      </c>
    </row>
    <row r="132" spans="1:68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15.000000000000002</v>
      </c>
      <c r="Y132" s="545">
        <f>IFERROR(Y130/H130,"0")+IFERROR(Y131/H131,"0")</f>
        <v>15.000000000000002</v>
      </c>
      <c r="Z132" s="545">
        <f>IFERROR(IF(Z130="",0,Z130),"0")+IFERROR(IF(Z131="",0,Z131),"0")</f>
        <v>9.7650000000000001E-2</v>
      </c>
      <c r="AA132" s="546"/>
      <c r="AB132" s="546"/>
      <c r="AC132" s="546"/>
    </row>
    <row r="133" spans="1:68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42</v>
      </c>
      <c r="Y133" s="545">
        <f>IFERROR(SUM(Y130:Y131),"0")</f>
        <v>42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33</v>
      </c>
      <c r="Y136" s="544">
        <f>IFERROR(IF(X136="",0,CEILING((X136/$H136),1)*$H136),"")</f>
        <v>34.32</v>
      </c>
      <c r="Z136" s="36">
        <f>IFERROR(IF(Y136=0,"",ROUNDUP(Y136/H136,0)*0.00651),"")</f>
        <v>8.4629999999999997E-2</v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36.349999999999994</v>
      </c>
      <c r="BN136" s="64">
        <f>IFERROR(Y136*I136/H136,"0")</f>
        <v>37.803999999999995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12.5</v>
      </c>
      <c r="Y137" s="545">
        <f>IFERROR(Y135/H135,"0")+IFERROR(Y136/H136,"0")</f>
        <v>13</v>
      </c>
      <c r="Z137" s="545">
        <f>IFERROR(IF(Z135="",0,Z135),"0")+IFERROR(IF(Z136="",0,Z136),"0")</f>
        <v>8.4629999999999997E-2</v>
      </c>
      <c r="AA137" s="546"/>
      <c r="AB137" s="546"/>
      <c r="AC137" s="546"/>
    </row>
    <row r="138" spans="1:68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33</v>
      </c>
      <c r="Y138" s="545">
        <f>IFERROR(SUM(Y135:Y136),"0")</f>
        <v>34.32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50</v>
      </c>
      <c r="Y158" s="544">
        <f t="shared" ref="Y158:Y166" si="5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53.214285714285715</v>
      </c>
      <c r="BN158" s="64">
        <f t="shared" ref="BN158:BN166" si="7">IFERROR(Y158*I158/H158,"0")</f>
        <v>53.64</v>
      </c>
      <c r="BO158" s="64">
        <f t="shared" ref="BO158:BO166" si="8">IFERROR(1/J158*(X158/H158),"0")</f>
        <v>9.0187590187590191E-2</v>
      </c>
      <c r="BP158" s="64">
        <f t="shared" ref="BP158:BP166" si="9">IFERROR(1/J158*(Y158/H158),"0")</f>
        <v>9.0909090909090912E-2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30</v>
      </c>
      <c r="Y159" s="544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160</v>
      </c>
      <c r="Y160" s="544">
        <f t="shared" si="5"/>
        <v>163.80000000000001</v>
      </c>
      <c r="Z160" s="36">
        <f>IFERROR(IF(Y160=0,"",ROUNDUP(Y160/H160,0)*0.00902),"")</f>
        <v>0.35177999999999998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168</v>
      </c>
      <c r="BN160" s="64">
        <f t="shared" si="7"/>
        <v>171.99</v>
      </c>
      <c r="BO160" s="64">
        <f t="shared" si="8"/>
        <v>0.28860028860028858</v>
      </c>
      <c r="BP160" s="64">
        <f t="shared" si="9"/>
        <v>0.29545454545454547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94.5</v>
      </c>
      <c r="Y161" s="544">
        <f t="shared" si="5"/>
        <v>94.5</v>
      </c>
      <c r="Z161" s="36">
        <f>IFERROR(IF(Y161=0,"",ROUNDUP(Y161/H161,0)*0.00502),"")</f>
        <v>0.22590000000000002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100.35</v>
      </c>
      <c r="BN161" s="64">
        <f t="shared" si="7"/>
        <v>100.35</v>
      </c>
      <c r="BO161" s="64">
        <f t="shared" si="8"/>
        <v>0.19230769230769232</v>
      </c>
      <c r="BP161" s="64">
        <f t="shared" si="9"/>
        <v>0.19230769230769232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87.5</v>
      </c>
      <c r="Y162" s="544">
        <f t="shared" si="5"/>
        <v>88.2</v>
      </c>
      <c r="Z162" s="36">
        <f>IFERROR(IF(Y162=0,"",ROUNDUP(Y162/H162,0)*0.00502),"")</f>
        <v>0.21084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92.916666666666657</v>
      </c>
      <c r="BN162" s="64">
        <f t="shared" si="7"/>
        <v>93.66</v>
      </c>
      <c r="BO162" s="64">
        <f t="shared" si="8"/>
        <v>0.17806267806267806</v>
      </c>
      <c r="BP162" s="64">
        <f t="shared" si="9"/>
        <v>0.17948717948717952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192.5</v>
      </c>
      <c r="Y164" s="544">
        <f t="shared" si="5"/>
        <v>193.20000000000002</v>
      </c>
      <c r="Z164" s="36">
        <f>IFERROR(IF(Y164=0,"",ROUNDUP(Y164/H164,0)*0.00502),"")</f>
        <v>0.46184000000000003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201.66666666666669</v>
      </c>
      <c r="BN164" s="64">
        <f t="shared" si="7"/>
        <v>202.40000000000003</v>
      </c>
      <c r="BO164" s="64">
        <f t="shared" si="8"/>
        <v>0.39173789173789175</v>
      </c>
      <c r="BP164" s="64">
        <f t="shared" si="9"/>
        <v>0.39316239316239321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235.47619047619045</v>
      </c>
      <c r="Y167" s="545">
        <f>IFERROR(Y158/H158,"0")+IFERROR(Y159/H159,"0")+IFERROR(Y160/H160,"0")+IFERROR(Y161/H161,"0")+IFERROR(Y162/H162,"0")+IFERROR(Y163/H163,"0")+IFERROR(Y164/H164,"0")+IFERROR(Y165/H165,"0")+IFERROR(Y166/H166,"0")</f>
        <v>238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1.43076</v>
      </c>
      <c r="AA167" s="546"/>
      <c r="AB167" s="546"/>
      <c r="AC167" s="546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614.5</v>
      </c>
      <c r="Y168" s="545">
        <f>IFERROR(SUM(Y158:Y166),"0")</f>
        <v>623.70000000000005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10.5</v>
      </c>
      <c r="Y170" s="544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12.083333333333332</v>
      </c>
      <c r="BN170" s="64">
        <f>IFERROR(Y170*I170/H170,"0")</f>
        <v>13.049999999999999</v>
      </c>
      <c r="BO170" s="64">
        <f>IFERROR(1/J170*(X170/H170),"0")</f>
        <v>3.8580246913580245E-2</v>
      </c>
      <c r="BP170" s="64">
        <f>IFERROR(1/J170*(Y170/H170),"0")</f>
        <v>4.1666666666666664E-2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7.0000000000000009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13.888888888888889</v>
      </c>
      <c r="Y173" s="545">
        <f>IFERROR(Y170/H170,"0")+IFERROR(Y171/H171,"0")+IFERROR(Y172/H172,"0")</f>
        <v>15</v>
      </c>
      <c r="Z173" s="545">
        <f>IFERROR(IF(Z170="",0,Z170),"0")+IFERROR(IF(Z171="",0,Z171),"0")+IFERROR(IF(Z172="",0,Z172),"0")</f>
        <v>8.8499999999999995E-2</v>
      </c>
      <c r="AA173" s="546"/>
      <c r="AB173" s="546"/>
      <c r="AC173" s="546"/>
    </row>
    <row r="174" spans="1:68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17.5</v>
      </c>
      <c r="Y174" s="545">
        <f>IFERROR(SUM(Y170:Y172),"0")</f>
        <v>18.899999999999999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100</v>
      </c>
      <c r="Y191" s="544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360</v>
      </c>
      <c r="Y193" s="544">
        <f t="shared" si="10"/>
        <v>361.8</v>
      </c>
      <c r="Z193" s="36">
        <f>IFERROR(IF(Y193=0,"",ROUNDUP(Y193/H193,0)*0.00902),"")</f>
        <v>0.60433999999999999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374</v>
      </c>
      <c r="BN193" s="64">
        <f t="shared" si="12"/>
        <v>375.87</v>
      </c>
      <c r="BO193" s="64">
        <f t="shared" si="13"/>
        <v>0.50505050505050497</v>
      </c>
      <c r="BP193" s="64">
        <f t="shared" si="14"/>
        <v>0.50757575757575757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80</v>
      </c>
      <c r="Y194" s="544">
        <f t="shared" si="10"/>
        <v>81</v>
      </c>
      <c r="Z194" s="36">
        <f>IFERROR(IF(Y194=0,"",ROUNDUP(Y194/H194,0)*0.00902),"")</f>
        <v>0.1353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83.111111111111114</v>
      </c>
      <c r="BN194" s="64">
        <f t="shared" si="12"/>
        <v>84.15</v>
      </c>
      <c r="BO194" s="64">
        <f t="shared" si="13"/>
        <v>0.11223344556677889</v>
      </c>
      <c r="BP194" s="64">
        <f t="shared" si="14"/>
        <v>0.11363636363636363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105</v>
      </c>
      <c r="Y195" s="544">
        <f t="shared" si="10"/>
        <v>106.2</v>
      </c>
      <c r="Z195" s="36">
        <f>IFERROR(IF(Y195=0,"",ROUNDUP(Y195/H195,0)*0.00502),"")</f>
        <v>0.29618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112.58333333333333</v>
      </c>
      <c r="BN195" s="64">
        <f t="shared" si="12"/>
        <v>113.87</v>
      </c>
      <c r="BO195" s="64">
        <f t="shared" si="13"/>
        <v>0.2492877492877493</v>
      </c>
      <c r="BP195" s="64">
        <f t="shared" si="14"/>
        <v>0.25213675213675218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48</v>
      </c>
      <c r="Y196" s="544">
        <f t="shared" si="10"/>
        <v>48.6</v>
      </c>
      <c r="Z196" s="36">
        <f>IFERROR(IF(Y196=0,"",ROUNDUP(Y196/H196,0)*0.00502),"")</f>
        <v>0.13553999999999999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50.666666666666657</v>
      </c>
      <c r="BN196" s="64">
        <f t="shared" si="12"/>
        <v>51.3</v>
      </c>
      <c r="BO196" s="64">
        <f t="shared" si="13"/>
        <v>0.11396011396011396</v>
      </c>
      <c r="BP196" s="64">
        <f t="shared" si="14"/>
        <v>0.11538461538461539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75</v>
      </c>
      <c r="Y197" s="544">
        <f t="shared" si="10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79.166666666666671</v>
      </c>
      <c r="BN197" s="64">
        <f t="shared" si="12"/>
        <v>79.800000000000011</v>
      </c>
      <c r="BO197" s="64">
        <f t="shared" si="13"/>
        <v>0.17806267806267806</v>
      </c>
      <c r="BP197" s="64">
        <f t="shared" si="14"/>
        <v>0.17948717948717954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54</v>
      </c>
      <c r="Y198" s="544">
        <f t="shared" si="10"/>
        <v>54</v>
      </c>
      <c r="Z198" s="36">
        <f>IFERROR(IF(Y198=0,"",ROUNDUP(Y198/H198,0)*0.00502),"")</f>
        <v>0.15060000000000001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56.999999999999993</v>
      </c>
      <c r="BN198" s="64">
        <f t="shared" si="12"/>
        <v>56.999999999999993</v>
      </c>
      <c r="BO198" s="64">
        <f t="shared" si="13"/>
        <v>0.12820512820512822</v>
      </c>
      <c r="BP198" s="64">
        <f t="shared" si="14"/>
        <v>0.12820512820512822</v>
      </c>
    </row>
    <row r="199" spans="1:68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265.92592592592587</v>
      </c>
      <c r="Y199" s="545">
        <f>IFERROR(Y191/H191,"0")+IFERROR(Y192/H192,"0")+IFERROR(Y193/H193,"0")+IFERROR(Y194/H194,"0")+IFERROR(Y195/H195,"0")+IFERROR(Y196/H196,"0")+IFERROR(Y197/H197,"0")+IFERROR(Y198/H198,"0")</f>
        <v>269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1.7943800000000001</v>
      </c>
      <c r="AA199" s="546"/>
      <c r="AB199" s="546"/>
      <c r="AC199" s="546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872</v>
      </c>
      <c r="Y200" s="545">
        <f>IFERROR(SUM(Y191:Y198),"0")</f>
        <v>883.80000000000018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350</v>
      </c>
      <c r="Y204" s="544">
        <f t="shared" si="15"/>
        <v>356.7</v>
      </c>
      <c r="Z204" s="36">
        <f>IFERROR(IF(Y204=0,"",ROUNDUP(Y204/H204,0)*0.01898),"")</f>
        <v>0.77817999999999998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370.87931034482756</v>
      </c>
      <c r="BN204" s="64">
        <f t="shared" si="17"/>
        <v>377.97899999999998</v>
      </c>
      <c r="BO204" s="64">
        <f t="shared" si="18"/>
        <v>0.62859195402298851</v>
      </c>
      <c r="BP204" s="64">
        <f t="shared" si="19"/>
        <v>0.640625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280</v>
      </c>
      <c r="Y205" s="544">
        <f t="shared" si="15"/>
        <v>280.8</v>
      </c>
      <c r="Z205" s="36">
        <f t="shared" ref="Z205:Z210" si="20">IFERROR(IF(Y205=0,"",ROUNDUP(Y205/H205,0)*0.00651),"")</f>
        <v>0.76167000000000007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311.5</v>
      </c>
      <c r="BN205" s="64">
        <f t="shared" si="17"/>
        <v>312.39</v>
      </c>
      <c r="BO205" s="64">
        <f t="shared" si="18"/>
        <v>0.64102564102564108</v>
      </c>
      <c r="BP205" s="64">
        <f t="shared" si="19"/>
        <v>0.64285714285714302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280</v>
      </c>
      <c r="Y207" s="544">
        <f t="shared" si="15"/>
        <v>280.8</v>
      </c>
      <c r="Z207" s="36">
        <f t="shared" si="20"/>
        <v>0.76167000000000007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309.40000000000003</v>
      </c>
      <c r="BN207" s="64">
        <f t="shared" si="17"/>
        <v>310.28400000000005</v>
      </c>
      <c r="BO207" s="64">
        <f t="shared" si="18"/>
        <v>0.64102564102564108</v>
      </c>
      <c r="BP207" s="64">
        <f t="shared" si="19"/>
        <v>0.64285714285714302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88</v>
      </c>
      <c r="Y209" s="544">
        <f t="shared" si="15"/>
        <v>88.8</v>
      </c>
      <c r="Z209" s="36">
        <f t="shared" si="20"/>
        <v>0.24087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97.240000000000009</v>
      </c>
      <c r="BN209" s="64">
        <f t="shared" si="17"/>
        <v>98.124000000000009</v>
      </c>
      <c r="BO209" s="64">
        <f t="shared" si="18"/>
        <v>0.2014652014652015</v>
      </c>
      <c r="BP209" s="64">
        <f t="shared" si="19"/>
        <v>0.20329670329670332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240</v>
      </c>
      <c r="Y210" s="544">
        <f t="shared" si="15"/>
        <v>240</v>
      </c>
      <c r="Z210" s="36">
        <f t="shared" si="20"/>
        <v>0.65100000000000002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265.8</v>
      </c>
      <c r="BN210" s="64">
        <f t="shared" si="17"/>
        <v>265.8</v>
      </c>
      <c r="BO210" s="64">
        <f t="shared" si="18"/>
        <v>0.5494505494505495</v>
      </c>
      <c r="BP210" s="64">
        <f t="shared" si="19"/>
        <v>0.5494505494505495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410.22988505747128</v>
      </c>
      <c r="Y211" s="545">
        <f>IFERROR(Y202/H202,"0")+IFERROR(Y203/H203,"0")+IFERROR(Y204/H204,"0")+IFERROR(Y205/H205,"0")+IFERROR(Y206/H206,"0")+IFERROR(Y207/H207,"0")+IFERROR(Y208/H208,"0")+IFERROR(Y209/H209,"0")+IFERROR(Y210/H210,"0")</f>
        <v>412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3.19339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1238</v>
      </c>
      <c r="Y212" s="545">
        <f>IFERROR(SUM(Y202:Y210),"0")</f>
        <v>1247.0999999999999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28</v>
      </c>
      <c r="Y214" s="544">
        <f>IFERROR(IF(X214="",0,CEILING((X214/$H214),1)*$H214),"")</f>
        <v>28.799999999999997</v>
      </c>
      <c r="Z214" s="36">
        <f>IFERROR(IF(Y214=0,"",ROUNDUP(Y214/H214,0)*0.00651),"")</f>
        <v>7.8119999999999995E-2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30.94</v>
      </c>
      <c r="BN214" s="64">
        <f>IFERROR(Y214*I214/H214,"0")</f>
        <v>31.824000000000002</v>
      </c>
      <c r="BO214" s="64">
        <f>IFERROR(1/J214*(X214/H214),"0")</f>
        <v>6.4102564102564111E-2</v>
      </c>
      <c r="BP214" s="64">
        <f>IFERROR(1/J214*(Y214/H214),"0")</f>
        <v>6.5934065934065936E-2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24</v>
      </c>
      <c r="Y215" s="544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26.520000000000003</v>
      </c>
      <c r="BN215" s="64">
        <f>IFERROR(Y215*I215/H215,"0")</f>
        <v>26.520000000000003</v>
      </c>
      <c r="BO215" s="64">
        <f>IFERROR(1/J215*(X215/H215),"0")</f>
        <v>5.4945054945054951E-2</v>
      </c>
      <c r="BP215" s="64">
        <f>IFERROR(1/J215*(Y215/H215),"0")</f>
        <v>5.4945054945054951E-2</v>
      </c>
    </row>
    <row r="216" spans="1:68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21.666666666666668</v>
      </c>
      <c r="Y216" s="545">
        <f>IFERROR(Y214/H214,"0")+IFERROR(Y215/H215,"0")</f>
        <v>22</v>
      </c>
      <c r="Z216" s="545">
        <f>IFERROR(IF(Z214="",0,Z214),"0")+IFERROR(IF(Z215="",0,Z215),"0")</f>
        <v>0.14322000000000001</v>
      </c>
      <c r="AA216" s="546"/>
      <c r="AB216" s="546"/>
      <c r="AC216" s="546"/>
    </row>
    <row r="217" spans="1:68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52</v>
      </c>
      <c r="Y217" s="545">
        <f>IFERROR(SUM(Y214:Y215),"0")</f>
        <v>52.8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20</v>
      </c>
      <c r="Y220" s="544">
        <f t="shared" ref="Y220:Y228" si="21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20.75</v>
      </c>
      <c r="BN220" s="64">
        <f t="shared" ref="BN220:BN228" si="23">IFERROR(Y220*I220/H220,"0")</f>
        <v>24.07</v>
      </c>
      <c r="BO220" s="64">
        <f t="shared" ref="BO220:BO228" si="24">IFERROR(1/J220*(X220/H220),"0")</f>
        <v>2.6939655172413795E-2</v>
      </c>
      <c r="BP220" s="64">
        <f t="shared" ref="BP220:BP228" si="25">IFERROR(1/J220*(Y220/H220),"0")</f>
        <v>3.125E-2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50</v>
      </c>
      <c r="Y222" s="544">
        <f t="shared" si="21"/>
        <v>58</v>
      </c>
      <c r="Z222" s="36">
        <f>IFERROR(IF(Y222=0,"",ROUNDUP(Y222/H222,0)*0.01898),"")</f>
        <v>9.4899999999999998E-2</v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51.875</v>
      </c>
      <c r="BN222" s="64">
        <f t="shared" si="23"/>
        <v>60.174999999999997</v>
      </c>
      <c r="BO222" s="64">
        <f t="shared" si="24"/>
        <v>6.7349137931034489E-2</v>
      </c>
      <c r="BP222" s="64">
        <f t="shared" si="25"/>
        <v>7.8125E-2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20</v>
      </c>
      <c r="Y223" s="544">
        <f t="shared" si="21"/>
        <v>20</v>
      </c>
      <c r="Z223" s="36">
        <f t="shared" ref="Z223:Z228" si="26">IFERROR(IF(Y223=0,"",ROUNDUP(Y223/H223,0)*0.00902),"")</f>
        <v>4.5100000000000001E-2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21.05</v>
      </c>
      <c r="BN223" s="64">
        <f t="shared" si="23"/>
        <v>21.05</v>
      </c>
      <c r="BO223" s="64">
        <f t="shared" si="24"/>
        <v>3.787878787878788E-2</v>
      </c>
      <c r="BP223" s="64">
        <f t="shared" si="25"/>
        <v>3.787878787878788E-2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20</v>
      </c>
      <c r="Y227" s="544">
        <f t="shared" si="21"/>
        <v>20</v>
      </c>
      <c r="Z227" s="36">
        <f t="shared" si="26"/>
        <v>4.5100000000000001E-2</v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21.05</v>
      </c>
      <c r="BN227" s="64">
        <f t="shared" si="23"/>
        <v>21.05</v>
      </c>
      <c r="BO227" s="64">
        <f t="shared" si="24"/>
        <v>3.787878787878788E-2</v>
      </c>
      <c r="BP227" s="64">
        <f t="shared" si="25"/>
        <v>3.787878787878788E-2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16.03448275862069</v>
      </c>
      <c r="Y229" s="545">
        <f>IFERROR(Y220/H220,"0")+IFERROR(Y221/H221,"0")+IFERROR(Y222/H222,"0")+IFERROR(Y223/H223,"0")+IFERROR(Y224/H224,"0")+IFERROR(Y225/H225,"0")+IFERROR(Y226/H226,"0")+IFERROR(Y227/H227,"0")+IFERROR(Y228/H228,"0")</f>
        <v>17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0.22306000000000001</v>
      </c>
      <c r="AA229" s="546"/>
      <c r="AB229" s="546"/>
      <c r="AC229" s="546"/>
    </row>
    <row r="230" spans="1:68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110</v>
      </c>
      <c r="Y230" s="545">
        <f>IFERROR(SUM(Y220:Y228),"0")</f>
        <v>121.2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9.6</v>
      </c>
      <c r="Y236" s="544">
        <f>IFERROR(IF(X236="",0,CEILING((X236/$H236),1)*$H236),"")</f>
        <v>10.8</v>
      </c>
      <c r="Z236" s="36">
        <f>IFERROR(IF(Y236=0,"",ROUNDUP(Y236/H236,0)*0.0059),"")</f>
        <v>3.5400000000000001E-2</v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10.533333333333333</v>
      </c>
      <c r="BN236" s="64">
        <f>IFERROR(Y236*I236/H236,"0")</f>
        <v>11.850000000000001</v>
      </c>
      <c r="BO236" s="64">
        <f>IFERROR(1/J236*(X236/H236),"0")</f>
        <v>2.4691358024691357E-2</v>
      </c>
      <c r="BP236" s="64">
        <f>IFERROR(1/J236*(Y236/H236),"0")</f>
        <v>2.7777777777777776E-2</v>
      </c>
    </row>
    <row r="237" spans="1:68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5.333333333333333</v>
      </c>
      <c r="Y237" s="545">
        <f>IFERROR(Y236/H236,"0")</f>
        <v>6</v>
      </c>
      <c r="Z237" s="545">
        <f>IFERROR(IF(Z236="",0,Z236),"0")</f>
        <v>3.5400000000000001E-2</v>
      </c>
      <c r="AA237" s="546"/>
      <c r="AB237" s="546"/>
      <c r="AC237" s="546"/>
    </row>
    <row r="238" spans="1:68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9.6</v>
      </c>
      <c r="Y238" s="545">
        <f>IFERROR(SUM(Y236:Y236),"0")</f>
        <v>10.8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3.5</v>
      </c>
      <c r="Y241" s="544">
        <f>IFERROR(IF(X241="",0,CEILING((X241/$H241),1)*$H241),"")</f>
        <v>3.6</v>
      </c>
      <c r="Z241" s="36">
        <f>IFERROR(IF(Y241=0,"",ROUNDUP(Y241/H241,0)*0.0059),"")</f>
        <v>1.18E-2</v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3.8402777777777781</v>
      </c>
      <c r="BN241" s="64">
        <f>IFERROR(Y241*I241/H241,"0")</f>
        <v>3.95</v>
      </c>
      <c r="BO241" s="64">
        <f>IFERROR(1/J241*(X241/H241),"0")</f>
        <v>9.0020576131687232E-3</v>
      </c>
      <c r="BP241" s="64">
        <f>IFERROR(1/J241*(Y241/H241),"0")</f>
        <v>9.2592592592592587E-3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2.75</v>
      </c>
      <c r="Y242" s="544">
        <f>IFERROR(IF(X242="",0,CEILING((X242/$H242),1)*$H242),"")</f>
        <v>3.6</v>
      </c>
      <c r="Z242" s="36">
        <f>IFERROR(IF(Y242=0,"",ROUNDUP(Y242/H242,0)*0.0059),"")</f>
        <v>2.3599999999999999E-2</v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3.3305555555555557</v>
      </c>
      <c r="BN242" s="64">
        <f>IFERROR(Y242*I242/H242,"0")</f>
        <v>4.3600000000000003</v>
      </c>
      <c r="BO242" s="64">
        <f>IFERROR(1/J242*(X242/H242),"0")</f>
        <v>1.4146090534979422E-2</v>
      </c>
      <c r="BP242" s="64">
        <f>IFERROR(1/J242*(Y242/H242),"0")</f>
        <v>1.8518518518518517E-2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5</v>
      </c>
      <c r="Y245" s="545">
        <f>IFERROR(Y240/H240,"0")+IFERROR(Y241/H241,"0")+IFERROR(Y242/H242,"0")+IFERROR(Y243/H243,"0")+IFERROR(Y244/H244,"0")</f>
        <v>6</v>
      </c>
      <c r="Z245" s="545">
        <f>IFERROR(IF(Z240="",0,Z240),"0")+IFERROR(IF(Z241="",0,Z241),"0")+IFERROR(IF(Z242="",0,Z242),"0")+IFERROR(IF(Z243="",0,Z243),"0")+IFERROR(IF(Z244="",0,Z244),"0")</f>
        <v>3.5400000000000001E-2</v>
      </c>
      <c r="AA245" s="546"/>
      <c r="AB245" s="546"/>
      <c r="AC245" s="546"/>
    </row>
    <row r="246" spans="1:68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6.25</v>
      </c>
      <c r="Y246" s="545">
        <f>IFERROR(SUM(Y240:Y244),"0")</f>
        <v>7.2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48</v>
      </c>
      <c r="Y267" s="544">
        <f>IFERROR(IF(X267="",0,CEILING((X267/$H267),1)*$H267),"")</f>
        <v>48</v>
      </c>
      <c r="Z267" s="36">
        <f>IFERROR(IF(Y267=0,"",ROUNDUP(Y267/H267,0)*0.00651),"")</f>
        <v>0.13020000000000001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53.040000000000006</v>
      </c>
      <c r="BN267" s="64">
        <f>IFERROR(Y267*I267/H267,"0")</f>
        <v>53.040000000000006</v>
      </c>
      <c r="BO267" s="64">
        <f>IFERROR(1/J267*(X267/H267),"0")</f>
        <v>0.1098901098901099</v>
      </c>
      <c r="BP267" s="64">
        <f>IFERROR(1/J267*(Y267/H267),"0")</f>
        <v>0.1098901098901099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200</v>
      </c>
      <c r="Y268" s="544">
        <f>IFERROR(IF(X268="",0,CEILING((X268/$H268),1)*$H268),"")</f>
        <v>201.6</v>
      </c>
      <c r="Z268" s="36">
        <f>IFERROR(IF(Y268=0,"",ROUNDUP(Y268/H268,0)*0.00651),"")</f>
        <v>0.54683999999999999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215</v>
      </c>
      <c r="BN268" s="64">
        <f>IFERROR(Y268*I268/H268,"0")</f>
        <v>216.72000000000003</v>
      </c>
      <c r="BO268" s="64">
        <f>IFERROR(1/J268*(X268/H268),"0")</f>
        <v>0.45787545787545797</v>
      </c>
      <c r="BP268" s="64">
        <f>IFERROR(1/J268*(Y268/H268),"0")</f>
        <v>0.46153846153846156</v>
      </c>
    </row>
    <row r="269" spans="1:68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103.33333333333334</v>
      </c>
      <c r="Y269" s="545">
        <f>IFERROR(Y266/H266,"0")+IFERROR(Y267/H267,"0")+IFERROR(Y268/H268,"0")</f>
        <v>104</v>
      </c>
      <c r="Z269" s="545">
        <f>IFERROR(IF(Z266="",0,Z266),"0")+IFERROR(IF(Z267="",0,Z267),"0")+IFERROR(IF(Z268="",0,Z268),"0")</f>
        <v>0.67703999999999998</v>
      </c>
      <c r="AA269" s="546"/>
      <c r="AB269" s="546"/>
      <c r="AC269" s="546"/>
    </row>
    <row r="270" spans="1:68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248</v>
      </c>
      <c r="Y270" s="545">
        <f>IFERROR(SUM(Y266:Y268),"0")</f>
        <v>249.6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35</v>
      </c>
      <c r="Y299" s="544">
        <f t="shared" si="27"/>
        <v>35.700000000000003</v>
      </c>
      <c r="Z299" s="36">
        <f>IFERROR(IF(Y299=0,"",ROUNDUP(Y299/H299,0)*0.00502),"")</f>
        <v>8.5339999999999999E-2</v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36.666666666666664</v>
      </c>
      <c r="BN299" s="64">
        <f t="shared" si="29"/>
        <v>37.4</v>
      </c>
      <c r="BO299" s="64">
        <f t="shared" si="30"/>
        <v>7.1225071225071226E-2</v>
      </c>
      <c r="BP299" s="64">
        <f t="shared" si="31"/>
        <v>7.2649572649572655E-2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21</v>
      </c>
      <c r="Y301" s="544">
        <f t="shared" si="27"/>
        <v>21.6</v>
      </c>
      <c r="Z301" s="36">
        <f>IFERROR(IF(Y301=0,"",ROUNDUP(Y301/H301,0)*0.00651),"")</f>
        <v>7.8119999999999995E-2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23.66</v>
      </c>
      <c r="BN301" s="64">
        <f t="shared" si="29"/>
        <v>24.335999999999999</v>
      </c>
      <c r="BO301" s="64">
        <f t="shared" si="30"/>
        <v>6.4102564102564111E-2</v>
      </c>
      <c r="BP301" s="64">
        <f t="shared" si="31"/>
        <v>6.5934065934065936E-2</v>
      </c>
    </row>
    <row r="302" spans="1:68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28.333333333333329</v>
      </c>
      <c r="Y302" s="545">
        <f>IFERROR(Y295/H295,"0")+IFERROR(Y296/H296,"0")+IFERROR(Y297/H297,"0")+IFERROR(Y298/H298,"0")+IFERROR(Y299/H299,"0")+IFERROR(Y300/H300,"0")+IFERROR(Y301/H301,"0")</f>
        <v>29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0.16345999999999999</v>
      </c>
      <c r="AA302" s="546"/>
      <c r="AB302" s="546"/>
      <c r="AC302" s="546"/>
    </row>
    <row r="303" spans="1:68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56</v>
      </c>
      <c r="Y303" s="545">
        <f>IFERROR(SUM(Y295:Y301),"0")</f>
        <v>57.300000000000004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20</v>
      </c>
      <c r="Y313" s="544">
        <f>IFERROR(IF(X313="",0,CEILING((X313/$H313),1)*$H313),"")</f>
        <v>25.200000000000003</v>
      </c>
      <c r="Z313" s="36">
        <f>IFERROR(IF(Y313=0,"",ROUNDUP(Y313/H313,0)*0.01898),"")</f>
        <v>5.6940000000000004E-2</v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21.235714285714284</v>
      </c>
      <c r="BN313" s="64">
        <f>IFERROR(Y313*I313/H313,"0")</f>
        <v>26.757000000000001</v>
      </c>
      <c r="BO313" s="64">
        <f>IFERROR(1/J313*(X313/H313),"0")</f>
        <v>3.7202380952380952E-2</v>
      </c>
      <c r="BP313" s="64">
        <f>IFERROR(1/J313*(Y313/H313),"0")</f>
        <v>4.6875E-2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220</v>
      </c>
      <c r="Y314" s="544">
        <f>IFERROR(IF(X314="",0,CEILING((X314/$H314),1)*$H314),"")</f>
        <v>226.2</v>
      </c>
      <c r="Z314" s="36">
        <f>IFERROR(IF(Y314=0,"",ROUNDUP(Y314/H314,0)*0.01898),"")</f>
        <v>0.55042000000000002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234.63846153846157</v>
      </c>
      <c r="BN314" s="64">
        <f>IFERROR(Y314*I314/H314,"0")</f>
        <v>241.251</v>
      </c>
      <c r="BO314" s="64">
        <f>IFERROR(1/J314*(X314/H314),"0")</f>
        <v>0.44070512820512819</v>
      </c>
      <c r="BP314" s="64">
        <f>IFERROR(1/J314*(Y314/H314),"0")</f>
        <v>0.453125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300</v>
      </c>
      <c r="Y315" s="544">
        <f>IFERROR(IF(X315="",0,CEILING((X315/$H315),1)*$H315),"")</f>
        <v>302.40000000000003</v>
      </c>
      <c r="Z315" s="36">
        <f>IFERROR(IF(Y315=0,"",ROUNDUP(Y315/H315,0)*0.01898),"")</f>
        <v>0.68328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318.53571428571428</v>
      </c>
      <c r="BN315" s="64">
        <f>IFERROR(Y315*I315/H315,"0")</f>
        <v>321.084</v>
      </c>
      <c r="BO315" s="64">
        <f>IFERROR(1/J315*(X315/H315),"0")</f>
        <v>0.5580357142857143</v>
      </c>
      <c r="BP315" s="64">
        <f>IFERROR(1/J315*(Y315/H315),"0")</f>
        <v>0.5625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66.300366300366306</v>
      </c>
      <c r="Y316" s="545">
        <f>IFERROR(Y313/H313,"0")+IFERROR(Y314/H314,"0")+IFERROR(Y315/H315,"0")</f>
        <v>68</v>
      </c>
      <c r="Z316" s="545">
        <f>IFERROR(IF(Z313="",0,Z313),"0")+IFERROR(IF(Z314="",0,Z314),"0")+IFERROR(IF(Z315="",0,Z315),"0")</f>
        <v>1.29064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540</v>
      </c>
      <c r="Y317" s="545">
        <f>IFERROR(SUM(Y313:Y315),"0")</f>
        <v>553.79999999999995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85</v>
      </c>
      <c r="Y322" s="544">
        <f>IFERROR(IF(X322="",0,CEILING((X322/$H322),1)*$H322),"")</f>
        <v>86.699999999999989</v>
      </c>
      <c r="Z322" s="36">
        <f>IFERROR(IF(Y322=0,"",ROUNDUP(Y322/H322,0)*0.00651),"")</f>
        <v>0.22134000000000001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96</v>
      </c>
      <c r="BN322" s="64">
        <f>IFERROR(Y322*I322/H322,"0")</f>
        <v>97.92</v>
      </c>
      <c r="BO322" s="64">
        <f>IFERROR(1/J322*(X322/H322),"0")</f>
        <v>0.18315018315018317</v>
      </c>
      <c r="BP322" s="64">
        <f>IFERROR(1/J322*(Y322/H322),"0")</f>
        <v>0.18681318681318682</v>
      </c>
    </row>
    <row r="323" spans="1:68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33.333333333333336</v>
      </c>
      <c r="Y323" s="545">
        <f>IFERROR(Y319/H319,"0")+IFERROR(Y320/H320,"0")+IFERROR(Y321/H321,"0")+IFERROR(Y322/H322,"0")</f>
        <v>34</v>
      </c>
      <c r="Z323" s="545">
        <f>IFERROR(IF(Z319="",0,Z319),"0")+IFERROR(IF(Z320="",0,Z320),"0")+IFERROR(IF(Z321="",0,Z321),"0")+IFERROR(IF(Z322="",0,Z322),"0")</f>
        <v>0.22134000000000001</v>
      </c>
      <c r="AA323" s="546"/>
      <c r="AB323" s="546"/>
      <c r="AC323" s="546"/>
    </row>
    <row r="324" spans="1:68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85</v>
      </c>
      <c r="Y324" s="545">
        <f>IFERROR(SUM(Y319:Y322),"0")</f>
        <v>86.699999999999989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909.99999999999989</v>
      </c>
      <c r="Y334" s="544">
        <f>IFERROR(IF(X334="",0,CEILING((X334/$H334),1)*$H334),"")</f>
        <v>911.40000000000009</v>
      </c>
      <c r="Z334" s="36">
        <f>IFERROR(IF(Y334=0,"",ROUNDUP(Y334/H334,0)*0.00651),"")</f>
        <v>2.8253400000000002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1019.1999999999998</v>
      </c>
      <c r="BN334" s="64">
        <f>IFERROR(Y334*I334/H334,"0")</f>
        <v>1020.7679999999999</v>
      </c>
      <c r="BO334" s="64">
        <f>IFERROR(1/J334*(X334/H334),"0")</f>
        <v>2.3809523809523809</v>
      </c>
      <c r="BP334" s="64">
        <f>IFERROR(1/J334*(Y334/H334),"0")</f>
        <v>2.3846153846153846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175</v>
      </c>
      <c r="Y335" s="544">
        <f>IFERROR(IF(X335="",0,CEILING((X335/$H335),1)*$H335),"")</f>
        <v>176.4</v>
      </c>
      <c r="Z335" s="36">
        <f>IFERROR(IF(Y335=0,"",ROUNDUP(Y335/H335,0)*0.00651),"")</f>
        <v>0.54683999999999999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195</v>
      </c>
      <c r="BN335" s="64">
        <f>IFERROR(Y335*I335/H335,"0")</f>
        <v>196.56</v>
      </c>
      <c r="BO335" s="64">
        <f>IFERROR(1/J335*(X335/H335),"0")</f>
        <v>0.45787545787545786</v>
      </c>
      <c r="BP335" s="64">
        <f>IFERROR(1/J335*(Y335/H335),"0")</f>
        <v>0.46153846153846156</v>
      </c>
    </row>
    <row r="336" spans="1:68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516.66666666666663</v>
      </c>
      <c r="Y336" s="545">
        <f>IFERROR(Y333/H333,"0")+IFERROR(Y334/H334,"0")+IFERROR(Y335/H335,"0")</f>
        <v>518</v>
      </c>
      <c r="Z336" s="545">
        <f>IFERROR(IF(Z333="",0,Z333),"0")+IFERROR(IF(Z334="",0,Z334),"0")+IFERROR(IF(Z335="",0,Z335),"0")</f>
        <v>3.3721800000000002</v>
      </c>
      <c r="AA336" s="546"/>
      <c r="AB336" s="546"/>
      <c r="AC336" s="546"/>
    </row>
    <row r="337" spans="1:68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1085</v>
      </c>
      <c r="Y337" s="545">
        <f>IFERROR(SUM(Y333:Y335),"0")</f>
        <v>1087.8000000000002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2100</v>
      </c>
      <c r="Y341" s="544">
        <f t="shared" ref="Y341:Y347" si="32">IFERROR(IF(X341="",0,CEILING((X341/$H341),1)*$H341),"")</f>
        <v>2100</v>
      </c>
      <c r="Z341" s="36">
        <f>IFERROR(IF(Y341=0,"",ROUNDUP(Y341/H341,0)*0.02175),"")</f>
        <v>3.0449999999999999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2167.1999999999998</v>
      </c>
      <c r="BN341" s="64">
        <f t="shared" ref="BN341:BN347" si="34">IFERROR(Y341*I341/H341,"0")</f>
        <v>2167.1999999999998</v>
      </c>
      <c r="BO341" s="64">
        <f t="shared" ref="BO341:BO347" si="35">IFERROR(1/J341*(X341/H341),"0")</f>
        <v>2.9166666666666665</v>
      </c>
      <c r="BP341" s="64">
        <f t="shared" ref="BP341:BP347" si="36">IFERROR(1/J341*(Y341/H341),"0")</f>
        <v>2.9166666666666665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1300</v>
      </c>
      <c r="Y342" s="544">
        <f t="shared" si="32"/>
        <v>1305</v>
      </c>
      <c r="Z342" s="36">
        <f>IFERROR(IF(Y342=0,"",ROUNDUP(Y342/H342,0)*0.02175),"")</f>
        <v>1.8922499999999998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1341.6</v>
      </c>
      <c r="BN342" s="64">
        <f t="shared" si="34"/>
        <v>1346.76</v>
      </c>
      <c r="BO342" s="64">
        <f t="shared" si="35"/>
        <v>1.8055555555555556</v>
      </c>
      <c r="BP342" s="64">
        <f t="shared" si="36"/>
        <v>1.8125</v>
      </c>
    </row>
    <row r="343" spans="1:68" ht="37.5" customHeight="1" x14ac:dyDescent="0.25">
      <c r="A343" s="54" t="s">
        <v>539</v>
      </c>
      <c r="B343" s="54" t="s">
        <v>540</v>
      </c>
      <c r="C343" s="31">
        <v>4301011867</v>
      </c>
      <c r="D343" s="549">
        <v>4680115884830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1300</v>
      </c>
      <c r="Y343" s="544">
        <f t="shared" si="32"/>
        <v>1305</v>
      </c>
      <c r="Z343" s="36">
        <f>IFERROR(IF(Y343=0,"",ROUNDUP(Y343/H343,0)*0.02175),"")</f>
        <v>1.8922499999999998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1341.6</v>
      </c>
      <c r="BN343" s="64">
        <f t="shared" si="34"/>
        <v>1346.76</v>
      </c>
      <c r="BO343" s="64">
        <f t="shared" si="35"/>
        <v>1.8055555555555556</v>
      </c>
      <c r="BP343" s="64">
        <f t="shared" si="36"/>
        <v>1.8125</v>
      </c>
    </row>
    <row r="344" spans="1:68" ht="27" customHeight="1" x14ac:dyDescent="0.25">
      <c r="A344" s="54" t="s">
        <v>542</v>
      </c>
      <c r="B344" s="54" t="s">
        <v>543</v>
      </c>
      <c r="C344" s="31">
        <v>4301011832</v>
      </c>
      <c r="D344" s="549">
        <v>4607091383997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83</v>
      </c>
      <c r="N344" s="33"/>
      <c r="O344" s="32">
        <v>60</v>
      </c>
      <c r="P344" s="8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400</v>
      </c>
      <c r="Y344" s="544">
        <f t="shared" si="32"/>
        <v>405</v>
      </c>
      <c r="Z344" s="36">
        <f>IFERROR(IF(Y344=0,"",ROUNDUP(Y344/H344,0)*0.02175),"")</f>
        <v>0.58724999999999994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412.8</v>
      </c>
      <c r="BN344" s="64">
        <f t="shared" si="34"/>
        <v>417.96000000000004</v>
      </c>
      <c r="BO344" s="64">
        <f t="shared" si="35"/>
        <v>0.55555555555555558</v>
      </c>
      <c r="BP344" s="64">
        <f t="shared" si="36"/>
        <v>0.5625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340.00000000000006</v>
      </c>
      <c r="Y348" s="545">
        <f>IFERROR(Y341/H341,"0")+IFERROR(Y342/H342,"0")+IFERROR(Y343/H343,"0")+IFERROR(Y344/H344,"0")+IFERROR(Y345/H345,"0")+IFERROR(Y346/H346,"0")+IFERROR(Y347/H347,"0")</f>
        <v>341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7.4167499999999995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5100</v>
      </c>
      <c r="Y349" s="545">
        <f>IFERROR(SUM(Y341:Y347),"0")</f>
        <v>5115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1200</v>
      </c>
      <c r="Y351" s="544">
        <f>IFERROR(IF(X351="",0,CEILING((X351/$H351),1)*$H351),"")</f>
        <v>1200</v>
      </c>
      <c r="Z351" s="36">
        <f>IFERROR(IF(Y351=0,"",ROUNDUP(Y351/H351,0)*0.02175),"")</f>
        <v>1.7399999999999998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1238.4000000000001</v>
      </c>
      <c r="BN351" s="64">
        <f>IFERROR(Y351*I351/H351,"0")</f>
        <v>1238.4000000000001</v>
      </c>
      <c r="BO351" s="64">
        <f>IFERROR(1/J351*(X351/H351),"0")</f>
        <v>1.6666666666666665</v>
      </c>
      <c r="BP351" s="64">
        <f>IFERROR(1/J351*(Y351/H351),"0")</f>
        <v>1.6666666666666665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80</v>
      </c>
      <c r="Y353" s="545">
        <f>IFERROR(Y351/H351,"0")+IFERROR(Y352/H352,"0")</f>
        <v>80</v>
      </c>
      <c r="Z353" s="545">
        <f>IFERROR(IF(Z351="",0,Z351),"0")+IFERROR(IF(Z352="",0,Z352),"0")</f>
        <v>1.7399999999999998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1200</v>
      </c>
      <c r="Y354" s="545">
        <f>IFERROR(SUM(Y351:Y352),"0")</f>
        <v>1200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hidden="1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hidden="1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50</v>
      </c>
      <c r="Y367" s="544">
        <f>IFERROR(IF(X367="",0,CEILING((X367/$H367),1)*$H367),"")</f>
        <v>60</v>
      </c>
      <c r="Z367" s="36">
        <f>IFERROR(IF(Y367=0,"",ROUNDUP(Y367/H367,0)*0.01898),"")</f>
        <v>9.4899999999999998E-2</v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51.8125</v>
      </c>
      <c r="BN367" s="64">
        <f>IFERROR(Y367*I367/H367,"0")</f>
        <v>62.175000000000004</v>
      </c>
      <c r="BO367" s="64">
        <f>IFERROR(1/J367*(X367/H367),"0")</f>
        <v>6.5104166666666671E-2</v>
      </c>
      <c r="BP367" s="64">
        <f>IFERROR(1/J367*(Y367/H367),"0")</f>
        <v>7.8125E-2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4.166666666666667</v>
      </c>
      <c r="Y369" s="545">
        <f>IFERROR(Y366/H366,"0")+IFERROR(Y367/H367,"0")+IFERROR(Y368/H368,"0")</f>
        <v>5</v>
      </c>
      <c r="Z369" s="545">
        <f>IFERROR(IF(Z366="",0,Z366),"0")+IFERROR(IF(Z367="",0,Z367),"0")+IFERROR(IF(Z368="",0,Z368),"0")</f>
        <v>9.4899999999999998E-2</v>
      </c>
      <c r="AA369" s="546"/>
      <c r="AB369" s="546"/>
      <c r="AC369" s="546"/>
    </row>
    <row r="370" spans="1:68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50</v>
      </c>
      <c r="Y370" s="545">
        <f>IFERROR(SUM(Y366:Y368),"0")</f>
        <v>60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hidden="1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hidden="1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4301031406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4301031382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35</v>
      </c>
      <c r="Y392" s="544">
        <f t="shared" si="37"/>
        <v>35.700000000000003</v>
      </c>
      <c r="Z392" s="36">
        <f t="shared" si="42"/>
        <v>8.5339999999999999E-2</v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37.166666666666664</v>
      </c>
      <c r="BN392" s="64">
        <f t="shared" si="39"/>
        <v>37.910000000000004</v>
      </c>
      <c r="BO392" s="64">
        <f t="shared" si="40"/>
        <v>7.1225071225071226E-2</v>
      </c>
      <c r="BP392" s="64">
        <f t="shared" si="41"/>
        <v>7.2649572649572655E-2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17.5</v>
      </c>
      <c r="Y393" s="544">
        <f t="shared" si="37"/>
        <v>18.900000000000002</v>
      </c>
      <c r="Z393" s="36">
        <f t="shared" si="42"/>
        <v>4.5179999999999998E-2</v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18.583333333333332</v>
      </c>
      <c r="BN393" s="64">
        <f t="shared" si="39"/>
        <v>20.07</v>
      </c>
      <c r="BO393" s="64">
        <f t="shared" si="40"/>
        <v>3.5612535612535613E-2</v>
      </c>
      <c r="BP393" s="64">
        <f t="shared" si="41"/>
        <v>3.8461538461538464E-2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35</v>
      </c>
      <c r="Y395" s="544">
        <f t="shared" si="37"/>
        <v>35.700000000000003</v>
      </c>
      <c r="Z395" s="36">
        <f t="shared" si="42"/>
        <v>8.5339999999999999E-2</v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37.166666666666664</v>
      </c>
      <c r="BN395" s="64">
        <f t="shared" si="39"/>
        <v>37.910000000000004</v>
      </c>
      <c r="BO395" s="64">
        <f t="shared" si="40"/>
        <v>7.1225071225071226E-2</v>
      </c>
      <c r="BP395" s="64">
        <f t="shared" si="41"/>
        <v>7.2649572649572655E-2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41.666666666666657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43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0.21586</v>
      </c>
      <c r="AA397" s="546"/>
      <c r="AB397" s="546"/>
      <c r="AC397" s="546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87.5</v>
      </c>
      <c r="Y398" s="545">
        <f>IFERROR(SUM(Y387:Y396),"0")</f>
        <v>90.300000000000011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hidden="1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7</v>
      </c>
      <c r="Y413" s="544">
        <f>IFERROR(IF(X413="",0,CEILING((X413/$H413),1)*$H413),"")</f>
        <v>8.4</v>
      </c>
      <c r="Z413" s="36">
        <f>IFERROR(IF(Y413=0,"",ROUNDUP(Y413/H413,0)*0.00502),"")</f>
        <v>2.0080000000000001E-2</v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7.4333333333333327</v>
      </c>
      <c r="BN413" s="64">
        <f>IFERROR(Y413*I413/H413,"0")</f>
        <v>8.92</v>
      </c>
      <c r="BO413" s="64">
        <f>IFERROR(1/J413*(X413/H413),"0")</f>
        <v>1.4245014245014245E-2</v>
      </c>
      <c r="BP413" s="64">
        <f>IFERROR(1/J413*(Y413/H413),"0")</f>
        <v>1.7094017094017096E-2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3.333333333333333</v>
      </c>
      <c r="Y414" s="545">
        <f>IFERROR(Y410/H410,"0")+IFERROR(Y411/H411,"0")+IFERROR(Y412/H412,"0")+IFERROR(Y413/H413,"0")</f>
        <v>4</v>
      </c>
      <c r="Z414" s="545">
        <f>IFERROR(IF(Z410="",0,Z410),"0")+IFERROR(IF(Z411="",0,Z411),"0")+IFERROR(IF(Z412="",0,Z412),"0")+IFERROR(IF(Z413="",0,Z413),"0")</f>
        <v>2.0080000000000001E-2</v>
      </c>
      <c r="AA414" s="546"/>
      <c r="AB414" s="546"/>
      <c r="AC414" s="546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7</v>
      </c>
      <c r="Y415" s="545">
        <f>IFERROR(SUM(Y410:Y413),"0")</f>
        <v>8.4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20</v>
      </c>
      <c r="Y418" s="544">
        <f>IFERROR(IF(X418="",0,CEILING((X418/$H418),1)*$H418),"")</f>
        <v>20.399999999999999</v>
      </c>
      <c r="Z418" s="36">
        <f>IFERROR(IF(Y418=0,"",ROUNDUP(Y418/H418,0)*0.00651),"")</f>
        <v>0.11067</v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35</v>
      </c>
      <c r="BN418" s="64">
        <f>IFERROR(Y418*I418/H418,"0")</f>
        <v>35.699999999999996</v>
      </c>
      <c r="BO418" s="64">
        <f>IFERROR(1/J418*(X418/H418),"0")</f>
        <v>9.1575091575091583E-2</v>
      </c>
      <c r="BP418" s="64">
        <f>IFERROR(1/J418*(Y418/H418),"0")</f>
        <v>9.3406593406593408E-2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16.666666666666668</v>
      </c>
      <c r="Y419" s="545">
        <f>IFERROR(Y418/H418,"0")</f>
        <v>17</v>
      </c>
      <c r="Z419" s="545">
        <f>IFERROR(IF(Z418="",0,Z418),"0")</f>
        <v>0.11067</v>
      </c>
      <c r="AA419" s="546"/>
      <c r="AB419" s="546"/>
      <c r="AC419" s="546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20</v>
      </c>
      <c r="Y420" s="545">
        <f>IFERROR(SUM(Y418:Y418),"0")</f>
        <v>20.399999999999999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90</v>
      </c>
      <c r="Y429" s="544">
        <f t="shared" ref="Y429:Y440" si="43">IFERROR(IF(X429="",0,CEILING((X429/$H429),1)*$H429),"")</f>
        <v>95.04</v>
      </c>
      <c r="Z429" s="36">
        <f t="shared" ref="Z429:Z435" si="44">IFERROR(IF(Y429=0,"",ROUNDUP(Y429/H429,0)*0.01196),"")</f>
        <v>0.21528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96.136363636363626</v>
      </c>
      <c r="BN429" s="64">
        <f t="shared" ref="BN429:BN440" si="46">IFERROR(Y429*I429/H429,"0")</f>
        <v>101.52000000000001</v>
      </c>
      <c r="BO429" s="64">
        <f t="shared" ref="BO429:BO440" si="47">IFERROR(1/J429*(X429/H429),"0")</f>
        <v>0.16389860139860138</v>
      </c>
      <c r="BP429" s="64">
        <f t="shared" ref="BP429:BP440" si="48">IFERROR(1/J429*(Y429/H429),"0")</f>
        <v>0.17307692307692307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100</v>
      </c>
      <c r="Y431" s="544">
        <f t="shared" si="43"/>
        <v>100.32000000000001</v>
      </c>
      <c r="Z431" s="36">
        <f t="shared" si="44"/>
        <v>0.22724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106.81818181818181</v>
      </c>
      <c r="BN431" s="64">
        <f t="shared" si="46"/>
        <v>107.16</v>
      </c>
      <c r="BO431" s="64">
        <f t="shared" si="47"/>
        <v>0.18210955710955709</v>
      </c>
      <c r="BP431" s="64">
        <f t="shared" si="48"/>
        <v>0.18269230769230771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180</v>
      </c>
      <c r="Y434" s="544">
        <f t="shared" si="43"/>
        <v>184.8</v>
      </c>
      <c r="Z434" s="36">
        <f t="shared" si="44"/>
        <v>0.41860000000000003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192.27272727272725</v>
      </c>
      <c r="BN434" s="64">
        <f t="shared" si="46"/>
        <v>197.39999999999998</v>
      </c>
      <c r="BO434" s="64">
        <f t="shared" si="47"/>
        <v>0.32779720279720276</v>
      </c>
      <c r="BP434" s="64">
        <f t="shared" si="48"/>
        <v>0.33653846153846156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90</v>
      </c>
      <c r="Y437" s="544">
        <f t="shared" si="43"/>
        <v>91.2</v>
      </c>
      <c r="Z437" s="36">
        <f>IFERROR(IF(Y437=0,"",ROUNDUP(Y437/H437,0)*0.00902),"")</f>
        <v>0.17138</v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129.9375</v>
      </c>
      <c r="BN437" s="64">
        <f t="shared" si="46"/>
        <v>131.66999999999999</v>
      </c>
      <c r="BO437" s="64">
        <f t="shared" si="47"/>
        <v>0.14204545454545456</v>
      </c>
      <c r="BP437" s="64">
        <f t="shared" si="48"/>
        <v>0.14393939393939395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114</v>
      </c>
      <c r="Y440" s="544">
        <f t="shared" si="43"/>
        <v>115.19999999999999</v>
      </c>
      <c r="Z440" s="36">
        <f>IFERROR(IF(Y440=0,"",ROUNDUP(Y440/H440,0)*0.00937),"")</f>
        <v>0.22488</v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165.29999999999998</v>
      </c>
      <c r="BN440" s="64">
        <f t="shared" si="46"/>
        <v>167.04</v>
      </c>
      <c r="BO440" s="64">
        <f t="shared" si="47"/>
        <v>0.19791666666666666</v>
      </c>
      <c r="BP440" s="64">
        <f t="shared" si="48"/>
        <v>0.2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112.57575757575756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115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1.2573800000000002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574</v>
      </c>
      <c r="Y442" s="545">
        <f>IFERROR(SUM(Y429:Y440),"0")</f>
        <v>586.55999999999995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150</v>
      </c>
      <c r="Y444" s="544">
        <f>IFERROR(IF(X444="",0,CEILING((X444/$H444),1)*$H444),"")</f>
        <v>153.12</v>
      </c>
      <c r="Z444" s="36">
        <f>IFERROR(IF(Y444=0,"",ROUNDUP(Y444/H444,0)*0.01196),"")</f>
        <v>0.34683999999999998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160.22727272727272</v>
      </c>
      <c r="BN444" s="64">
        <f>IFERROR(Y444*I444/H444,"0")</f>
        <v>163.56</v>
      </c>
      <c r="BO444" s="64">
        <f>IFERROR(1/J444*(X444/H444),"0")</f>
        <v>0.27316433566433568</v>
      </c>
      <c r="BP444" s="64">
        <f>IFERROR(1/J444*(Y444/H444),"0")</f>
        <v>0.27884615384615385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28.409090909090907</v>
      </c>
      <c r="Y447" s="545">
        <f>IFERROR(Y444/H444,"0")+IFERROR(Y445/H445,"0")+IFERROR(Y446/H446,"0")</f>
        <v>29</v>
      </c>
      <c r="Z447" s="545">
        <f>IFERROR(IF(Z444="",0,Z444),"0")+IFERROR(IF(Z445="",0,Z445),"0")+IFERROR(IF(Z446="",0,Z446),"0")</f>
        <v>0.34683999999999998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150</v>
      </c>
      <c r="Y448" s="545">
        <f>IFERROR(SUM(Y444:Y446),"0")</f>
        <v>153.12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30</v>
      </c>
      <c r="Y450" s="544">
        <f t="shared" ref="Y450:Y455" si="49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32.04545454545454</v>
      </c>
      <c r="BN450" s="64">
        <f t="shared" ref="BN450:BN455" si="51">IFERROR(Y450*I450/H450,"0")</f>
        <v>33.839999999999996</v>
      </c>
      <c r="BO450" s="64">
        <f t="shared" ref="BO450:BO455" si="52">IFERROR(1/J450*(X450/H450),"0")</f>
        <v>5.4632867132867136E-2</v>
      </c>
      <c r="BP450" s="64">
        <f t="shared" ref="BP450:BP455" si="53">IFERROR(1/J450*(Y450/H450),"0")</f>
        <v>5.7692307692307696E-2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100</v>
      </c>
      <c r="Y451" s="544">
        <f t="shared" si="49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106.81818181818181</v>
      </c>
      <c r="BN451" s="64">
        <f t="shared" si="51"/>
        <v>107.16</v>
      </c>
      <c r="BO451" s="64">
        <f t="shared" si="52"/>
        <v>0.18210955710955709</v>
      </c>
      <c r="BP451" s="64">
        <f t="shared" si="53"/>
        <v>0.18269230769230771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50</v>
      </c>
      <c r="Y452" s="544">
        <f t="shared" si="49"/>
        <v>52.800000000000004</v>
      </c>
      <c r="Z452" s="36">
        <f>IFERROR(IF(Y452=0,"",ROUNDUP(Y452/H452,0)*0.01196),"")</f>
        <v>0.1196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53.409090909090907</v>
      </c>
      <c r="BN452" s="64">
        <f t="shared" si="51"/>
        <v>56.400000000000006</v>
      </c>
      <c r="BO452" s="64">
        <f t="shared" si="52"/>
        <v>9.1054778554778545E-2</v>
      </c>
      <c r="BP452" s="64">
        <f t="shared" si="53"/>
        <v>9.6153846153846159E-2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54</v>
      </c>
      <c r="Y453" s="544">
        <f t="shared" si="49"/>
        <v>57.599999999999994</v>
      </c>
      <c r="Z453" s="36">
        <f>IFERROR(IF(Y453=0,"",ROUNDUP(Y453/H453,0)*0.00902),"")</f>
        <v>0.10824</v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77.962499999999991</v>
      </c>
      <c r="BN453" s="64">
        <f t="shared" si="51"/>
        <v>83.16</v>
      </c>
      <c r="BO453" s="64">
        <f t="shared" si="52"/>
        <v>8.5227272727272735E-2</v>
      </c>
      <c r="BP453" s="64">
        <f t="shared" si="53"/>
        <v>9.0909090909090912E-2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18</v>
      </c>
      <c r="Y454" s="544">
        <f t="shared" si="49"/>
        <v>19.2</v>
      </c>
      <c r="Z454" s="36">
        <f>IFERROR(IF(Y454=0,"",ROUNDUP(Y454/H454,0)*0.00902),"")</f>
        <v>3.6080000000000001E-2</v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25.087500000000002</v>
      </c>
      <c r="BN454" s="64">
        <f t="shared" si="51"/>
        <v>26.76</v>
      </c>
      <c r="BO454" s="64">
        <f t="shared" si="52"/>
        <v>2.8409090909090912E-2</v>
      </c>
      <c r="BP454" s="64">
        <f t="shared" si="53"/>
        <v>3.0303030303030304E-2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78</v>
      </c>
      <c r="Y455" s="544">
        <f t="shared" si="49"/>
        <v>81.599999999999994</v>
      </c>
      <c r="Z455" s="36">
        <f>IFERROR(IF(Y455=0,"",ROUNDUP(Y455/H455,0)*0.00902),"")</f>
        <v>0.15334</v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108.71250000000002</v>
      </c>
      <c r="BN455" s="64">
        <f t="shared" si="51"/>
        <v>113.73</v>
      </c>
      <c r="BO455" s="64">
        <f t="shared" si="52"/>
        <v>0.12310606060606061</v>
      </c>
      <c r="BP455" s="64">
        <f t="shared" si="53"/>
        <v>0.12878787878787878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65.340909090909093</v>
      </c>
      <c r="Y456" s="545">
        <f>IFERROR(Y450/H450,"0")+IFERROR(Y451/H451,"0")+IFERROR(Y452/H452,"0")+IFERROR(Y453/H453,"0")+IFERROR(Y454/H454,"0")+IFERROR(Y455/H455,"0")</f>
        <v>68</v>
      </c>
      <c r="Z456" s="545">
        <f>IFERROR(IF(Z450="",0,Z450),"0")+IFERROR(IF(Z451="",0,Z451),"0")+IFERROR(IF(Z452="",0,Z452),"0")+IFERROR(IF(Z453="",0,Z453),"0")+IFERROR(IF(Z454="",0,Z454),"0")+IFERROR(IF(Z455="",0,Z455),"0")</f>
        <v>0.71626000000000001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330</v>
      </c>
      <c r="Y457" s="545">
        <f>IFERROR(SUM(Y450:Y455),"0")</f>
        <v>343.20000000000005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1250</v>
      </c>
      <c r="Y485" s="544">
        <f>IFERROR(IF(X485="",0,CEILING((X485/$H485),1)*$H485),"")</f>
        <v>1251</v>
      </c>
      <c r="Z485" s="36">
        <f>IFERROR(IF(Y485=0,"",ROUNDUP(Y485/H485,0)*0.01898),"")</f>
        <v>2.63822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1322.0833333333333</v>
      </c>
      <c r="BN485" s="64">
        <f>IFERROR(Y485*I485/H485,"0")</f>
        <v>1323.1410000000001</v>
      </c>
      <c r="BO485" s="64">
        <f>IFERROR(1/J485*(X485/H485),"0")</f>
        <v>2.1701388888888888</v>
      </c>
      <c r="BP485" s="64">
        <f>IFERROR(1/J485*(Y485/H485),"0")</f>
        <v>2.171875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138.88888888888889</v>
      </c>
      <c r="Y486" s="545">
        <f>IFERROR(Y485/H485,"0")</f>
        <v>139</v>
      </c>
      <c r="Z486" s="545">
        <f>IFERROR(IF(Z485="",0,Z485),"0")</f>
        <v>2.63822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1250</v>
      </c>
      <c r="Y487" s="545">
        <f>IFERROR(SUM(Y485:Y485),"0")</f>
        <v>1251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17461.349999999999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17621.099999999999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18596.213233458755</v>
      </c>
      <c r="Y499" s="545">
        <f>IFERROR(SUM(BN22:BN495),"0")</f>
        <v>18769.400999999998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31</v>
      </c>
      <c r="Y500" s="38">
        <f>ROUNDUP(SUM(BP22:BP495),0)</f>
        <v>31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19371.213233458755</v>
      </c>
      <c r="Y501" s="545">
        <f>GrossWeightTotalR+PalletQtyTotalR*25</f>
        <v>19544.400999999998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3417.5573279423847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3449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35.425479999999993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308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716.4</v>
      </c>
      <c r="E508" s="46">
        <f>IFERROR(Y86*1,"0")+IFERROR(Y87*1,"0")+IFERROR(Y88*1,"0")+IFERROR(Y92*1,"0")+IFERROR(Y93*1,"0")+IFERROR(Y94*1,"0")+IFERROR(Y95*1,"0")</f>
        <v>1140.3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1506.6</v>
      </c>
      <c r="G508" s="46">
        <f>IFERROR(Y125*1,"0")+IFERROR(Y126*1,"0")+IFERROR(Y130*1,"0")+IFERROR(Y131*1,"0")+IFERROR(Y135*1,"0")+IFERROR(Y136*1,"0")</f>
        <v>121.12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642.6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2183.7000000000003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139.19999999999999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249.6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697.8</v>
      </c>
      <c r="S508" s="46">
        <f>IFERROR(Y333*1,"0")+IFERROR(Y334*1,"0")+IFERROR(Y335*1,"0")</f>
        <v>1087.8000000000002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6315</v>
      </c>
      <c r="U508" s="46">
        <f>IFERROR(Y366*1,"0")+IFERROR(Y367*1,"0")+IFERROR(Y368*1,"0")+IFERROR(Y372*1,"0")+IFERROR(Y376*1,"0")+IFERROR(Y377*1,"0")+IFERROR(Y381*1,"0")</f>
        <v>60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90.300000000000011</v>
      </c>
      <c r="W508" s="46">
        <f>IFERROR(Y406*1,"0")+IFERROR(Y410*1,"0")+IFERROR(Y411*1,"0")+IFERROR(Y412*1,"0")+IFERROR(Y413*1,"0")</f>
        <v>8.4</v>
      </c>
      <c r="X508" s="46">
        <f>IFERROR(Y418*1,"0")</f>
        <v>20.399999999999999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1082.8799999999999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1251</v>
      </c>
      <c r="AB508" s="46">
        <f>IFERROR(Y495*1,"0")</f>
        <v>0</v>
      </c>
      <c r="AC508" s="52"/>
      <c r="AF508" s="541"/>
    </row>
  </sheetData>
  <sheetProtection algorithmName="SHA-512" hashValue="He3XJCJZXuOcUrx4eNku0WcuQQ2iKIEPasCxXjtQFnZIoRu6Bx2UbBpQqpC2EoU+pnWQyXGkVQPem5xG1+6mLw==" saltValue="3JPCBxLNFmR46NhfcptQN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5,00"/>
        <filter val="1 200,00"/>
        <filter val="1 238,00"/>
        <filter val="1 250,00"/>
        <filter val="1 300,00"/>
        <filter val="10,50"/>
        <filter val="100,00"/>
        <filter val="103,33"/>
        <filter val="105,00"/>
        <filter val="105,74"/>
        <filter val="110,00"/>
        <filter val="112,58"/>
        <filter val="114,00"/>
        <filter val="12,50"/>
        <filter val="13,75"/>
        <filter val="13,89"/>
        <filter val="135,00"/>
        <filter val="138,89"/>
        <filter val="15,00"/>
        <filter val="150,00"/>
        <filter val="16,03"/>
        <filter val="16,67"/>
        <filter val="160,00"/>
        <filter val="17 461,35"/>
        <filter val="17,50"/>
        <filter val="170,00"/>
        <filter val="175,00"/>
        <filter val="18 596,21"/>
        <filter val="18,00"/>
        <filter val="180,00"/>
        <filter val="19 371,21"/>
        <filter val="192,50"/>
        <filter val="2 100,00"/>
        <filter val="2,56"/>
        <filter val="2,75"/>
        <filter val="20,00"/>
        <filter val="200,00"/>
        <filter val="209,57"/>
        <filter val="21,00"/>
        <filter val="21,67"/>
        <filter val="212,35"/>
        <filter val="220,00"/>
        <filter val="235,48"/>
        <filter val="24,00"/>
        <filter val="240,00"/>
        <filter val="248,00"/>
        <filter val="265,93"/>
        <filter val="28,00"/>
        <filter val="28,33"/>
        <filter val="28,41"/>
        <filter val="280,00"/>
        <filter val="285,00"/>
        <filter val="3 417,56"/>
        <filter val="3,33"/>
        <filter val="3,50"/>
        <filter val="30,00"/>
        <filter val="300,00"/>
        <filter val="31"/>
        <filter val="33,00"/>
        <filter val="33,33"/>
        <filter val="330,00"/>
        <filter val="340,00"/>
        <filter val="35,00"/>
        <filter val="350,00"/>
        <filter val="360,00"/>
        <filter val="4,17"/>
        <filter val="400,00"/>
        <filter val="405,00"/>
        <filter val="41,67"/>
        <filter val="410,23"/>
        <filter val="42,00"/>
        <filter val="44,00"/>
        <filter val="48,00"/>
        <filter val="495,00"/>
        <filter val="5 100,00"/>
        <filter val="5,00"/>
        <filter val="5,33"/>
        <filter val="50,00"/>
        <filter val="516,67"/>
        <filter val="52,00"/>
        <filter val="54,00"/>
        <filter val="540,00"/>
        <filter val="550,00"/>
        <filter val="56,00"/>
        <filter val="574,00"/>
        <filter val="575,00"/>
        <filter val="59,26"/>
        <filter val="6,25"/>
        <filter val="60,37"/>
        <filter val="614,50"/>
        <filter val="63,89"/>
        <filter val="640,00"/>
        <filter val="65,34"/>
        <filter val="66,30"/>
        <filter val="7,00"/>
        <filter val="75,00"/>
        <filter val="78,00"/>
        <filter val="80,00"/>
        <filter val="85,00"/>
        <filter val="87,50"/>
        <filter val="872,00"/>
        <filter val="88,00"/>
        <filter val="9,60"/>
        <filter val="90,00"/>
        <filter val="910,00"/>
        <filter val="925,00"/>
        <filter val="94,50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762</v>
      </c>
      <c r="D6" s="47" t="s">
        <v>763</v>
      </c>
      <c r="E6" s="47"/>
    </row>
    <row r="7" spans="2:8" x14ac:dyDescent="0.2">
      <c r="B7" s="47" t="s">
        <v>764</v>
      </c>
      <c r="C7" s="47" t="s">
        <v>765</v>
      </c>
      <c r="D7" s="47" t="s">
        <v>766</v>
      </c>
      <c r="E7" s="47"/>
    </row>
    <row r="9" spans="2:8" x14ac:dyDescent="0.2">
      <c r="B9" s="47" t="s">
        <v>767</v>
      </c>
      <c r="C9" s="47" t="s">
        <v>762</v>
      </c>
      <c r="D9" s="47"/>
      <c r="E9" s="47"/>
    </row>
    <row r="11" spans="2:8" x14ac:dyDescent="0.2">
      <c r="B11" s="47" t="s">
        <v>767</v>
      </c>
      <c r="C11" s="47" t="s">
        <v>765</v>
      </c>
      <c r="D11" s="47"/>
      <c r="E11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  <row r="21" spans="2:5" x14ac:dyDescent="0.2">
      <c r="B21" s="47" t="s">
        <v>776</v>
      </c>
      <c r="C21" s="47"/>
      <c r="D21" s="47"/>
      <c r="E21" s="47"/>
    </row>
    <row r="22" spans="2:5" x14ac:dyDescent="0.2">
      <c r="B22" s="47" t="s">
        <v>777</v>
      </c>
      <c r="C22" s="47"/>
      <c r="D22" s="47"/>
      <c r="E22" s="47"/>
    </row>
    <row r="23" spans="2:5" x14ac:dyDescent="0.2">
      <c r="B23" s="47" t="s">
        <v>778</v>
      </c>
      <c r="C23" s="47"/>
      <c r="D23" s="47"/>
      <c r="E23" s="47"/>
    </row>
  </sheetData>
  <sheetProtection algorithmName="SHA-512" hashValue="OE4LaNoExftFRZGHNK3JLHNhD1BTqEQv+JqkcLzrrCLMeMuOE81kS7C9XO/mpuKDo2Ycn3O4vr0JQYSdSSLP9w==" saltValue="IKiz1lc5do+PbVtvHKxZ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2025-10-15T08:35:37Z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