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014FB9-D643-4995-A7B0-66B162BF05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Z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87" i="1" l="1"/>
  <c r="BN87" i="1"/>
  <c r="Z87" i="1"/>
  <c r="BP107" i="1"/>
  <c r="BN107" i="1"/>
  <c r="Z107" i="1"/>
  <c r="Y155" i="1"/>
  <c r="BP154" i="1"/>
  <c r="BN154" i="1"/>
  <c r="Z154" i="1"/>
  <c r="Z155" i="1" s="1"/>
  <c r="BP158" i="1"/>
  <c r="BN158" i="1"/>
  <c r="Z15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5" i="1"/>
  <c r="BN225" i="1"/>
  <c r="Z225" i="1"/>
  <c r="BP306" i="1"/>
  <c r="BN306" i="1"/>
  <c r="Z306" i="1"/>
  <c r="BP341" i="1"/>
  <c r="BN341" i="1"/>
  <c r="Z341" i="1"/>
  <c r="BP367" i="1"/>
  <c r="BN367" i="1"/>
  <c r="Z367" i="1"/>
  <c r="BP412" i="1"/>
  <c r="BN412" i="1"/>
  <c r="Z412" i="1"/>
  <c r="BP451" i="1"/>
  <c r="BN451" i="1"/>
  <c r="Z451" i="1"/>
  <c r="X499" i="1"/>
  <c r="X502" i="1"/>
  <c r="Z27" i="1"/>
  <c r="BN27" i="1"/>
  <c r="Z54" i="1"/>
  <c r="BN54" i="1"/>
  <c r="Z66" i="1"/>
  <c r="BN66" i="1"/>
  <c r="BP72" i="1"/>
  <c r="BN72" i="1"/>
  <c r="Z72" i="1"/>
  <c r="BP92" i="1"/>
  <c r="BN92" i="1"/>
  <c r="Z92" i="1"/>
  <c r="BP126" i="1"/>
  <c r="BN126" i="1"/>
  <c r="Z126" i="1"/>
  <c r="BP166" i="1"/>
  <c r="BN166" i="1"/>
  <c r="Z166" i="1"/>
  <c r="BP195" i="1"/>
  <c r="BN195" i="1"/>
  <c r="Z195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90" i="1"/>
  <c r="BN290" i="1"/>
  <c r="Z290" i="1"/>
  <c r="BP328" i="1"/>
  <c r="BN328" i="1"/>
  <c r="Z328" i="1"/>
  <c r="BP351" i="1"/>
  <c r="BN351" i="1"/>
  <c r="Z351" i="1"/>
  <c r="BP391" i="1"/>
  <c r="BN391" i="1"/>
  <c r="Z391" i="1"/>
  <c r="BP435" i="1"/>
  <c r="BN435" i="1"/>
  <c r="Z435" i="1"/>
  <c r="BP461" i="1"/>
  <c r="BN461" i="1"/>
  <c r="Z461" i="1"/>
  <c r="BP56" i="1"/>
  <c r="BN56" i="1"/>
  <c r="BP62" i="1"/>
  <c r="BN62" i="1"/>
  <c r="Z62" i="1"/>
  <c r="BP74" i="1"/>
  <c r="BN74" i="1"/>
  <c r="Z74" i="1"/>
  <c r="BP94" i="1"/>
  <c r="BN94" i="1"/>
  <c r="Z94" i="1"/>
  <c r="BP109" i="1"/>
  <c r="BN109" i="1"/>
  <c r="Z109" i="1"/>
  <c r="Y132" i="1"/>
  <c r="BP130" i="1"/>
  <c r="BN130" i="1"/>
  <c r="Z130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28" i="1"/>
  <c r="BN228" i="1"/>
  <c r="Z228" i="1"/>
  <c r="BP251" i="1"/>
  <c r="BN251" i="1"/>
  <c r="Z251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Y462" i="1"/>
  <c r="B508" i="1"/>
  <c r="X500" i="1"/>
  <c r="X501" i="1" s="1"/>
  <c r="Y31" i="1"/>
  <c r="Z29" i="1"/>
  <c r="BN29" i="1"/>
  <c r="C508" i="1"/>
  <c r="Z52" i="1"/>
  <c r="BN52" i="1"/>
  <c r="Z56" i="1"/>
  <c r="BP68" i="1"/>
  <c r="BN68" i="1"/>
  <c r="Z68" i="1"/>
  <c r="BP80" i="1"/>
  <c r="BN80" i="1"/>
  <c r="Z80" i="1"/>
  <c r="BP103" i="1"/>
  <c r="BN103" i="1"/>
  <c r="Z103" i="1"/>
  <c r="BP115" i="1"/>
  <c r="BN115" i="1"/>
  <c r="Z115" i="1"/>
  <c r="BP148" i="1"/>
  <c r="BN148" i="1"/>
  <c r="Z148" i="1"/>
  <c r="BP164" i="1"/>
  <c r="BN164" i="1"/>
  <c r="Z164" i="1"/>
  <c r="Y173" i="1"/>
  <c r="BP187" i="1"/>
  <c r="BN187" i="1"/>
  <c r="Z187" i="1"/>
  <c r="BP197" i="1"/>
  <c r="BN197" i="1"/>
  <c r="Z197" i="1"/>
  <c r="BP209" i="1"/>
  <c r="BN209" i="1"/>
  <c r="Z209" i="1"/>
  <c r="BP227" i="1"/>
  <c r="BN227" i="1"/>
  <c r="Z227" i="1"/>
  <c r="BP244" i="1"/>
  <c r="BN244" i="1"/>
  <c r="Z244" i="1"/>
  <c r="BP296" i="1"/>
  <c r="BN296" i="1"/>
  <c r="Z296" i="1"/>
  <c r="BP308" i="1"/>
  <c r="BN308" i="1"/>
  <c r="Z308" i="1"/>
  <c r="S508" i="1"/>
  <c r="BP333" i="1"/>
  <c r="BN333" i="1"/>
  <c r="Z333" i="1"/>
  <c r="Y336" i="1"/>
  <c r="BP476" i="1"/>
  <c r="BN476" i="1"/>
  <c r="Z476" i="1"/>
  <c r="Y64" i="1"/>
  <c r="Y70" i="1"/>
  <c r="Y78" i="1"/>
  <c r="Y96" i="1"/>
  <c r="Y117" i="1"/>
  <c r="Y168" i="1"/>
  <c r="Y199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14" i="1" l="1"/>
  <c r="Z358" i="1"/>
  <c r="Z329" i="1"/>
  <c r="Z132" i="1"/>
  <c r="Z96" i="1"/>
  <c r="Z149" i="1"/>
  <c r="Z471" i="1"/>
  <c r="Z397" i="1"/>
  <c r="Z369" i="1"/>
  <c r="Z310" i="1"/>
  <c r="Z269" i="1"/>
  <c r="Z229" i="1"/>
  <c r="Z43" i="1"/>
  <c r="Z31" i="1"/>
  <c r="Z77" i="1"/>
  <c r="Z348" i="1"/>
  <c r="Z316" i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<sst xmlns="http://schemas.openxmlformats.org/spreadsheetml/2006/main" count="2189" uniqueCount="797">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</sst>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762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0.45833333333333331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47</v>
      </c>
      <c r="Y42" s="54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49.667567567567566</v>
      </c>
      <c r="BN42" s="64">
        <f>IFERROR(Y42*I42/H42,"0")</f>
        <v>50.830000000000005</v>
      </c>
      <c r="BO42" s="64">
        <f>IFERROR(1/J42*(X42/H42),"0")</f>
        <v>9.6232596232596224E-2</v>
      </c>
      <c r="BP42" s="64">
        <f>IFERROR(1/J42*(Y42/H42),"0")</f>
        <v>9.8484848484848481E-2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12.702702702702702</v>
      </c>
      <c r="Y43" s="545">
        <f>IFERROR(Y40/H40,"0")+IFERROR(Y41/H41,"0")+IFERROR(Y42/H42,"0")</f>
        <v>13</v>
      </c>
      <c r="Z43" s="545">
        <f>IFERROR(IF(Z40="",0,Z40),"0")+IFERROR(IF(Z41="",0,Z41),"0")+IFERROR(IF(Z42="",0,Z42),"0")</f>
        <v>0.11726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47</v>
      </c>
      <c r="Y44" s="545">
        <f>IFERROR(SUM(Y40:Y42),"0")</f>
        <v>48.1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36</v>
      </c>
      <c r="Y51" s="544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37.398214285714289</v>
      </c>
      <c r="BN51" s="64">
        <f t="shared" ref="BN51:BN56" si="2">IFERROR(Y51*I51/H51,"0")</f>
        <v>46.54</v>
      </c>
      <c r="BO51" s="64">
        <f t="shared" ref="BO51:BO56" si="3">IFERROR(1/J51*(X51/H51),"0")</f>
        <v>5.0223214285714288E-2</v>
      </c>
      <c r="BP51" s="64">
        <f t="shared" ref="BP51:BP56" si="4">IFERROR(1/J51*(Y51/H51),"0")</f>
        <v>6.25E-2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40</v>
      </c>
      <c r="Y54" s="544">
        <f t="shared" si="0"/>
        <v>40</v>
      </c>
      <c r="Z54" s="36">
        <f>IFERROR(IF(Y54=0,"",ROUNDUP(Y54/H54,0)*0.00902),"")</f>
        <v>9.0200000000000002E-2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42.1</v>
      </c>
      <c r="BN54" s="64">
        <f t="shared" si="2"/>
        <v>42.1</v>
      </c>
      <c r="BO54" s="64">
        <f t="shared" si="3"/>
        <v>7.575757575757576E-2</v>
      </c>
      <c r="BP54" s="64">
        <f t="shared" si="4"/>
        <v>7.575757575757576E-2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13.214285714285715</v>
      </c>
      <c r="Y57" s="545">
        <f>IFERROR(Y51/H51,"0")+IFERROR(Y52/H52,"0")+IFERROR(Y53/H53,"0")+IFERROR(Y54/H54,"0")+IFERROR(Y55/H55,"0")+IFERROR(Y56/H56,"0")</f>
        <v>14</v>
      </c>
      <c r="Z57" s="545">
        <f>IFERROR(IF(Z51="",0,Z51),"0")+IFERROR(IF(Z52="",0,Z52),"0")+IFERROR(IF(Z53="",0,Z53),"0")+IFERROR(IF(Z54="",0,Z54),"0")+IFERROR(IF(Z55="",0,Z55),"0")+IFERROR(IF(Z56="",0,Z56),"0")</f>
        <v>0.16611999999999999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76</v>
      </c>
      <c r="Y58" s="545">
        <f>IFERROR(SUM(Y51:Y56),"0")</f>
        <v>84.8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31</v>
      </c>
      <c r="Y88" s="544">
        <f>IFERROR(IF(X88="",0,CEILING((X88/$H88),1)*$H88),"")</f>
        <v>31.5</v>
      </c>
      <c r="Z88" s="36">
        <f>IFERROR(IF(Y88=0,"",ROUNDUP(Y88/H88,0)*0.00902),"")</f>
        <v>6.3140000000000002E-2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32.446666666666665</v>
      </c>
      <c r="BN88" s="64">
        <f>IFERROR(Y88*I88/H88,"0")</f>
        <v>32.97</v>
      </c>
      <c r="BO88" s="64">
        <f>IFERROR(1/J88*(X88/H88),"0")</f>
        <v>5.2188552188552194E-2</v>
      </c>
      <c r="BP88" s="64">
        <f>IFERROR(1/J88*(Y88/H88),"0")</f>
        <v>5.3030303030303032E-2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6.8888888888888893</v>
      </c>
      <c r="Y89" s="545">
        <f>IFERROR(Y86/H86,"0")+IFERROR(Y87/H87,"0")+IFERROR(Y88/H88,"0")</f>
        <v>7</v>
      </c>
      <c r="Z89" s="545">
        <f>IFERROR(IF(Z86="",0,Z86),"0")+IFERROR(IF(Z87="",0,Z87),"0")+IFERROR(IF(Z88="",0,Z88),"0")</f>
        <v>6.3140000000000002E-2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31</v>
      </c>
      <c r="Y90" s="545">
        <f>IFERROR(SUM(Y86:Y88),"0")</f>
        <v>31.5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42</v>
      </c>
      <c r="Y92" s="544">
        <f>IFERROR(IF(X92="",0,CEILING((X92/$H92),1)*$H92),"")</f>
        <v>48.599999999999994</v>
      </c>
      <c r="Z92" s="36">
        <f>IFERROR(IF(Y92=0,"",ROUNDUP(Y92/H92,0)*0.01898),"")</f>
        <v>0.11388000000000001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44.691111111111113</v>
      </c>
      <c r="BN92" s="64">
        <f>IFERROR(Y92*I92/H92,"0")</f>
        <v>51.713999999999992</v>
      </c>
      <c r="BO92" s="64">
        <f>IFERROR(1/J92*(X92/H92),"0")</f>
        <v>8.1018518518518517E-2</v>
      </c>
      <c r="BP92" s="64">
        <f>IFERROR(1/J92*(Y92/H92),"0")</f>
        <v>9.375E-2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19</v>
      </c>
      <c r="Y94" s="544">
        <f>IFERROR(IF(X94="",0,CEILING((X94/$H94),1)*$H94),"")</f>
        <v>21.6</v>
      </c>
      <c r="Z94" s="36">
        <f>IFERROR(IF(Y94=0,"",ROUNDUP(Y94/H94,0)*0.00651),"")</f>
        <v>5.2080000000000001E-2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20.773333333333333</v>
      </c>
      <c r="BN94" s="64">
        <f>IFERROR(Y94*I94/H94,"0")</f>
        <v>23.616</v>
      </c>
      <c r="BO94" s="64">
        <f>IFERROR(1/J94*(X94/H94),"0")</f>
        <v>3.8665038665038662E-2</v>
      </c>
      <c r="BP94" s="64">
        <f>IFERROR(1/J94*(Y94/H94),"0")</f>
        <v>4.3956043956043959E-2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12.222222222222221</v>
      </c>
      <c r="Y96" s="545">
        <f>IFERROR(Y92/H92,"0")+IFERROR(Y93/H93,"0")+IFERROR(Y94/H94,"0")+IFERROR(Y95/H95,"0")</f>
        <v>14</v>
      </c>
      <c r="Z96" s="545">
        <f>IFERROR(IF(Z92="",0,Z92),"0")+IFERROR(IF(Z93="",0,Z93),"0")+IFERROR(IF(Z94="",0,Z94),"0")+IFERROR(IF(Z95="",0,Z95),"0")</f>
        <v>0.16596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61</v>
      </c>
      <c r="Y97" s="545">
        <f>IFERROR(SUM(Y92:Y95),"0")</f>
        <v>70.199999999999989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96</v>
      </c>
      <c r="Y100" s="544">
        <f>IFERROR(IF(X100="",0,CEILING((X100/$H100),1)*$H100),"")</f>
        <v>97.2</v>
      </c>
      <c r="Z100" s="36">
        <f>IFERROR(IF(Y100=0,"",ROUNDUP(Y100/H100,0)*0.01898),"")</f>
        <v>0.17082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99.86666666666666</v>
      </c>
      <c r="BN100" s="64">
        <f>IFERROR(Y100*I100/H100,"0")</f>
        <v>101.11499999999998</v>
      </c>
      <c r="BO100" s="64">
        <f>IFERROR(1/J100*(X100/H100),"0")</f>
        <v>0.13888888888888887</v>
      </c>
      <c r="BP100" s="64">
        <f>IFERROR(1/J100*(Y100/H100),"0")</f>
        <v>0.140625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92</v>
      </c>
      <c r="Y102" s="544">
        <f>IFERROR(IF(X102="",0,CEILING((X102/$H102),1)*$H102),"")</f>
        <v>94.5</v>
      </c>
      <c r="Z102" s="36">
        <f>IFERROR(IF(Y102=0,"",ROUNDUP(Y102/H102,0)*0.00902),"")</f>
        <v>0.18942000000000001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96.293333333333337</v>
      </c>
      <c r="BN102" s="64">
        <f>IFERROR(Y102*I102/H102,"0")</f>
        <v>98.91</v>
      </c>
      <c r="BO102" s="64">
        <f>IFERROR(1/J102*(X102/H102),"0")</f>
        <v>0.15488215488215487</v>
      </c>
      <c r="BP102" s="64">
        <f>IFERROR(1/J102*(Y102/H102),"0")</f>
        <v>0.15909090909090909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29.333333333333329</v>
      </c>
      <c r="Y104" s="545">
        <f>IFERROR(Y100/H100,"0")+IFERROR(Y101/H101,"0")+IFERROR(Y102/H102,"0")+IFERROR(Y103/H103,"0")</f>
        <v>30</v>
      </c>
      <c r="Z104" s="545">
        <f>IFERROR(IF(Z100="",0,Z100),"0")+IFERROR(IF(Z101="",0,Z101),"0")+IFERROR(IF(Z102="",0,Z102),"0")+IFERROR(IF(Z103="",0,Z103),"0")</f>
        <v>0.36024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188</v>
      </c>
      <c r="Y105" s="545">
        <f>IFERROR(SUM(Y100:Y103),"0")</f>
        <v>191.7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2</v>
      </c>
      <c r="Y109" s="544">
        <f>IFERROR(IF(X109="",0,CEILING((X109/$H109),1)*$H109),"")</f>
        <v>2.4</v>
      </c>
      <c r="Z109" s="36">
        <f>IFERROR(IF(Y109=0,"",ROUNDUP(Y109/H109,0)*0.00651),"")</f>
        <v>6.5100000000000002E-3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2.1500000000000004</v>
      </c>
      <c r="BN109" s="64">
        <f>IFERROR(Y109*I109/H109,"0")</f>
        <v>2.58</v>
      </c>
      <c r="BO109" s="64">
        <f>IFERROR(1/J109*(X109/H109),"0")</f>
        <v>4.578754578754579E-3</v>
      </c>
      <c r="BP109" s="64">
        <f>IFERROR(1/J109*(Y109/H109),"0")</f>
        <v>5.4945054945054949E-3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0.83333333333333337</v>
      </c>
      <c r="Y110" s="545">
        <f>IFERROR(Y107/H107,"0")+IFERROR(Y108/H108,"0")+IFERROR(Y109/H109,"0")</f>
        <v>1</v>
      </c>
      <c r="Z110" s="545">
        <f>IFERROR(IF(Z107="",0,Z107),"0")+IFERROR(IF(Z108="",0,Z108),"0")+IFERROR(IF(Z109="",0,Z109),"0")</f>
        <v>6.5100000000000002E-3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2</v>
      </c>
      <c r="Y111" s="545">
        <f>IFERROR(SUM(Y107:Y109),"0")</f>
        <v>2.4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25</v>
      </c>
      <c r="Y115" s="544">
        <f>IFERROR(IF(X115="",0,CEILING((X115/$H115),1)*$H115),"")</f>
        <v>27</v>
      </c>
      <c r="Z115" s="36">
        <f>IFERROR(IF(Y115=0,"",ROUNDUP(Y115/H115,0)*0.00651),"")</f>
        <v>6.5100000000000005E-2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27.333333333333332</v>
      </c>
      <c r="BN115" s="64">
        <f>IFERROR(Y115*I115/H115,"0")</f>
        <v>29.519999999999996</v>
      </c>
      <c r="BO115" s="64">
        <f>IFERROR(1/J115*(X115/H115),"0")</f>
        <v>5.0875050875050877E-2</v>
      </c>
      <c r="BP115" s="64">
        <f>IFERROR(1/J115*(Y115/H115),"0")</f>
        <v>5.4945054945054951E-2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9.2592592592592595</v>
      </c>
      <c r="Y117" s="545">
        <f>IFERROR(Y113/H113,"0")+IFERROR(Y114/H114,"0")+IFERROR(Y115/H115,"0")+IFERROR(Y116/H116,"0")</f>
        <v>10</v>
      </c>
      <c r="Z117" s="545">
        <f>IFERROR(IF(Z113="",0,Z113),"0")+IFERROR(IF(Z114="",0,Z114),"0")+IFERROR(IF(Z115="",0,Z115),"0")+IFERROR(IF(Z116="",0,Z116),"0")</f>
        <v>6.5100000000000005E-2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25</v>
      </c>
      <c r="Y118" s="545">
        <f>IFERROR(SUM(Y113:Y116),"0")</f>
        <v>27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208</v>
      </c>
      <c r="Y160" s="544">
        <f t="shared" si="5"/>
        <v>210</v>
      </c>
      <c r="Z160" s="36">
        <f>IFERROR(IF(Y160=0,"",ROUNDUP(Y160/H160,0)*0.00902),"")</f>
        <v>0.45100000000000001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218.39999999999998</v>
      </c>
      <c r="BN160" s="64">
        <f t="shared" si="7"/>
        <v>220.5</v>
      </c>
      <c r="BO160" s="64">
        <f t="shared" si="8"/>
        <v>0.37518037518037517</v>
      </c>
      <c r="BP160" s="64">
        <f t="shared" si="9"/>
        <v>0.37878787878787878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19</v>
      </c>
      <c r="Y163" s="544">
        <f t="shared" si="5"/>
        <v>19.8</v>
      </c>
      <c r="Z163" s="36">
        <f>IFERROR(IF(Y163=0,"",ROUNDUP(Y163/H163,0)*0.00502),"")</f>
        <v>5.5220000000000005E-2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20.372222222222224</v>
      </c>
      <c r="BN163" s="64">
        <f t="shared" si="7"/>
        <v>21.23</v>
      </c>
      <c r="BO163" s="64">
        <f t="shared" si="8"/>
        <v>4.5109211775878448E-2</v>
      </c>
      <c r="BP163" s="64">
        <f t="shared" si="9"/>
        <v>4.7008547008547015E-2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11</v>
      </c>
      <c r="Y164" s="544">
        <f t="shared" si="5"/>
        <v>12.600000000000001</v>
      </c>
      <c r="Z164" s="36">
        <f>IFERROR(IF(Y164=0,"",ROUNDUP(Y164/H164,0)*0.00502),"")</f>
        <v>3.0120000000000001E-2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11.523809523809526</v>
      </c>
      <c r="BN164" s="64">
        <f t="shared" si="7"/>
        <v>13.200000000000003</v>
      </c>
      <c r="BO164" s="64">
        <f t="shared" si="8"/>
        <v>2.2385022385022386E-2</v>
      </c>
      <c r="BP164" s="64">
        <f t="shared" si="9"/>
        <v>2.5641025641025644E-2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65.317460317460316</v>
      </c>
      <c r="Y167" s="545">
        <f>IFERROR(Y158/H158,"0")+IFERROR(Y159/H159,"0")+IFERROR(Y160/H160,"0")+IFERROR(Y161/H161,"0")+IFERROR(Y162/H162,"0")+IFERROR(Y163/H163,"0")+IFERROR(Y164/H164,"0")+IFERROR(Y165/H165,"0")+IFERROR(Y166/H166,"0")</f>
        <v>67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0.53634000000000004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238</v>
      </c>
      <c r="Y168" s="545">
        <f>IFERROR(SUM(Y158:Y166),"0")</f>
        <v>242.4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3</v>
      </c>
      <c r="Y171" s="544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2.3809523809523809</v>
      </c>
      <c r="Y173" s="545">
        <f>IFERROR(Y170/H170,"0")+IFERROR(Y171/H171,"0")+IFERROR(Y172/H172,"0")</f>
        <v>3</v>
      </c>
      <c r="Z173" s="545">
        <f>IFERROR(IF(Z170="",0,Z170),"0")+IFERROR(IF(Z171="",0,Z171),"0")+IFERROR(IF(Z172="",0,Z172),"0")</f>
        <v>1.77E-2</v>
      </c>
      <c r="AA173" s="546"/>
      <c r="AB173" s="546"/>
      <c r="AC173" s="546"/>
    </row>
    <row r="174" spans="1:68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3</v>
      </c>
      <c r="Y174" s="545">
        <f>IFERROR(SUM(Y170:Y172),"0")</f>
        <v>3.7800000000000002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46</v>
      </c>
      <c r="Y191" s="544">
        <f t="shared" ref="Y191:Y198" si="10">IFERROR(IF(X191="",0,CEILING((X191/$H191),1)*$H191),"")</f>
        <v>48.6</v>
      </c>
      <c r="Z191" s="36">
        <f>IFERROR(IF(Y191=0,"",ROUNDUP(Y191/H191,0)*0.00902),"")</f>
        <v>8.1180000000000002E-2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47.788888888888884</v>
      </c>
      <c r="BN191" s="64">
        <f t="shared" ref="BN191:BN198" si="12">IFERROR(Y191*I191/H191,"0")</f>
        <v>50.49</v>
      </c>
      <c r="BO191" s="64">
        <f t="shared" ref="BO191:BO198" si="13">IFERROR(1/J191*(X191/H191),"0")</f>
        <v>6.4534231200897865E-2</v>
      </c>
      <c r="BP191" s="64">
        <f t="shared" ref="BP191:BP198" si="14">IFERROR(1/J191*(Y191/H191),"0")</f>
        <v>6.8181818181818177E-2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173</v>
      </c>
      <c r="Y194" s="544">
        <f t="shared" si="10"/>
        <v>178.20000000000002</v>
      </c>
      <c r="Z194" s="36">
        <f>IFERROR(IF(Y194=0,"",ROUNDUP(Y194/H194,0)*0.00902),"")</f>
        <v>0.29766000000000004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179.72777777777779</v>
      </c>
      <c r="BN194" s="64">
        <f t="shared" si="12"/>
        <v>185.13</v>
      </c>
      <c r="BO194" s="64">
        <f t="shared" si="13"/>
        <v>0.24270482603815938</v>
      </c>
      <c r="BP194" s="64">
        <f t="shared" si="14"/>
        <v>0.25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30</v>
      </c>
      <c r="Y195" s="544">
        <f t="shared" si="10"/>
        <v>30.6</v>
      </c>
      <c r="Z195" s="36">
        <f>IFERROR(IF(Y195=0,"",ROUNDUP(Y195/H195,0)*0.00502),"")</f>
        <v>8.5339999999999999E-2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32.166666666666664</v>
      </c>
      <c r="BN195" s="64">
        <f t="shared" si="12"/>
        <v>32.81</v>
      </c>
      <c r="BO195" s="64">
        <f t="shared" si="13"/>
        <v>7.122507122507124E-2</v>
      </c>
      <c r="BP195" s="64">
        <f t="shared" si="14"/>
        <v>7.2649572649572655E-2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18</v>
      </c>
      <c r="Y196" s="544">
        <f t="shared" si="10"/>
        <v>18</v>
      </c>
      <c r="Z196" s="36">
        <f>IFERROR(IF(Y196=0,"",ROUNDUP(Y196/H196,0)*0.00502),"")</f>
        <v>5.0200000000000002E-2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18.999999999999996</v>
      </c>
      <c r="BN196" s="64">
        <f t="shared" si="12"/>
        <v>18.999999999999996</v>
      </c>
      <c r="BO196" s="64">
        <f t="shared" si="13"/>
        <v>4.2735042735042736E-2</v>
      </c>
      <c r="BP196" s="64">
        <f t="shared" si="14"/>
        <v>4.2735042735042736E-2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21</v>
      </c>
      <c r="Y198" s="544">
        <f t="shared" si="10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22.166666666666664</v>
      </c>
      <c r="BN198" s="64">
        <f t="shared" si="12"/>
        <v>22.8</v>
      </c>
      <c r="BO198" s="64">
        <f t="shared" si="13"/>
        <v>4.9857549857549859E-2</v>
      </c>
      <c r="BP198" s="64">
        <f t="shared" si="14"/>
        <v>5.1282051282051287E-2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78.8888888888889</v>
      </c>
      <c r="Y199" s="545">
        <f>IFERROR(Y191/H191,"0")+IFERROR(Y192/H192,"0")+IFERROR(Y193/H193,"0")+IFERROR(Y194/H194,"0")+IFERROR(Y195/H195,"0")+IFERROR(Y196/H196,"0")+IFERROR(Y197/H197,"0")+IFERROR(Y198/H198,"0")</f>
        <v>81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0.57462000000000002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288</v>
      </c>
      <c r="Y200" s="545">
        <f>IFERROR(SUM(Y191:Y198),"0")</f>
        <v>297.00000000000006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117</v>
      </c>
      <c r="Y205" s="544">
        <f t="shared" si="15"/>
        <v>117.6</v>
      </c>
      <c r="Z205" s="36">
        <f t="shared" ref="Z205:Z210" si="20">IFERROR(IF(Y205=0,"",ROUNDUP(Y205/H205,0)*0.00651),"")</f>
        <v>0.31899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130.16249999999999</v>
      </c>
      <c r="BN205" s="64">
        <f t="shared" si="17"/>
        <v>130.82999999999998</v>
      </c>
      <c r="BO205" s="64">
        <f t="shared" si="18"/>
        <v>0.2678571428571429</v>
      </c>
      <c r="BP205" s="64">
        <f t="shared" si="19"/>
        <v>0.26923076923076927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80</v>
      </c>
      <c r="Y207" s="544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154</v>
      </c>
      <c r="Y208" s="544">
        <f t="shared" si="15"/>
        <v>156</v>
      </c>
      <c r="Z208" s="36">
        <f t="shared" si="20"/>
        <v>0.42315000000000003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170.17000000000002</v>
      </c>
      <c r="BN208" s="64">
        <f t="shared" si="17"/>
        <v>172.38000000000002</v>
      </c>
      <c r="BO208" s="64">
        <f t="shared" si="18"/>
        <v>0.35256410256410264</v>
      </c>
      <c r="BP208" s="64">
        <f t="shared" si="19"/>
        <v>0.35714285714285715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181</v>
      </c>
      <c r="Y210" s="544">
        <f t="shared" si="15"/>
        <v>182.4</v>
      </c>
      <c r="Z210" s="36">
        <f t="shared" si="20"/>
        <v>0.49476000000000003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200.45750000000001</v>
      </c>
      <c r="BN210" s="64">
        <f t="shared" si="17"/>
        <v>202.00800000000001</v>
      </c>
      <c r="BO210" s="64">
        <f t="shared" si="18"/>
        <v>0.41437728937728946</v>
      </c>
      <c r="BP210" s="64">
        <f t="shared" si="19"/>
        <v>0.4175824175824176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221.66666666666669</v>
      </c>
      <c r="Y211" s="545">
        <f>IFERROR(Y202/H202,"0")+IFERROR(Y203/H203,"0")+IFERROR(Y204/H204,"0")+IFERROR(Y205/H205,"0")+IFERROR(Y206/H206,"0")+IFERROR(Y207/H207,"0")+IFERROR(Y208/H208,"0")+IFERROR(Y209/H209,"0")+IFERROR(Y210/H210,"0")</f>
        <v>224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1.45824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532</v>
      </c>
      <c r="Y212" s="545">
        <f>IFERROR(SUM(Y202:Y210),"0")</f>
        <v>537.6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25</v>
      </c>
      <c r="Y215" s="544">
        <f>IFERROR(IF(X215="",0,CEILING((X215/$H215),1)*$H215),"")</f>
        <v>26.4</v>
      </c>
      <c r="Z215" s="36">
        <f>IFERROR(IF(Y215=0,"",ROUNDUP(Y215/H215,0)*0.00651),"")</f>
        <v>7.1610000000000007E-2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27.625</v>
      </c>
      <c r="BN215" s="64">
        <f>IFERROR(Y215*I215/H215,"0")</f>
        <v>29.172000000000001</v>
      </c>
      <c r="BO215" s="64">
        <f>IFERROR(1/J215*(X215/H215),"0")</f>
        <v>5.7234432234432246E-2</v>
      </c>
      <c r="BP215" s="64">
        <f>IFERROR(1/J215*(Y215/H215),"0")</f>
        <v>6.0439560439560447E-2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10.416666666666668</v>
      </c>
      <c r="Y216" s="545">
        <f>IFERROR(Y214/H214,"0")+IFERROR(Y215/H215,"0")</f>
        <v>11</v>
      </c>
      <c r="Z216" s="545">
        <f>IFERROR(IF(Z214="",0,Z214),"0")+IFERROR(IF(Z215="",0,Z215),"0")</f>
        <v>7.1610000000000007E-2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25</v>
      </c>
      <c r="Y217" s="545">
        <f>IFERROR(SUM(Y214:Y215),"0")</f>
        <v>26.4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1</v>
      </c>
      <c r="Y236" s="544">
        <f>IFERROR(IF(X236="",0,CEILING((X236/$H236),1)*$H236),"")</f>
        <v>1.8</v>
      </c>
      <c r="Z236" s="36">
        <f>IFERROR(IF(Y236=0,"",ROUNDUP(Y236/H236,0)*0.0059),"")</f>
        <v>5.8999999999999999E-3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1.0972222222222223</v>
      </c>
      <c r="BN236" s="64">
        <f>IFERROR(Y236*I236/H236,"0")</f>
        <v>1.9750000000000001</v>
      </c>
      <c r="BO236" s="64">
        <f>IFERROR(1/J236*(X236/H236),"0")</f>
        <v>2.5720164609053498E-3</v>
      </c>
      <c r="BP236" s="64">
        <f>IFERROR(1/J236*(Y236/H236),"0")</f>
        <v>4.6296296296296294E-3</v>
      </c>
    </row>
    <row r="237" spans="1:68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0.55555555555555558</v>
      </c>
      <c r="Y237" s="545">
        <f>IFERROR(Y236/H236,"0")</f>
        <v>1</v>
      </c>
      <c r="Z237" s="545">
        <f>IFERROR(IF(Z236="",0,Z236),"0")</f>
        <v>5.8999999999999999E-3</v>
      </c>
      <c r="AA237" s="546"/>
      <c r="AB237" s="546"/>
      <c r="AC237" s="546"/>
    </row>
    <row r="238" spans="1:68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1</v>
      </c>
      <c r="Y238" s="545">
        <f>IFERROR(SUM(Y236:Y236),"0")</f>
        <v>1.8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3.0303030303030303</v>
      </c>
      <c r="Y245" s="545">
        <f>IFERROR(Y240/H240,"0")+IFERROR(Y241/H241,"0")+IFERROR(Y242/H242,"0")+IFERROR(Y243/H243,"0")+IFERROR(Y244/H244,"0")</f>
        <v>4</v>
      </c>
      <c r="Z245" s="545">
        <f>IFERROR(IF(Z240="",0,Z240),"0")+IFERROR(IF(Z241="",0,Z241),"0")+IFERROR(IF(Z242="",0,Z242),"0")+IFERROR(IF(Z243="",0,Z243),"0")+IFERROR(IF(Z244="",0,Z244),"0")</f>
        <v>2.3599999999999999E-2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3</v>
      </c>
      <c r="Y246" s="545">
        <f>IFERROR(SUM(Y240:Y244),"0")</f>
        <v>3.96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182</v>
      </c>
      <c r="Y268" s="544">
        <f>IFERROR(IF(X268="",0,CEILING((X268/$H268),1)*$H268),"")</f>
        <v>182.4</v>
      </c>
      <c r="Z268" s="36">
        <f>IFERROR(IF(Y268=0,"",ROUNDUP(Y268/H268,0)*0.00651),"")</f>
        <v>0.49476000000000003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195.65</v>
      </c>
      <c r="BN268" s="64">
        <f>IFERROR(Y268*I268/H268,"0")</f>
        <v>196.08</v>
      </c>
      <c r="BO268" s="64">
        <f>IFERROR(1/J268*(X268/H268),"0")</f>
        <v>0.41666666666666674</v>
      </c>
      <c r="BP268" s="64">
        <f>IFERROR(1/J268*(Y268/H268),"0")</f>
        <v>0.4175824175824176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75.833333333333343</v>
      </c>
      <c r="Y269" s="545">
        <f>IFERROR(Y266/H266,"0")+IFERROR(Y267/H267,"0")+IFERROR(Y268/H268,"0")</f>
        <v>76</v>
      </c>
      <c r="Z269" s="545">
        <f>IFERROR(IF(Z266="",0,Z266),"0")+IFERROR(IF(Z267="",0,Z267),"0")+IFERROR(IF(Z268="",0,Z268),"0")</f>
        <v>0.49476000000000003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182</v>
      </c>
      <c r="Y270" s="545">
        <f>IFERROR(SUM(Y266:Y268),"0")</f>
        <v>182.4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11</v>
      </c>
      <c r="Y301" s="544">
        <f t="shared" si="27"/>
        <v>12.6</v>
      </c>
      <c r="Z301" s="36">
        <f>IFERROR(IF(Y301=0,"",ROUNDUP(Y301/H301,0)*0.00651),"")</f>
        <v>4.5569999999999999E-2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12.393333333333333</v>
      </c>
      <c r="BN301" s="64">
        <f t="shared" si="29"/>
        <v>14.196</v>
      </c>
      <c r="BO301" s="64">
        <f t="shared" si="30"/>
        <v>3.3577533577533576E-2</v>
      </c>
      <c r="BP301" s="64">
        <f t="shared" si="31"/>
        <v>3.8461538461538464E-2</v>
      </c>
    </row>
    <row r="302" spans="1:68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6.1111111111111107</v>
      </c>
      <c r="Y302" s="545">
        <f>IFERROR(Y295/H295,"0")+IFERROR(Y296/H296,"0")+IFERROR(Y297/H297,"0")+IFERROR(Y298/H298,"0")+IFERROR(Y299/H299,"0")+IFERROR(Y300/H300,"0")+IFERROR(Y301/H301,"0")</f>
        <v>7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4.5569999999999999E-2</v>
      </c>
      <c r="AA302" s="546"/>
      <c r="AB302" s="546"/>
      <c r="AC302" s="546"/>
    </row>
    <row r="303" spans="1:68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11</v>
      </c>
      <c r="Y303" s="545">
        <f>IFERROR(SUM(Y295:Y301),"0")</f>
        <v>12.6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102</v>
      </c>
      <c r="Y314" s="544">
        <f>IFERROR(IF(X314="",0,CEILING((X314/$H314),1)*$H314),"")</f>
        <v>109.2</v>
      </c>
      <c r="Z314" s="36">
        <f>IFERROR(IF(Y314=0,"",ROUNDUP(Y314/H314,0)*0.01898),"")</f>
        <v>0.26572000000000001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108.7869230769231</v>
      </c>
      <c r="BN314" s="64">
        <f>IFERROR(Y314*I314/H314,"0")</f>
        <v>116.46600000000002</v>
      </c>
      <c r="BO314" s="64">
        <f>IFERROR(1/J314*(X314/H314),"0")</f>
        <v>0.20432692307692307</v>
      </c>
      <c r="BP314" s="64">
        <f>IFERROR(1/J314*(Y314/H314),"0")</f>
        <v>0.21875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13.076923076923077</v>
      </c>
      <c r="Y316" s="545">
        <f>IFERROR(Y313/H313,"0")+IFERROR(Y314/H314,"0")+IFERROR(Y315/H315,"0")</f>
        <v>14</v>
      </c>
      <c r="Z316" s="545">
        <f>IFERROR(IF(Z313="",0,Z313),"0")+IFERROR(IF(Z314="",0,Z314),"0")+IFERROR(IF(Z315="",0,Z315),"0")</f>
        <v>0.26572000000000001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102</v>
      </c>
      <c r="Y317" s="545">
        <f>IFERROR(SUM(Y313:Y315),"0")</f>
        <v>109.2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195</v>
      </c>
      <c r="Y341" s="544">
        <f t="shared" ref="Y341:Y347" si="32">IFERROR(IF(X341="",0,CEILING((X341/$H341),1)*$H341),"")</f>
        <v>195</v>
      </c>
      <c r="Z341" s="36">
        <f>IFERROR(IF(Y341=0,"",ROUNDUP(Y341/H341,0)*0.02175),"")</f>
        <v>0.28275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201.23999999999998</v>
      </c>
      <c r="BN341" s="64">
        <f t="shared" ref="BN341:BN347" si="34">IFERROR(Y341*I341/H341,"0")</f>
        <v>201.23999999999998</v>
      </c>
      <c r="BO341" s="64">
        <f t="shared" ref="BO341:BO347" si="35">IFERROR(1/J341*(X341/H341),"0")</f>
        <v>0.27083333333333331</v>
      </c>
      <c r="BP341" s="64">
        <f t="shared" ref="BP341:BP347" si="36">IFERROR(1/J341*(Y341/H341),"0")</f>
        <v>0.27083333333333331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303</v>
      </c>
      <c r="Y342" s="544">
        <f t="shared" si="32"/>
        <v>315</v>
      </c>
      <c r="Z342" s="36">
        <f>IFERROR(IF(Y342=0,"",ROUNDUP(Y342/H342,0)*0.02175),"")</f>
        <v>0.45674999999999999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312.69600000000003</v>
      </c>
      <c r="BN342" s="64">
        <f t="shared" si="34"/>
        <v>325.08</v>
      </c>
      <c r="BO342" s="64">
        <f t="shared" si="35"/>
        <v>0.42083333333333328</v>
      </c>
      <c r="BP342" s="64">
        <f t="shared" si="36"/>
        <v>0.4375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277</v>
      </c>
      <c r="Y343" s="544">
        <f t="shared" si="32"/>
        <v>285</v>
      </c>
      <c r="Z343" s="36">
        <f>IFERROR(IF(Y343=0,"",ROUNDUP(Y343/H343,0)*0.02175),"")</f>
        <v>0.41324999999999995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285.86399999999998</v>
      </c>
      <c r="BN343" s="64">
        <f t="shared" si="34"/>
        <v>294.12</v>
      </c>
      <c r="BO343" s="64">
        <f t="shared" si="35"/>
        <v>0.38472222222222219</v>
      </c>
      <c r="BP343" s="64">
        <f t="shared" si="36"/>
        <v>0.39583333333333331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71</v>
      </c>
      <c r="Y344" s="544">
        <f t="shared" si="32"/>
        <v>75</v>
      </c>
      <c r="Z344" s="36">
        <f>IFERROR(IF(Y344=0,"",ROUNDUP(Y344/H344,0)*0.02175),"")</f>
        <v>0.10874999999999999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73.271999999999991</v>
      </c>
      <c r="BN344" s="64">
        <f t="shared" si="34"/>
        <v>77.400000000000006</v>
      </c>
      <c r="BO344" s="64">
        <f t="shared" si="35"/>
        <v>9.8611111111111108E-2</v>
      </c>
      <c r="BP344" s="64">
        <f t="shared" si="36"/>
        <v>0.10416666666666666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56.400000000000006</v>
      </c>
      <c r="Y348" s="545">
        <f>IFERROR(Y341/H341,"0")+IFERROR(Y342/H342,"0")+IFERROR(Y343/H343,"0")+IFERROR(Y344/H344,"0")+IFERROR(Y345/H345,"0")+IFERROR(Y346/H346,"0")+IFERROR(Y347/H347,"0")</f>
        <v>58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1.2614999999999998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846</v>
      </c>
      <c r="Y349" s="545">
        <f>IFERROR(SUM(Y341:Y347),"0")</f>
        <v>870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431</v>
      </c>
      <c r="Y351" s="544">
        <f>IFERROR(IF(X351="",0,CEILING((X351/$H351),1)*$H351),"")</f>
        <v>435</v>
      </c>
      <c r="Z351" s="36">
        <f>IFERROR(IF(Y351=0,"",ROUNDUP(Y351/H351,0)*0.02175),"")</f>
        <v>0.63074999999999992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444.79200000000003</v>
      </c>
      <c r="BN351" s="64">
        <f>IFERROR(Y351*I351/H351,"0")</f>
        <v>448.92</v>
      </c>
      <c r="BO351" s="64">
        <f>IFERROR(1/J351*(X351/H351),"0")</f>
        <v>0.59861111111111109</v>
      </c>
      <c r="BP351" s="64">
        <f>IFERROR(1/J351*(Y351/H351),"0")</f>
        <v>0.60416666666666663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28.733333333333334</v>
      </c>
      <c r="Y353" s="545">
        <f>IFERROR(Y351/H351,"0")+IFERROR(Y352/H352,"0")</f>
        <v>29</v>
      </c>
      <c r="Z353" s="545">
        <f>IFERROR(IF(Z351="",0,Z351),"0")+IFERROR(IF(Z352="",0,Z352),"0")</f>
        <v>0.63074999999999992</v>
      </c>
      <c r="AA353" s="546"/>
      <c r="AB353" s="546"/>
      <c r="AC353" s="546"/>
    </row>
    <row r="354" spans="1:68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431</v>
      </c>
      <c r="Y354" s="545">
        <f>IFERROR(SUM(Y351:Y352),"0")</f>
        <v>435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43</v>
      </c>
      <c r="Y361" s="54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45.479666666666667</v>
      </c>
      <c r="BN361" s="64">
        <f>IFERROR(Y361*I361/H361,"0")</f>
        <v>47.594999999999999</v>
      </c>
      <c r="BO361" s="64">
        <f>IFERROR(1/J361*(X361/H361),"0")</f>
        <v>7.4652777777777776E-2</v>
      </c>
      <c r="BP361" s="64">
        <f>IFERROR(1/J361*(Y361/H361),"0")</f>
        <v>7.8125E-2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4.7777777777777777</v>
      </c>
      <c r="Y362" s="545">
        <f>IFERROR(Y361/H361,"0")</f>
        <v>5</v>
      </c>
      <c r="Z362" s="545">
        <f>IFERROR(IF(Z361="",0,Z361),"0")</f>
        <v>9.4899999999999998E-2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43</v>
      </c>
      <c r="Y363" s="545">
        <f>IFERROR(SUM(Y361:Y361),"0")</f>
        <v>45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155</v>
      </c>
      <c r="Y376" s="544">
        <f>IFERROR(IF(X376="",0,CEILING((X376/$H376),1)*$H376),"")</f>
        <v>162</v>
      </c>
      <c r="Z376" s="36">
        <f>IFERROR(IF(Y376=0,"",ROUNDUP(Y376/H376,0)*0.01898),"")</f>
        <v>0.34164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163.93833333333333</v>
      </c>
      <c r="BN376" s="64">
        <f>IFERROR(Y376*I376/H376,"0")</f>
        <v>171.34199999999998</v>
      </c>
      <c r="BO376" s="64">
        <f>IFERROR(1/J376*(X376/H376),"0")</f>
        <v>0.26909722222222221</v>
      </c>
      <c r="BP376" s="64">
        <f>IFERROR(1/J376*(Y376/H376),"0")</f>
        <v>0.28125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17.222222222222221</v>
      </c>
      <c r="Y378" s="545">
        <f>IFERROR(Y376/H376,"0")+IFERROR(Y377/H377,"0")</f>
        <v>18</v>
      </c>
      <c r="Z378" s="545">
        <f>IFERROR(IF(Z376="",0,Z376),"0")+IFERROR(IF(Z377="",0,Z377),"0")</f>
        <v>0.34164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155</v>
      </c>
      <c r="Y379" s="545">
        <f>IFERROR(SUM(Y376:Y377),"0")</f>
        <v>162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69</v>
      </c>
      <c r="Y387" s="544">
        <f t="shared" ref="Y387:Y396" si="37">IFERROR(IF(X387="",0,CEILING((X387/$H387),1)*$H387),"")</f>
        <v>70.2</v>
      </c>
      <c r="Z387" s="36">
        <f>IFERROR(IF(Y387=0,"",ROUNDUP(Y387/H387,0)*0.00902),"")</f>
        <v>0.11726</v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71.683333333333337</v>
      </c>
      <c r="BN387" s="64">
        <f t="shared" ref="BN387:BN396" si="39">IFERROR(Y387*I387/H387,"0")</f>
        <v>72.930000000000007</v>
      </c>
      <c r="BO387" s="64">
        <f t="shared" ref="BO387:BO396" si="40">IFERROR(1/J387*(X387/H387),"0")</f>
        <v>9.6801346801346791E-2</v>
      </c>
      <c r="BP387" s="64">
        <f t="shared" ref="BP387:BP396" si="41">IFERROR(1/J387*(Y387/H387),"0")</f>
        <v>9.8484848484848481E-2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12.777777777777777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13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0.11726</v>
      </c>
      <c r="AA397" s="546"/>
      <c r="AB397" s="546"/>
      <c r="AC397" s="546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69</v>
      </c>
      <c r="Y398" s="545">
        <f>IFERROR(SUM(Y387:Y396),"0")</f>
        <v>70.2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141</v>
      </c>
      <c r="Y410" s="544">
        <f>IFERROR(IF(X410="",0,CEILING((X410/$H410),1)*$H410),"")</f>
        <v>145.80000000000001</v>
      </c>
      <c r="Z410" s="36">
        <f>IFERROR(IF(Y410=0,"",ROUNDUP(Y410/H410,0)*0.00902),"")</f>
        <v>0.24354000000000001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146.48333333333332</v>
      </c>
      <c r="BN410" s="64">
        <f>IFERROR(Y410*I410/H410,"0")</f>
        <v>151.47</v>
      </c>
      <c r="BO410" s="64">
        <f>IFERROR(1/J410*(X410/H410),"0")</f>
        <v>0.19781144781144783</v>
      </c>
      <c r="BP410" s="64">
        <f>IFERROR(1/J410*(Y410/H410),"0")</f>
        <v>0.20454545454545456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26.111111111111111</v>
      </c>
      <c r="Y414" s="545">
        <f>IFERROR(Y410/H410,"0")+IFERROR(Y411/H411,"0")+IFERROR(Y412/H412,"0")+IFERROR(Y413/H413,"0")</f>
        <v>27</v>
      </c>
      <c r="Z414" s="545">
        <f>IFERROR(IF(Z410="",0,Z410),"0")+IFERROR(IF(Z411="",0,Z411),"0")+IFERROR(IF(Z412="",0,Z412),"0")+IFERROR(IF(Z413="",0,Z413),"0")</f>
        <v>0.24354000000000001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141</v>
      </c>
      <c r="Y415" s="545">
        <f>IFERROR(SUM(Y410:Y413),"0")</f>
        <v>145.80000000000001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23</v>
      </c>
      <c r="Y430" s="544">
        <f t="shared" si="43"/>
        <v>26.400000000000002</v>
      </c>
      <c r="Z430" s="36">
        <f t="shared" si="44"/>
        <v>5.9799999999999999E-2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24.568181818181817</v>
      </c>
      <c r="BN430" s="64">
        <f t="shared" si="46"/>
        <v>28.200000000000003</v>
      </c>
      <c r="BO430" s="64">
        <f t="shared" si="47"/>
        <v>4.1885198135198129E-2</v>
      </c>
      <c r="BP430" s="64">
        <f t="shared" si="48"/>
        <v>4.807692307692308E-2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18</v>
      </c>
      <c r="Y431" s="544">
        <f t="shared" si="43"/>
        <v>21.12</v>
      </c>
      <c r="Z431" s="36">
        <f t="shared" si="44"/>
        <v>4.7840000000000001E-2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19.227272727272727</v>
      </c>
      <c r="BN431" s="64">
        <f t="shared" si="46"/>
        <v>22.56</v>
      </c>
      <c r="BO431" s="64">
        <f t="shared" si="47"/>
        <v>3.277972027972028E-2</v>
      </c>
      <c r="BP431" s="64">
        <f t="shared" si="48"/>
        <v>3.8461538461538464E-2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88</v>
      </c>
      <c r="Y434" s="544">
        <f t="shared" si="43"/>
        <v>89.76</v>
      </c>
      <c r="Z434" s="36">
        <f t="shared" si="44"/>
        <v>0.20332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94</v>
      </c>
      <c r="BN434" s="64">
        <f t="shared" si="46"/>
        <v>95.88</v>
      </c>
      <c r="BO434" s="64">
        <f t="shared" si="47"/>
        <v>0.16025641025641024</v>
      </c>
      <c r="BP434" s="64">
        <f t="shared" si="48"/>
        <v>0.16346153846153846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24.43181818181818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0.31096000000000001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129</v>
      </c>
      <c r="Y442" s="545">
        <f>IFERROR(SUM(Y429:Y440),"0")</f>
        <v>137.28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hidden="1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70</v>
      </c>
      <c r="Y450" s="544">
        <f t="shared" ref="Y450:Y455" si="49"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74.772727272727266</v>
      </c>
      <c r="BN450" s="64">
        <f t="shared" ref="BN450:BN455" si="51">IFERROR(Y450*I450/H450,"0")</f>
        <v>78.959999999999994</v>
      </c>
      <c r="BO450" s="64">
        <f t="shared" ref="BO450:BO455" si="52">IFERROR(1/J450*(X450/H450),"0")</f>
        <v>0.12747668997668998</v>
      </c>
      <c r="BP450" s="64">
        <f t="shared" ref="BP450:BP455" si="53">IFERROR(1/J450*(Y450/H450),"0")</f>
        <v>0.13461538461538464</v>
      </c>
    </row>
    <row r="451" spans="1:68" ht="27" hidden="1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57</v>
      </c>
      <c r="Y452" s="544">
        <f t="shared" si="49"/>
        <v>58.080000000000005</v>
      </c>
      <c r="Z452" s="36">
        <f>IFERROR(IF(Y452=0,"",ROUNDUP(Y452/H452,0)*0.01196),"")</f>
        <v>0.13156000000000001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60.886363636363626</v>
      </c>
      <c r="BN452" s="64">
        <f t="shared" si="51"/>
        <v>62.040000000000006</v>
      </c>
      <c r="BO452" s="64">
        <f t="shared" si="52"/>
        <v>0.10380244755244755</v>
      </c>
      <c r="BP452" s="64">
        <f t="shared" si="53"/>
        <v>0.10576923076923078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24.053030303030305</v>
      </c>
      <c r="Y456" s="545">
        <f>IFERROR(Y450/H450,"0")+IFERROR(Y451/H451,"0")+IFERROR(Y452/H452,"0")+IFERROR(Y453/H453,"0")+IFERROR(Y454/H454,"0")+IFERROR(Y455/H455,"0")</f>
        <v>25</v>
      </c>
      <c r="Z456" s="545">
        <f>IFERROR(IF(Z450="",0,Z450),"0")+IFERROR(IF(Z451="",0,Z451),"0")+IFERROR(IF(Z452="",0,Z452),"0")+IFERROR(IF(Z453="",0,Z453),"0")+IFERROR(IF(Z454="",0,Z454),"0")+IFERROR(IF(Z455="",0,Z455),"0")</f>
        <v>0.29900000000000004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127</v>
      </c>
      <c r="Y457" s="545">
        <f>IFERROR(SUM(Y450:Y455),"0")</f>
        <v>132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1500</v>
      </c>
      <c r="Y485" s="544">
        <f>IFERROR(IF(X485="",0,CEILING((X485/$H485),1)*$H485),"")</f>
        <v>1503</v>
      </c>
      <c r="Z485" s="36">
        <f>IFERROR(IF(Y485=0,"",ROUNDUP(Y485/H485,0)*0.01898),"")</f>
        <v>3.1696599999999999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1586.5</v>
      </c>
      <c r="BN485" s="64">
        <f>IFERROR(Y485*I485/H485,"0")</f>
        <v>1589.673</v>
      </c>
      <c r="BO485" s="64">
        <f>IFERROR(1/J485*(X485/H485),"0")</f>
        <v>2.6041666666666665</v>
      </c>
      <c r="BP485" s="64">
        <f>IFERROR(1/J485*(Y485/H485),"0")</f>
        <v>2.609375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166.66666666666666</v>
      </c>
      <c r="Y486" s="545">
        <f>IFERROR(Y485/H485,"0")</f>
        <v>167</v>
      </c>
      <c r="Z486" s="545">
        <f>IFERROR(IF(Z485="",0,Z485),"0")</f>
        <v>3.1696599999999999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1500</v>
      </c>
      <c r="Y487" s="545">
        <f>IFERROR(SUM(Y485:Y485),"0")</f>
        <v>1503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5256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5373.1200000000008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5551.0400873255876</v>
      </c>
      <c r="Y499" s="545">
        <f>IFERROR(SUM(BN22:BN495),"0")</f>
        <v>5674.8099999999995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10</v>
      </c>
      <c r="Y500" s="38">
        <f>ROUNDUP(SUM(BP22:BP495),0)</f>
        <v>10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5801.0400873255876</v>
      </c>
      <c r="Y501" s="545">
        <f>GrossWeightTotalR+PalletQtyTotalR*25</f>
        <v>5924.8099999999995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922.90562385562373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945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10.9076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48.1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84.8</v>
      </c>
      <c r="E508" s="46">
        <f>IFERROR(Y86*1,"0")+IFERROR(Y87*1,"0")+IFERROR(Y88*1,"0")+IFERROR(Y92*1,"0")+IFERROR(Y93*1,"0")+IFERROR(Y94*1,"0")+IFERROR(Y95*1,"0")</f>
        <v>101.69999999999999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221.1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246.18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861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5.76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182.4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121.8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1350</v>
      </c>
      <c r="U508" s="46">
        <f>IFERROR(Y366*1,"0")+IFERROR(Y367*1,"0")+IFERROR(Y368*1,"0")+IFERROR(Y372*1,"0")+IFERROR(Y376*1,"0")+IFERROR(Y377*1,"0")+IFERROR(Y381*1,"0")</f>
        <v>162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70.2</v>
      </c>
      <c r="W508" s="46">
        <f>IFERROR(Y406*1,"0")+IFERROR(Y410*1,"0")+IFERROR(Y411*1,"0")+IFERROR(Y412*1,"0")+IFERROR(Y413*1,"0")</f>
        <v>145.80000000000001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269.27999999999997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1503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0,83"/>
        <filter val="1 500,00"/>
        <filter val="1,00"/>
        <filter val="10"/>
        <filter val="10,42"/>
        <filter val="102,00"/>
        <filter val="11,00"/>
        <filter val="117,00"/>
        <filter val="12,22"/>
        <filter val="12,70"/>
        <filter val="12,78"/>
        <filter val="127,00"/>
        <filter val="129,00"/>
        <filter val="13,08"/>
        <filter val="13,21"/>
        <filter val="141,00"/>
        <filter val="154,00"/>
        <filter val="155,00"/>
        <filter val="166,67"/>
        <filter val="17,22"/>
        <filter val="173,00"/>
        <filter val="18,00"/>
        <filter val="181,00"/>
        <filter val="182,00"/>
        <filter val="188,00"/>
        <filter val="19,00"/>
        <filter val="195,00"/>
        <filter val="2,00"/>
        <filter val="2,38"/>
        <filter val="208,00"/>
        <filter val="21,00"/>
        <filter val="221,67"/>
        <filter val="23,00"/>
        <filter val="238,00"/>
        <filter val="24,05"/>
        <filter val="24,43"/>
        <filter val="25,00"/>
        <filter val="26,11"/>
        <filter val="277,00"/>
        <filter val="28,73"/>
        <filter val="288,00"/>
        <filter val="29,33"/>
        <filter val="3,00"/>
        <filter val="3,03"/>
        <filter val="30,00"/>
        <filter val="303,00"/>
        <filter val="31,00"/>
        <filter val="36,00"/>
        <filter val="4,78"/>
        <filter val="40,00"/>
        <filter val="42,00"/>
        <filter val="43,00"/>
        <filter val="431,00"/>
        <filter val="46,00"/>
        <filter val="47,00"/>
        <filter val="5 256,00"/>
        <filter val="5 551,04"/>
        <filter val="5 801,04"/>
        <filter val="532,00"/>
        <filter val="56,40"/>
        <filter val="57,00"/>
        <filter val="6,11"/>
        <filter val="6,89"/>
        <filter val="61,00"/>
        <filter val="65,32"/>
        <filter val="69,00"/>
        <filter val="70,00"/>
        <filter val="71,00"/>
        <filter val="75,83"/>
        <filter val="76,00"/>
        <filter val="78,89"/>
        <filter val="80,00"/>
        <filter val="846,00"/>
        <filter val="88,00"/>
        <filter val="9,26"/>
        <filter val="92,00"/>
        <filter val="922,91"/>
        <filter val="96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