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10,25\09,10,25 ПОКОМ КИ филиалы\"/>
    </mc:Choice>
  </mc:AlternateContent>
  <xr:revisionPtr revIDLastSave="0" documentId="13_ncr:1_{7FEF516F-90BE-482D-9806-D748B676DA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6" i="1"/>
  <c r="AK7" i="1"/>
  <c r="AK8" i="1"/>
  <c r="AK9" i="1"/>
  <c r="AK10" i="1"/>
  <c r="AK11" i="1"/>
  <c r="AK12" i="1"/>
  <c r="AK13" i="1"/>
  <c r="AK14" i="1"/>
  <c r="AK17" i="1"/>
  <c r="AK19" i="1"/>
  <c r="AK20" i="1"/>
  <c r="AK22" i="1"/>
  <c r="AK23" i="1"/>
  <c r="AK24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8" i="1"/>
  <c r="AK49" i="1"/>
  <c r="AK50" i="1"/>
  <c r="AK51" i="1"/>
  <c r="AK52" i="1"/>
  <c r="AK53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S12" i="1" l="1"/>
  <c r="S14" i="1"/>
  <c r="S20" i="1"/>
  <c r="S24" i="1"/>
  <c r="S29" i="1"/>
  <c r="AJ29" i="1" s="1"/>
  <c r="S30" i="1"/>
  <c r="AJ30" i="1" s="1"/>
  <c r="S32" i="1"/>
  <c r="AJ32" i="1" s="1"/>
  <c r="S33" i="1"/>
  <c r="AJ33" i="1" s="1"/>
  <c r="S38" i="1"/>
  <c r="AJ38" i="1" s="1"/>
  <c r="S48" i="1"/>
  <c r="AJ48" i="1" s="1"/>
  <c r="S53" i="1"/>
  <c r="AJ53" i="1" s="1"/>
  <c r="S56" i="1"/>
  <c r="AJ56" i="1" s="1"/>
  <c r="S57" i="1"/>
  <c r="AJ57" i="1" s="1"/>
  <c r="S69" i="1"/>
  <c r="AJ69" i="1" s="1"/>
  <c r="S70" i="1"/>
  <c r="AJ70" i="1" s="1"/>
  <c r="S71" i="1"/>
  <c r="AJ71" i="1" s="1"/>
  <c r="S78" i="1"/>
  <c r="AJ78" i="1" s="1"/>
  <c r="S81" i="1"/>
  <c r="AJ81" i="1" s="1"/>
  <c r="S82" i="1"/>
  <c r="AJ82" i="1" s="1"/>
  <c r="S83" i="1"/>
  <c r="AJ83" i="1" s="1"/>
  <c r="S86" i="1"/>
  <c r="AJ86" i="1" s="1"/>
  <c r="S93" i="1"/>
  <c r="AJ93" i="1" s="1"/>
  <c r="S94" i="1"/>
  <c r="AJ94" i="1" s="1"/>
  <c r="S95" i="1"/>
  <c r="AJ95" i="1" s="1"/>
  <c r="AJ12" i="1"/>
  <c r="AJ14" i="1"/>
  <c r="AJ20" i="1"/>
  <c r="AJ24" i="1"/>
  <c r="Q71" i="1" l="1"/>
  <c r="Q69" i="1"/>
  <c r="Q95" i="1" l="1"/>
  <c r="L95" i="1"/>
  <c r="Q94" i="1"/>
  <c r="L94" i="1"/>
  <c r="Q93" i="1"/>
  <c r="L93" i="1"/>
  <c r="Q92" i="1"/>
  <c r="R92" i="1" s="1"/>
  <c r="S92" i="1" s="1"/>
  <c r="L92" i="1"/>
  <c r="Q91" i="1"/>
  <c r="L91" i="1"/>
  <c r="Q90" i="1"/>
  <c r="L90" i="1"/>
  <c r="Q89" i="1"/>
  <c r="L89" i="1"/>
  <c r="Q88" i="1"/>
  <c r="L88" i="1"/>
  <c r="Q87" i="1"/>
  <c r="L87" i="1"/>
  <c r="Q86" i="1"/>
  <c r="L86" i="1"/>
  <c r="Q85" i="1"/>
  <c r="L85" i="1"/>
  <c r="Q84" i="1"/>
  <c r="L84" i="1"/>
  <c r="Q83" i="1"/>
  <c r="L83" i="1"/>
  <c r="Q82" i="1"/>
  <c r="L82" i="1"/>
  <c r="Q81" i="1"/>
  <c r="L81" i="1"/>
  <c r="Q80" i="1"/>
  <c r="L80" i="1"/>
  <c r="Q79" i="1"/>
  <c r="L79" i="1"/>
  <c r="Q78" i="1"/>
  <c r="L78" i="1"/>
  <c r="Q77" i="1"/>
  <c r="T77" i="1" s="1"/>
  <c r="AK77" i="1" s="1"/>
  <c r="L77" i="1"/>
  <c r="Q76" i="1"/>
  <c r="T76" i="1" s="1"/>
  <c r="AK76" i="1" s="1"/>
  <c r="L76" i="1"/>
  <c r="Q75" i="1"/>
  <c r="T75" i="1" s="1"/>
  <c r="AK75" i="1" s="1"/>
  <c r="L75" i="1"/>
  <c r="Q74" i="1"/>
  <c r="T74" i="1" s="1"/>
  <c r="AK74" i="1" s="1"/>
  <c r="L74" i="1"/>
  <c r="Q73" i="1"/>
  <c r="L73" i="1"/>
  <c r="Q72" i="1"/>
  <c r="L72" i="1"/>
  <c r="L71" i="1"/>
  <c r="Q70" i="1"/>
  <c r="L70" i="1"/>
  <c r="L69" i="1"/>
  <c r="Q68" i="1"/>
  <c r="L68" i="1"/>
  <c r="Q67" i="1"/>
  <c r="L67" i="1"/>
  <c r="F66" i="1"/>
  <c r="E66" i="1"/>
  <c r="Q65" i="1"/>
  <c r="R65" i="1" s="1"/>
  <c r="S65" i="1" s="1"/>
  <c r="L65" i="1"/>
  <c r="Q64" i="1"/>
  <c r="L64" i="1"/>
  <c r="Q63" i="1"/>
  <c r="L63" i="1"/>
  <c r="Q62" i="1"/>
  <c r="L62" i="1"/>
  <c r="Q61" i="1"/>
  <c r="L61" i="1"/>
  <c r="Q60" i="1"/>
  <c r="L60" i="1"/>
  <c r="Q59" i="1"/>
  <c r="L59" i="1"/>
  <c r="Q58" i="1"/>
  <c r="L58" i="1"/>
  <c r="Q57" i="1"/>
  <c r="L57" i="1"/>
  <c r="Q56" i="1"/>
  <c r="L56" i="1"/>
  <c r="Q55" i="1"/>
  <c r="L55" i="1"/>
  <c r="Q54" i="1"/>
  <c r="T54" i="1" s="1"/>
  <c r="AK54" i="1" s="1"/>
  <c r="L54" i="1"/>
  <c r="Q53" i="1"/>
  <c r="L53" i="1"/>
  <c r="Q52" i="1"/>
  <c r="L52" i="1"/>
  <c r="Q51" i="1"/>
  <c r="L51" i="1"/>
  <c r="Q50" i="1"/>
  <c r="L50" i="1"/>
  <c r="Q49" i="1"/>
  <c r="L49" i="1"/>
  <c r="Q48" i="1"/>
  <c r="L48" i="1"/>
  <c r="Q47" i="1"/>
  <c r="T47" i="1" s="1"/>
  <c r="AK47" i="1" s="1"/>
  <c r="L47" i="1"/>
  <c r="Q46" i="1"/>
  <c r="L46" i="1"/>
  <c r="Q45" i="1"/>
  <c r="L45" i="1"/>
  <c r="Q44" i="1"/>
  <c r="L44" i="1"/>
  <c r="Q43" i="1"/>
  <c r="L43" i="1"/>
  <c r="Q42" i="1"/>
  <c r="L42" i="1"/>
  <c r="Q41" i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L33" i="1"/>
  <c r="Q32" i="1"/>
  <c r="L32" i="1"/>
  <c r="Q31" i="1"/>
  <c r="L31" i="1"/>
  <c r="Q30" i="1"/>
  <c r="L30" i="1"/>
  <c r="Q29" i="1"/>
  <c r="L29" i="1"/>
  <c r="Q28" i="1"/>
  <c r="L28" i="1"/>
  <c r="Q27" i="1"/>
  <c r="L27" i="1"/>
  <c r="Q26" i="1"/>
  <c r="L26" i="1"/>
  <c r="Q25" i="1"/>
  <c r="T25" i="1" s="1"/>
  <c r="AK25" i="1" s="1"/>
  <c r="L25" i="1"/>
  <c r="Q24" i="1"/>
  <c r="L24" i="1"/>
  <c r="Q23" i="1"/>
  <c r="L23" i="1"/>
  <c r="Q22" i="1"/>
  <c r="L22" i="1"/>
  <c r="Q21" i="1"/>
  <c r="T21" i="1" s="1"/>
  <c r="AK21" i="1" s="1"/>
  <c r="L21" i="1"/>
  <c r="Q20" i="1"/>
  <c r="L20" i="1"/>
  <c r="Q19" i="1"/>
  <c r="L19" i="1"/>
  <c r="Q18" i="1"/>
  <c r="T18" i="1" s="1"/>
  <c r="AK18" i="1" s="1"/>
  <c r="L18" i="1"/>
  <c r="Q17" i="1"/>
  <c r="L17" i="1"/>
  <c r="Q16" i="1"/>
  <c r="T16" i="1" s="1"/>
  <c r="AK16" i="1" s="1"/>
  <c r="L16" i="1"/>
  <c r="Q15" i="1"/>
  <c r="T15" i="1" s="1"/>
  <c r="AK15" i="1" s="1"/>
  <c r="L15" i="1"/>
  <c r="Q14" i="1"/>
  <c r="L14" i="1"/>
  <c r="Q13" i="1"/>
  <c r="L13" i="1"/>
  <c r="Q12" i="1"/>
  <c r="L12" i="1"/>
  <c r="Q11" i="1"/>
  <c r="L11" i="1"/>
  <c r="Q10" i="1"/>
  <c r="L10" i="1"/>
  <c r="Q9" i="1"/>
  <c r="L9" i="1"/>
  <c r="Q8" i="1"/>
  <c r="L8" i="1"/>
  <c r="Q7" i="1"/>
  <c r="L7" i="1"/>
  <c r="Q6" i="1"/>
  <c r="T6" i="1" s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K5" i="1"/>
  <c r="AK6" i="1" l="1"/>
  <c r="AK5" i="1" s="1"/>
  <c r="T5" i="1"/>
  <c r="X14" i="1"/>
  <c r="X56" i="1"/>
  <c r="AJ65" i="1"/>
  <c r="AJ92" i="1"/>
  <c r="X6" i="1"/>
  <c r="R6" i="1"/>
  <c r="S6" i="1" s="1"/>
  <c r="R9" i="1"/>
  <c r="S9" i="1" s="1"/>
  <c r="R13" i="1"/>
  <c r="S13" i="1" s="1"/>
  <c r="X21" i="1"/>
  <c r="R21" i="1"/>
  <c r="S21" i="1" s="1"/>
  <c r="X25" i="1"/>
  <c r="R25" i="1"/>
  <c r="S25" i="1" s="1"/>
  <c r="R28" i="1"/>
  <c r="S28" i="1" s="1"/>
  <c r="R34" i="1"/>
  <c r="S34" i="1" s="1"/>
  <c r="X41" i="1"/>
  <c r="R41" i="1"/>
  <c r="S41" i="1" s="1"/>
  <c r="X45" i="1"/>
  <c r="R45" i="1"/>
  <c r="S45" i="1" s="1"/>
  <c r="R49" i="1"/>
  <c r="S49" i="1" s="1"/>
  <c r="R58" i="1"/>
  <c r="S58" i="1" s="1"/>
  <c r="X65" i="1"/>
  <c r="R68" i="1"/>
  <c r="S68" i="1" s="1"/>
  <c r="X68" i="1"/>
  <c r="X70" i="1"/>
  <c r="R72" i="1"/>
  <c r="S72" i="1" s="1"/>
  <c r="X72" i="1"/>
  <c r="R74" i="1"/>
  <c r="S74" i="1" s="1"/>
  <c r="X74" i="1"/>
  <c r="R76" i="1"/>
  <c r="S76" i="1" s="1"/>
  <c r="X76" i="1"/>
  <c r="X78" i="1"/>
  <c r="X8" i="1"/>
  <c r="R8" i="1"/>
  <c r="S8" i="1" s="1"/>
  <c r="R11" i="1"/>
  <c r="S11" i="1" s="1"/>
  <c r="R16" i="1"/>
  <c r="S16" i="1" s="1"/>
  <c r="X19" i="1"/>
  <c r="R19" i="1"/>
  <c r="S19" i="1" s="1"/>
  <c r="X23" i="1"/>
  <c r="R23" i="1"/>
  <c r="S23" i="1" s="1"/>
  <c r="R26" i="1"/>
  <c r="S26" i="1" s="1"/>
  <c r="R36" i="1"/>
  <c r="S36" i="1" s="1"/>
  <c r="X39" i="1"/>
  <c r="R39" i="1"/>
  <c r="S39" i="1" s="1"/>
  <c r="X43" i="1"/>
  <c r="R43" i="1"/>
  <c r="S43" i="1" s="1"/>
  <c r="R46" i="1"/>
  <c r="S46" i="1" s="1"/>
  <c r="R51" i="1"/>
  <c r="S51" i="1" s="1"/>
  <c r="R55" i="1"/>
  <c r="S55" i="1" s="1"/>
  <c r="R60" i="1"/>
  <c r="S60" i="1" s="1"/>
  <c r="X63" i="1"/>
  <c r="R63" i="1"/>
  <c r="S63" i="1" s="1"/>
  <c r="L66" i="1"/>
  <c r="L5" i="1" s="1"/>
  <c r="E5" i="1"/>
  <c r="X67" i="1"/>
  <c r="R67" i="1"/>
  <c r="S67" i="1" s="1"/>
  <c r="X69" i="1"/>
  <c r="X71" i="1"/>
  <c r="X73" i="1"/>
  <c r="R73" i="1"/>
  <c r="S73" i="1" s="1"/>
  <c r="X75" i="1"/>
  <c r="R75" i="1"/>
  <c r="S75" i="1" s="1"/>
  <c r="X77" i="1"/>
  <c r="R77" i="1"/>
  <c r="S77" i="1" s="1"/>
  <c r="X79" i="1"/>
  <c r="R79" i="1"/>
  <c r="S79" i="1" s="1"/>
  <c r="R80" i="1"/>
  <c r="S80" i="1" s="1"/>
  <c r="X81" i="1"/>
  <c r="X83" i="1"/>
  <c r="R84" i="1"/>
  <c r="S84" i="1" s="1"/>
  <c r="X85" i="1"/>
  <c r="R85" i="1"/>
  <c r="S85" i="1" s="1"/>
  <c r="X88" i="1"/>
  <c r="R88" i="1"/>
  <c r="S88" i="1" s="1"/>
  <c r="R89" i="1"/>
  <c r="S89" i="1" s="1"/>
  <c r="R91" i="1"/>
  <c r="S91" i="1" s="1"/>
  <c r="R7" i="1"/>
  <c r="S7" i="1" s="1"/>
  <c r="X10" i="1"/>
  <c r="R10" i="1"/>
  <c r="S10" i="1" s="1"/>
  <c r="X12" i="1"/>
  <c r="X15" i="1"/>
  <c r="R15" i="1"/>
  <c r="S15" i="1" s="1"/>
  <c r="X17" i="1"/>
  <c r="R17" i="1"/>
  <c r="S17" i="1" s="1"/>
  <c r="R18" i="1"/>
  <c r="S18" i="1" s="1"/>
  <c r="R22" i="1"/>
  <c r="S22" i="1" s="1"/>
  <c r="X27" i="1"/>
  <c r="R27" i="1"/>
  <c r="S27" i="1" s="1"/>
  <c r="X29" i="1"/>
  <c r="X31" i="1"/>
  <c r="R31" i="1"/>
  <c r="S31" i="1" s="1"/>
  <c r="X35" i="1"/>
  <c r="R35" i="1"/>
  <c r="S35" i="1" s="1"/>
  <c r="X37" i="1"/>
  <c r="R37" i="1"/>
  <c r="S37" i="1" s="1"/>
  <c r="R40" i="1"/>
  <c r="S40" i="1" s="1"/>
  <c r="R42" i="1"/>
  <c r="S42" i="1" s="1"/>
  <c r="R44" i="1"/>
  <c r="S44" i="1" s="1"/>
  <c r="X47" i="1"/>
  <c r="R47" i="1"/>
  <c r="S47" i="1" s="1"/>
  <c r="X50" i="1"/>
  <c r="R50" i="1"/>
  <c r="S50" i="1" s="1"/>
  <c r="X52" i="1"/>
  <c r="R52" i="1"/>
  <c r="S52" i="1" s="1"/>
  <c r="X54" i="1"/>
  <c r="R54" i="1"/>
  <c r="S54" i="1" s="1"/>
  <c r="X57" i="1"/>
  <c r="X59" i="1"/>
  <c r="R59" i="1"/>
  <c r="S59" i="1" s="1"/>
  <c r="X61" i="1"/>
  <c r="R61" i="1"/>
  <c r="S61" i="1" s="1"/>
  <c r="R62" i="1"/>
  <c r="S62" i="1" s="1"/>
  <c r="R64" i="1"/>
  <c r="S64" i="1" s="1"/>
  <c r="X80" i="1"/>
  <c r="X82" i="1"/>
  <c r="X84" i="1"/>
  <c r="X86" i="1"/>
  <c r="R87" i="1"/>
  <c r="S87" i="1" s="1"/>
  <c r="X90" i="1"/>
  <c r="R90" i="1"/>
  <c r="S90" i="1" s="1"/>
  <c r="X92" i="1"/>
  <c r="X94" i="1"/>
  <c r="X13" i="1"/>
  <c r="Q66" i="1"/>
  <c r="X66" i="1" s="1"/>
  <c r="X33" i="1"/>
  <c r="X49" i="1"/>
  <c r="X51" i="1"/>
  <c r="X53" i="1"/>
  <c r="X55" i="1"/>
  <c r="X7" i="1"/>
  <c r="X9" i="1"/>
  <c r="X11" i="1"/>
  <c r="F5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8" i="1"/>
  <c r="X60" i="1"/>
  <c r="X62" i="1"/>
  <c r="X64" i="1"/>
  <c r="X87" i="1"/>
  <c r="X89" i="1"/>
  <c r="X91" i="1"/>
  <c r="X93" i="1"/>
  <c r="X95" i="1"/>
  <c r="AJ90" i="1" l="1"/>
  <c r="AJ87" i="1"/>
  <c r="AJ62" i="1"/>
  <c r="AJ54" i="1"/>
  <c r="AJ52" i="1"/>
  <c r="AJ50" i="1"/>
  <c r="AJ47" i="1"/>
  <c r="AJ44" i="1"/>
  <c r="AJ40" i="1"/>
  <c r="AJ27" i="1"/>
  <c r="AJ22" i="1"/>
  <c r="AJ17" i="1"/>
  <c r="AJ15" i="1"/>
  <c r="AJ91" i="1"/>
  <c r="AJ88" i="1"/>
  <c r="AJ85" i="1"/>
  <c r="AJ84" i="1"/>
  <c r="AJ79" i="1"/>
  <c r="AJ77" i="1"/>
  <c r="AJ75" i="1"/>
  <c r="AJ73" i="1"/>
  <c r="AJ67" i="1"/>
  <c r="AJ63" i="1"/>
  <c r="AJ60" i="1"/>
  <c r="AJ51" i="1"/>
  <c r="AJ43" i="1"/>
  <c r="AJ39" i="1"/>
  <c r="AJ36" i="1"/>
  <c r="AJ23" i="1"/>
  <c r="AJ19" i="1"/>
  <c r="AJ16" i="1"/>
  <c r="AJ8" i="1"/>
  <c r="AJ76" i="1"/>
  <c r="AJ74" i="1"/>
  <c r="AJ72" i="1"/>
  <c r="AJ49" i="1"/>
  <c r="AJ28" i="1"/>
  <c r="AJ9" i="1"/>
  <c r="AJ64" i="1"/>
  <c r="AJ61" i="1"/>
  <c r="AJ59" i="1"/>
  <c r="AJ42" i="1"/>
  <c r="AJ37" i="1"/>
  <c r="AJ35" i="1"/>
  <c r="AJ31" i="1"/>
  <c r="AJ18" i="1"/>
  <c r="AJ10" i="1"/>
  <c r="AJ7" i="1"/>
  <c r="AJ89" i="1"/>
  <c r="AJ80" i="1"/>
  <c r="AJ55" i="1"/>
  <c r="AJ46" i="1"/>
  <c r="AJ26" i="1"/>
  <c r="AJ11" i="1"/>
  <c r="AJ68" i="1"/>
  <c r="AJ58" i="1"/>
  <c r="AJ45" i="1"/>
  <c r="AJ41" i="1"/>
  <c r="AJ34" i="1"/>
  <c r="AJ25" i="1"/>
  <c r="AJ21" i="1"/>
  <c r="AJ13" i="1"/>
  <c r="AJ6" i="1"/>
  <c r="Q5" i="1"/>
  <c r="R66" i="1"/>
  <c r="R5" i="1" l="1"/>
  <c r="S66" i="1"/>
  <c r="AJ66" i="1" l="1"/>
  <c r="AJ5" i="1" s="1"/>
  <c r="S5" i="1"/>
</calcChain>
</file>

<file path=xl/sharedStrings.xml><?xml version="1.0" encoding="utf-8"?>
<sst xmlns="http://schemas.openxmlformats.org/spreadsheetml/2006/main" count="377" uniqueCount="162">
  <si>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</si>
  <si>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</si>
  <si>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</si>
  <si>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</si>
  <si>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</si>
  <si>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</si>
  <si>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</si>
  <si>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</si>
  <si>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</si>
  <si>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</si>
  <si>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</si>
  <si>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</si>
  <si>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</si>
  <si>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</si>
  <si>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</si>
  <si>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</si>
  <si>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</si>
  <si>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</si>
  <si>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</si>
  <si>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</si>
  <si>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</si>
  <si>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</si>
  <si>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</si>
  <si>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</si>
  <si>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</si>
  <si>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11,10,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</si>
  <si>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</si>
  <si>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</si>
  <si>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</si>
  <si>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</si>
  <si>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</si>
  <si>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</si>
  <si>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</si>
  <si>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</si>
  <si>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</si>
  <si>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</si>
  <si>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</si>
  <si>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</si>
  <si>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</si>
  <si>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</si>
  <si>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</si>
  <si>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</si>
  <si>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</si>
  <si>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</si>
  <si>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</si>
  <si>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</si>
  <si>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</si>
  <si>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</si>
  <si>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</si>
  <si>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</si>
  <si>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</si>
  <si>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</si>
  <si>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</si>
  <si>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</si>
  <si>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</si>
  <si>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</si>
  <si>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</si>
  <si>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</si>
  <si>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</si>
  <si>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</si>
  <si>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</si>
  <si>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</si>
  <si>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</si>
  <si>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</si>
  <si>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</si>
  <si>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</si>
  <si>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</si>
  <si>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</si>
  <si>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</si>
  <si>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</si>
  <si>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</si>
  <si>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</si>
  <si>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</si>
  <si>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</si>
  <si>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</si>
  <si>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</si>
  <si>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</si>
  <si>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</si>
  <si>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</si>
  <si>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</si>
  <si>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</si>
  <si>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</si>
  <si>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</si>
  <si>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</si>
  <si>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</si>
  <si>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</si>
  <si>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</si>
  <si>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</si>
  <si>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</si>
  <si>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</si>
  <si>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</si>
  <si>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</si>
  <si>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</si>
  <si>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</si>
  <si>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</si>
  <si>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</si>
  <si>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</si>
  <si>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</si>
  <si>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</si>
  <si>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</si>
  <si>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</si>
  <si>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</si>
  <si>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</si>
  <si>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</si>
  <si>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</si>
  <si>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</si>
  <si>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</si>
  <si>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</si>
  <si>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</si>
  <si>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</si>
  <si>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</si>
  <si>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</si>
  <si>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</si>
  <si>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</si>
  <si>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</si>
  <si>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</si>
  <si>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</si>
  <si>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</si>
  <si>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</si>
  <si>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</si>
  <si>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</si>
  <si>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</si>
  <si>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</si>
  <si>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</si>
  <si>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</si>
  <si>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</si>
  <si>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</si>
  <si>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</si>
  <si>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</si>
  <si>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</si>
  <si>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</si>
  <si>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</si>
  <si>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</si>
  <si>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</si>
  <si>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</si>
  <si>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</si>
  <si>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</si>
  <si>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</si>
  <si>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</si>
  <si>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</si>
  <si>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</si>
  <si>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</si>
  <si>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</si>
  <si>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</si>
  <si>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</si>
  <si>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</si>
  <si>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</si>
  <si>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</si>
  <si>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</si>
  <si>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</si>
  <si>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</si>
  <si>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</si>
  <si>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</si>
  <si>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</si>
  <si>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</si>
  <si>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</si>
  <si>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</si>
  <si>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Колбаса Сервелат Ореховый ТМ Стародворье 0,07кг нарезка</t>
  </si>
  <si>
    <t>заказ</t>
  </si>
  <si>
    <t>13,10,</t>
  </si>
  <si>
    <t>15,10,</t>
  </si>
  <si>
    <t>ТМА сентябрь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</si>
</sst>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0" fontId="0" fillId="0" borderId="1" xfId="0" applyBorder="1"/>
    <xf numFmtId="165" fontId="1" fillId="0" borderId="1" xfId="1" applyNumberFormat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1" sqref="Y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20" width="7" style="20" customWidth="1"/>
    <col min="21" max="21" width="7" customWidth="1"/>
    <col min="22" max="22" width="15.85546875" customWidth="1"/>
    <col min="23" max="24" width="5" customWidth="1"/>
    <col min="25" max="34" width="6" customWidth="1"/>
    <col min="35" max="35" width="28.7109375" customWidth="1"/>
    <col min="36" max="37" width="7" customWidth="1"/>
    <col min="38" max="51" width="3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1">
        <v>2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158</v>
      </c>
      <c r="T3" s="2" t="s">
        <v>158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" t="s">
        <v>23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 t="s">
        <v>159</v>
      </c>
      <c r="T4" s="9" t="s">
        <v>160</v>
      </c>
      <c r="U4" s="9"/>
      <c r="V4" s="9"/>
      <c r="W4" s="9"/>
      <c r="X4" s="9"/>
      <c r="Y4" s="9" t="s">
        <v>27</v>
      </c>
      <c r="Z4" s="9" t="s">
        <v>28</v>
      </c>
      <c r="AA4" s="9" t="s">
        <v>29</v>
      </c>
      <c r="AB4" s="9" t="s">
        <v>30</v>
      </c>
      <c r="AC4" s="9" t="s">
        <v>31</v>
      </c>
      <c r="AD4" s="9" t="s">
        <v>32</v>
      </c>
      <c r="AE4" s="9" t="s">
        <v>33</v>
      </c>
      <c r="AF4" s="9" t="s">
        <v>34</v>
      </c>
      <c r="AG4" s="9" t="s">
        <v>35</v>
      </c>
      <c r="AH4" s="9" t="s">
        <v>36</v>
      </c>
      <c r="AI4" s="9"/>
      <c r="AJ4" s="9" t="s">
        <v>159</v>
      </c>
      <c r="AK4" s="9" t="s">
        <v>160</v>
      </c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SUM(E6:E498)</f>
        <v>39400.808999999994</v>
      </c>
      <c r="F5" s="3">
        <f>SUM(F6:F498)</f>
        <v>34968.231</v>
      </c>
      <c r="G5" s="7"/>
      <c r="H5" s="9"/>
      <c r="I5" s="9"/>
      <c r="J5" s="9"/>
      <c r="K5" s="3">
        <f t="shared" ref="K5:U5" si="0">SUM(K6:K498)</f>
        <v>41215.948999999993</v>
      </c>
      <c r="L5" s="3">
        <f t="shared" si="0"/>
        <v>-1815.1399999999996</v>
      </c>
      <c r="M5" s="3">
        <f t="shared" si="0"/>
        <v>0</v>
      </c>
      <c r="N5" s="3">
        <f t="shared" si="0"/>
        <v>0</v>
      </c>
      <c r="O5" s="3">
        <f t="shared" si="0"/>
        <v>17293</v>
      </c>
      <c r="P5" s="3">
        <f t="shared" si="0"/>
        <v>13589.904378000001</v>
      </c>
      <c r="Q5" s="3">
        <f t="shared" si="0"/>
        <v>7880.1617999999989</v>
      </c>
      <c r="R5" s="3">
        <f t="shared" si="0"/>
        <v>21568.859022000004</v>
      </c>
      <c r="S5" s="3">
        <f t="shared" si="0"/>
        <v>21568.859022000004</v>
      </c>
      <c r="T5" s="3">
        <f t="shared" ref="T5" si="1">SUM(T6:T498)</f>
        <v>5408.8663999999999</v>
      </c>
      <c r="U5" s="3">
        <f t="shared" si="0"/>
        <v>0</v>
      </c>
      <c r="V5" s="9"/>
      <c r="W5" s="9"/>
      <c r="X5" s="9"/>
      <c r="Y5" s="3">
        <f t="shared" ref="Y5:AH5" si="2">SUM(Y6:Y498)</f>
        <v>7349.7530000000024</v>
      </c>
      <c r="Z5" s="3">
        <f t="shared" si="2"/>
        <v>7366.1465999999964</v>
      </c>
      <c r="AA5" s="3">
        <f t="shared" si="2"/>
        <v>7475.3492000000015</v>
      </c>
      <c r="AB5" s="3">
        <f t="shared" si="2"/>
        <v>7373.5305999999973</v>
      </c>
      <c r="AC5" s="3">
        <f t="shared" si="2"/>
        <v>7301.5550000000003</v>
      </c>
      <c r="AD5" s="3">
        <f t="shared" si="2"/>
        <v>7614.1250000000009</v>
      </c>
      <c r="AE5" s="3">
        <f t="shared" si="2"/>
        <v>7505.189199999998</v>
      </c>
      <c r="AF5" s="3">
        <f t="shared" si="2"/>
        <v>7476.4764000000014</v>
      </c>
      <c r="AG5" s="3">
        <f t="shared" si="2"/>
        <v>7718.6989999999996</v>
      </c>
      <c r="AH5" s="3">
        <f t="shared" si="2"/>
        <v>7463.6393999999982</v>
      </c>
      <c r="AI5" s="9"/>
      <c r="AJ5" s="3">
        <f>SUM(AJ6:AJ498)</f>
        <v>15652</v>
      </c>
      <c r="AK5" s="3">
        <f>SUM(AK6:AK498)</f>
        <v>5408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37</v>
      </c>
      <c r="B6" s="9" t="s">
        <v>38</v>
      </c>
      <c r="C6" s="9">
        <v>849.85299999999995</v>
      </c>
      <c r="D6" s="9">
        <v>306.54500000000002</v>
      </c>
      <c r="E6" s="9">
        <v>1175.653</v>
      </c>
      <c r="F6" s="9">
        <v>62.87</v>
      </c>
      <c r="G6" s="7">
        <v>1</v>
      </c>
      <c r="H6" s="9">
        <v>50</v>
      </c>
      <c r="I6" s="9" t="s">
        <v>39</v>
      </c>
      <c r="J6" s="9"/>
      <c r="K6" s="9">
        <v>1209.954</v>
      </c>
      <c r="L6" s="9">
        <f t="shared" ref="L6:L37" si="3">E6-K6</f>
        <v>-34.300999999999931</v>
      </c>
      <c r="M6" s="9"/>
      <c r="N6" s="9"/>
      <c r="O6" s="9">
        <v>857</v>
      </c>
      <c r="P6" s="9">
        <v>586.14640000000009</v>
      </c>
      <c r="Q6" s="9">
        <f t="shared" ref="Q6:Q37" si="4">E6/5</f>
        <v>235.13060000000002</v>
      </c>
      <c r="R6" s="4">
        <f>11*Q6-P6-O6-F6</f>
        <v>1080.4202</v>
      </c>
      <c r="S6" s="4">
        <f>R6</f>
        <v>1080.4202</v>
      </c>
      <c r="T6" s="4">
        <f>$T$1*Q6</f>
        <v>470.26120000000003</v>
      </c>
      <c r="U6" s="4"/>
      <c r="V6" s="9"/>
      <c r="W6" s="9">
        <f>(F6+O6+P6+S6+T6)/Q6</f>
        <v>12.999999999999998</v>
      </c>
      <c r="X6" s="9">
        <f t="shared" ref="X6:X37" si="5">(F6+O6+P6)/Q6</f>
        <v>6.4050208692530868</v>
      </c>
      <c r="Y6" s="9">
        <v>197.6464</v>
      </c>
      <c r="Z6" s="9">
        <v>192.59719999999999</v>
      </c>
      <c r="AA6" s="9">
        <v>190.2234</v>
      </c>
      <c r="AB6" s="9">
        <v>209.11840000000001</v>
      </c>
      <c r="AC6" s="9">
        <v>199.8904</v>
      </c>
      <c r="AD6" s="9">
        <v>208.9982</v>
      </c>
      <c r="AE6" s="9">
        <v>205.79599999999999</v>
      </c>
      <c r="AF6" s="9">
        <v>204.2878</v>
      </c>
      <c r="AG6" s="9">
        <v>231.47739999999999</v>
      </c>
      <c r="AH6" s="9">
        <v>214.39859999999999</v>
      </c>
      <c r="AI6" s="9" t="s">
        <v>40</v>
      </c>
      <c r="AJ6" s="9">
        <f>ROUND(G6*S6,0)</f>
        <v>1080</v>
      </c>
      <c r="AK6" s="9">
        <f>ROUND(G6*T6,0)</f>
        <v>470</v>
      </c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41</v>
      </c>
      <c r="B7" s="9" t="s">
        <v>38</v>
      </c>
      <c r="C7" s="9">
        <v>336.48399999999998</v>
      </c>
      <c r="D7" s="9">
        <v>210.91300000000001</v>
      </c>
      <c r="E7" s="9">
        <v>351.95100000000002</v>
      </c>
      <c r="F7" s="9">
        <v>172.36500000000001</v>
      </c>
      <c r="G7" s="7">
        <v>1</v>
      </c>
      <c r="H7" s="9">
        <v>45</v>
      </c>
      <c r="I7" s="9" t="s">
        <v>39</v>
      </c>
      <c r="J7" s="9"/>
      <c r="K7" s="9">
        <v>411.23399999999998</v>
      </c>
      <c r="L7" s="9">
        <f t="shared" si="3"/>
        <v>-59.282999999999959</v>
      </c>
      <c r="M7" s="9"/>
      <c r="N7" s="9"/>
      <c r="O7" s="9">
        <v>231</v>
      </c>
      <c r="P7" s="9">
        <v>273.4439999999999</v>
      </c>
      <c r="Q7" s="9">
        <f t="shared" si="4"/>
        <v>70.390200000000007</v>
      </c>
      <c r="R7" s="4">
        <f t="shared" ref="R7:R13" si="6">11*Q7-P7-O7-F7</f>
        <v>97.483200000000181</v>
      </c>
      <c r="S7" s="4">
        <f t="shared" ref="S7:S70" si="7">R7</f>
        <v>97.483200000000181</v>
      </c>
      <c r="T7" s="4"/>
      <c r="U7" s="4"/>
      <c r="V7" s="9"/>
      <c r="W7" s="9">
        <f t="shared" ref="W7:W70" si="8">(F7+O7+P7+S7+T7)/Q7</f>
        <v>11</v>
      </c>
      <c r="X7" s="9">
        <f t="shared" si="5"/>
        <v>9.6151026705422051</v>
      </c>
      <c r="Y7" s="9">
        <v>74.595799999999997</v>
      </c>
      <c r="Z7" s="9">
        <v>68.521000000000001</v>
      </c>
      <c r="AA7" s="9">
        <v>63.616799999999998</v>
      </c>
      <c r="AB7" s="9">
        <v>55.387</v>
      </c>
      <c r="AC7" s="9">
        <v>51.348199999999999</v>
      </c>
      <c r="AD7" s="9">
        <v>59.164599999999993</v>
      </c>
      <c r="AE7" s="9">
        <v>59.810799999999993</v>
      </c>
      <c r="AF7" s="9">
        <v>63.280200000000001</v>
      </c>
      <c r="AG7" s="9">
        <v>72.479399999999998</v>
      </c>
      <c r="AH7" s="9">
        <v>60.849800000000002</v>
      </c>
      <c r="AI7" s="9"/>
      <c r="AJ7" s="9">
        <f t="shared" ref="AJ7:AJ70" si="9">ROUND(G7*S7,0)</f>
        <v>97</v>
      </c>
      <c r="AK7" s="9">
        <f t="shared" ref="AK7:AK70" si="10">ROUND(G7*T7,0)</f>
        <v>0</v>
      </c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42</v>
      </c>
      <c r="B8" s="9" t="s">
        <v>38</v>
      </c>
      <c r="C8" s="9">
        <v>434.32400000000001</v>
      </c>
      <c r="D8" s="9">
        <v>279.47899999999998</v>
      </c>
      <c r="E8" s="9">
        <v>450.15800000000002</v>
      </c>
      <c r="F8" s="9">
        <v>241.57900000000001</v>
      </c>
      <c r="G8" s="7">
        <v>1</v>
      </c>
      <c r="H8" s="9">
        <v>45</v>
      </c>
      <c r="I8" s="9" t="s">
        <v>39</v>
      </c>
      <c r="J8" s="9"/>
      <c r="K8" s="9">
        <v>513.36400000000003</v>
      </c>
      <c r="L8" s="9">
        <f t="shared" si="3"/>
        <v>-63.206000000000017</v>
      </c>
      <c r="M8" s="9"/>
      <c r="N8" s="9"/>
      <c r="O8" s="9">
        <v>201</v>
      </c>
      <c r="P8" s="9">
        <v>271.73853800000001</v>
      </c>
      <c r="Q8" s="9">
        <f t="shared" si="4"/>
        <v>90.031599999999997</v>
      </c>
      <c r="R8" s="4">
        <f t="shared" si="6"/>
        <v>276.03006199999999</v>
      </c>
      <c r="S8" s="4">
        <f t="shared" si="7"/>
        <v>276.03006199999999</v>
      </c>
      <c r="T8" s="4"/>
      <c r="U8" s="4"/>
      <c r="V8" s="9"/>
      <c r="W8" s="9">
        <f t="shared" si="8"/>
        <v>11.000000000000002</v>
      </c>
      <c r="X8" s="9">
        <f t="shared" si="5"/>
        <v>7.9340757911666575</v>
      </c>
      <c r="Y8" s="9">
        <v>84.92</v>
      </c>
      <c r="Z8" s="9">
        <v>81.057000000000002</v>
      </c>
      <c r="AA8" s="9">
        <v>81.811999999999998</v>
      </c>
      <c r="AB8" s="9">
        <v>79.559200000000004</v>
      </c>
      <c r="AC8" s="9">
        <v>75.104600000000005</v>
      </c>
      <c r="AD8" s="9">
        <v>79.368399999999994</v>
      </c>
      <c r="AE8" s="9">
        <v>80.863799999999998</v>
      </c>
      <c r="AF8" s="9">
        <v>82.908000000000001</v>
      </c>
      <c r="AG8" s="9">
        <v>90.083200000000005</v>
      </c>
      <c r="AH8" s="9">
        <v>76.522599999999997</v>
      </c>
      <c r="AI8" s="9"/>
      <c r="AJ8" s="9">
        <f t="shared" si="9"/>
        <v>276</v>
      </c>
      <c r="AK8" s="9">
        <f t="shared" si="10"/>
        <v>0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9" t="s">
        <v>43</v>
      </c>
      <c r="B9" s="9" t="s">
        <v>44</v>
      </c>
      <c r="C9" s="9">
        <v>528</v>
      </c>
      <c r="D9" s="9">
        <v>374</v>
      </c>
      <c r="E9" s="9">
        <v>436</v>
      </c>
      <c r="F9" s="9">
        <v>534</v>
      </c>
      <c r="G9" s="7">
        <v>0.45</v>
      </c>
      <c r="H9" s="9">
        <v>45</v>
      </c>
      <c r="I9" s="9" t="s">
        <v>39</v>
      </c>
      <c r="J9" s="9"/>
      <c r="K9" s="9">
        <v>455</v>
      </c>
      <c r="L9" s="9">
        <f t="shared" si="3"/>
        <v>-19</v>
      </c>
      <c r="M9" s="9"/>
      <c r="N9" s="9"/>
      <c r="O9" s="9">
        <v>89</v>
      </c>
      <c r="P9" s="9">
        <v>98.105000000000473</v>
      </c>
      <c r="Q9" s="9">
        <f t="shared" si="4"/>
        <v>87.2</v>
      </c>
      <c r="R9" s="4">
        <f t="shared" si="6"/>
        <v>238.09499999999957</v>
      </c>
      <c r="S9" s="4">
        <f t="shared" si="7"/>
        <v>238.09499999999957</v>
      </c>
      <c r="T9" s="4"/>
      <c r="U9" s="4"/>
      <c r="V9" s="9"/>
      <c r="W9" s="9">
        <f t="shared" si="8"/>
        <v>11</v>
      </c>
      <c r="X9" s="9">
        <f t="shared" si="5"/>
        <v>8.269552752293583</v>
      </c>
      <c r="Y9" s="9">
        <v>83.2</v>
      </c>
      <c r="Z9" s="9">
        <v>94.2</v>
      </c>
      <c r="AA9" s="9">
        <v>103.8</v>
      </c>
      <c r="AB9" s="9">
        <v>96.4</v>
      </c>
      <c r="AC9" s="9">
        <v>98.8</v>
      </c>
      <c r="AD9" s="9">
        <v>103.6</v>
      </c>
      <c r="AE9" s="9">
        <v>95.6</v>
      </c>
      <c r="AF9" s="9">
        <v>89.6</v>
      </c>
      <c r="AG9" s="9">
        <v>97.4</v>
      </c>
      <c r="AH9" s="9">
        <v>95.8</v>
      </c>
      <c r="AI9" s="9"/>
      <c r="AJ9" s="9">
        <f t="shared" si="9"/>
        <v>107</v>
      </c>
      <c r="AK9" s="9">
        <f t="shared" si="10"/>
        <v>0</v>
      </c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45</v>
      </c>
      <c r="B10" s="9" t="s">
        <v>44</v>
      </c>
      <c r="C10" s="9">
        <v>1065</v>
      </c>
      <c r="D10" s="9">
        <v>524</v>
      </c>
      <c r="E10" s="9">
        <v>1065.1679999999999</v>
      </c>
      <c r="F10" s="9">
        <v>764.83199999999999</v>
      </c>
      <c r="G10" s="7">
        <v>0.45</v>
      </c>
      <c r="H10" s="9">
        <v>45</v>
      </c>
      <c r="I10" s="9" t="s">
        <v>39</v>
      </c>
      <c r="J10" s="9"/>
      <c r="K10" s="9">
        <v>1078</v>
      </c>
      <c r="L10" s="9">
        <f t="shared" si="3"/>
        <v>-12.832000000000107</v>
      </c>
      <c r="M10" s="9"/>
      <c r="N10" s="9"/>
      <c r="O10" s="9">
        <v>453</v>
      </c>
      <c r="P10" s="9">
        <v>138.2000000000003</v>
      </c>
      <c r="Q10" s="9">
        <f t="shared" si="4"/>
        <v>213.03359999999998</v>
      </c>
      <c r="R10" s="4">
        <f t="shared" si="6"/>
        <v>987.33759999999972</v>
      </c>
      <c r="S10" s="4">
        <f t="shared" si="7"/>
        <v>987.33759999999972</v>
      </c>
      <c r="T10" s="4"/>
      <c r="U10" s="4"/>
      <c r="V10" s="9"/>
      <c r="W10" s="9">
        <f t="shared" si="8"/>
        <v>11.000000000000002</v>
      </c>
      <c r="X10" s="9">
        <f t="shared" si="5"/>
        <v>6.3653433073468237</v>
      </c>
      <c r="Y10" s="9">
        <v>176.4</v>
      </c>
      <c r="Z10" s="9">
        <v>197</v>
      </c>
      <c r="AA10" s="9">
        <v>202.2</v>
      </c>
      <c r="AB10" s="9">
        <v>182.4</v>
      </c>
      <c r="AC10" s="9">
        <v>180.4</v>
      </c>
      <c r="AD10" s="9">
        <v>187.2</v>
      </c>
      <c r="AE10" s="9">
        <v>168.4</v>
      </c>
      <c r="AF10" s="9">
        <v>178.2</v>
      </c>
      <c r="AG10" s="9">
        <v>202.2</v>
      </c>
      <c r="AH10" s="9">
        <v>177</v>
      </c>
      <c r="AI10" s="9"/>
      <c r="AJ10" s="9">
        <f t="shared" si="9"/>
        <v>444</v>
      </c>
      <c r="AK10" s="9">
        <f t="shared" si="10"/>
        <v>0</v>
      </c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46</v>
      </c>
      <c r="B11" s="9" t="s">
        <v>44</v>
      </c>
      <c r="C11" s="9">
        <v>176</v>
      </c>
      <c r="D11" s="9"/>
      <c r="E11" s="9">
        <v>73</v>
      </c>
      <c r="F11" s="9">
        <v>114</v>
      </c>
      <c r="G11" s="7">
        <v>0.17</v>
      </c>
      <c r="H11" s="9">
        <v>180</v>
      </c>
      <c r="I11" s="9" t="s">
        <v>39</v>
      </c>
      <c r="J11" s="9"/>
      <c r="K11" s="9">
        <v>73</v>
      </c>
      <c r="L11" s="9">
        <f t="shared" si="3"/>
        <v>0</v>
      </c>
      <c r="M11" s="9"/>
      <c r="N11" s="9"/>
      <c r="O11" s="9">
        <v>0</v>
      </c>
      <c r="P11" s="9">
        <v>29</v>
      </c>
      <c r="Q11" s="9">
        <f t="shared" si="4"/>
        <v>14.6</v>
      </c>
      <c r="R11" s="4">
        <f t="shared" si="6"/>
        <v>17.599999999999994</v>
      </c>
      <c r="S11" s="4">
        <f t="shared" si="7"/>
        <v>17.599999999999994</v>
      </c>
      <c r="T11" s="4"/>
      <c r="U11" s="4"/>
      <c r="V11" s="9"/>
      <c r="W11" s="9">
        <f t="shared" si="8"/>
        <v>11</v>
      </c>
      <c r="X11" s="9">
        <f t="shared" si="5"/>
        <v>9.794520547945206</v>
      </c>
      <c r="Y11" s="9">
        <v>17</v>
      </c>
      <c r="Z11" s="9">
        <v>16.399999999999999</v>
      </c>
      <c r="AA11" s="9">
        <v>16.8</v>
      </c>
      <c r="AB11" s="9">
        <v>23.4</v>
      </c>
      <c r="AC11" s="9">
        <v>18.2</v>
      </c>
      <c r="AD11" s="9">
        <v>11.8</v>
      </c>
      <c r="AE11" s="9">
        <v>15</v>
      </c>
      <c r="AF11" s="9">
        <v>19</v>
      </c>
      <c r="AG11" s="9">
        <v>10.8</v>
      </c>
      <c r="AH11" s="9">
        <v>11</v>
      </c>
      <c r="AI11" s="9" t="s">
        <v>47</v>
      </c>
      <c r="AJ11" s="9">
        <f t="shared" si="9"/>
        <v>3</v>
      </c>
      <c r="AK11" s="9">
        <f t="shared" si="10"/>
        <v>0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48</v>
      </c>
      <c r="B12" s="9" t="s">
        <v>44</v>
      </c>
      <c r="C12" s="9">
        <v>204</v>
      </c>
      <c r="D12" s="9"/>
      <c r="E12" s="9">
        <v>108</v>
      </c>
      <c r="F12" s="9">
        <v>113</v>
      </c>
      <c r="G12" s="7">
        <v>0.3</v>
      </c>
      <c r="H12" s="9">
        <v>40</v>
      </c>
      <c r="I12" s="9" t="s">
        <v>39</v>
      </c>
      <c r="J12" s="9"/>
      <c r="K12" s="9">
        <v>112</v>
      </c>
      <c r="L12" s="9">
        <f t="shared" si="3"/>
        <v>-4</v>
      </c>
      <c r="M12" s="9"/>
      <c r="N12" s="9"/>
      <c r="O12" s="9">
        <v>26</v>
      </c>
      <c r="P12" s="9">
        <v>107.4</v>
      </c>
      <c r="Q12" s="9">
        <f t="shared" si="4"/>
        <v>21.6</v>
      </c>
      <c r="R12" s="4"/>
      <c r="S12" s="4">
        <f t="shared" si="7"/>
        <v>0</v>
      </c>
      <c r="T12" s="4"/>
      <c r="U12" s="4"/>
      <c r="V12" s="9"/>
      <c r="W12" s="9">
        <f t="shared" si="8"/>
        <v>11.407407407407407</v>
      </c>
      <c r="X12" s="9">
        <f t="shared" si="5"/>
        <v>11.407407407407407</v>
      </c>
      <c r="Y12" s="9">
        <v>27.4</v>
      </c>
      <c r="Z12" s="9">
        <v>21.8</v>
      </c>
      <c r="AA12" s="9">
        <v>23.4</v>
      </c>
      <c r="AB12" s="9">
        <v>29.2</v>
      </c>
      <c r="AC12" s="9">
        <v>28.2</v>
      </c>
      <c r="AD12" s="9">
        <v>23</v>
      </c>
      <c r="AE12" s="9">
        <v>20</v>
      </c>
      <c r="AF12" s="9">
        <v>23.4</v>
      </c>
      <c r="AG12" s="9">
        <v>22.6</v>
      </c>
      <c r="AH12" s="9">
        <v>21.8</v>
      </c>
      <c r="AI12" s="9"/>
      <c r="AJ12" s="9">
        <f t="shared" si="9"/>
        <v>0</v>
      </c>
      <c r="AK12" s="9">
        <f t="shared" si="10"/>
        <v>0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49</v>
      </c>
      <c r="B13" s="9" t="s">
        <v>44</v>
      </c>
      <c r="C13" s="9">
        <v>378</v>
      </c>
      <c r="D13" s="9">
        <v>16</v>
      </c>
      <c r="E13" s="9">
        <v>191</v>
      </c>
      <c r="F13" s="9">
        <v>236</v>
      </c>
      <c r="G13" s="7">
        <v>0.17</v>
      </c>
      <c r="H13" s="9">
        <v>180</v>
      </c>
      <c r="I13" s="9" t="s">
        <v>39</v>
      </c>
      <c r="J13" s="9"/>
      <c r="K13" s="9">
        <v>195</v>
      </c>
      <c r="L13" s="9">
        <f t="shared" si="3"/>
        <v>-4</v>
      </c>
      <c r="M13" s="9"/>
      <c r="N13" s="9"/>
      <c r="O13" s="9">
        <v>0</v>
      </c>
      <c r="P13" s="9">
        <v>25.800000000000011</v>
      </c>
      <c r="Q13" s="9">
        <f t="shared" si="4"/>
        <v>38.200000000000003</v>
      </c>
      <c r="R13" s="4">
        <f t="shared" si="6"/>
        <v>158.40000000000003</v>
      </c>
      <c r="S13" s="4">
        <f t="shared" si="7"/>
        <v>158.40000000000003</v>
      </c>
      <c r="T13" s="4"/>
      <c r="U13" s="4"/>
      <c r="V13" s="9"/>
      <c r="W13" s="9">
        <f t="shared" si="8"/>
        <v>11</v>
      </c>
      <c r="X13" s="9">
        <f t="shared" si="5"/>
        <v>6.8534031413612562</v>
      </c>
      <c r="Y13" s="9">
        <v>30.6</v>
      </c>
      <c r="Z13" s="9">
        <v>29.2</v>
      </c>
      <c r="AA13" s="9">
        <v>41.6</v>
      </c>
      <c r="AB13" s="9">
        <v>49.8</v>
      </c>
      <c r="AC13" s="9">
        <v>42</v>
      </c>
      <c r="AD13" s="9">
        <v>35.6</v>
      </c>
      <c r="AE13" s="9">
        <v>47.8</v>
      </c>
      <c r="AF13" s="9">
        <v>54.6</v>
      </c>
      <c r="AG13" s="9">
        <v>45.6</v>
      </c>
      <c r="AH13" s="9">
        <v>37.6</v>
      </c>
      <c r="AI13" s="9"/>
      <c r="AJ13" s="9">
        <f t="shared" si="9"/>
        <v>27</v>
      </c>
      <c r="AK13" s="9">
        <f t="shared" si="10"/>
        <v>0</v>
      </c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11" t="s">
        <v>50</v>
      </c>
      <c r="B14" s="11" t="s">
        <v>44</v>
      </c>
      <c r="C14" s="11">
        <v>5</v>
      </c>
      <c r="D14" s="11">
        <v>12</v>
      </c>
      <c r="E14" s="11">
        <v>1</v>
      </c>
      <c r="F14" s="11">
        <v>5</v>
      </c>
      <c r="G14" s="12">
        <v>0</v>
      </c>
      <c r="H14" s="11">
        <v>50</v>
      </c>
      <c r="I14" s="11" t="s">
        <v>51</v>
      </c>
      <c r="J14" s="11"/>
      <c r="K14" s="11">
        <v>8</v>
      </c>
      <c r="L14" s="11">
        <f t="shared" si="3"/>
        <v>-7</v>
      </c>
      <c r="M14" s="11"/>
      <c r="N14" s="11"/>
      <c r="O14" s="11">
        <v>0</v>
      </c>
      <c r="P14" s="11">
        <v>0</v>
      </c>
      <c r="Q14" s="11">
        <f t="shared" si="4"/>
        <v>0.2</v>
      </c>
      <c r="R14" s="13"/>
      <c r="S14" s="4">
        <f t="shared" si="7"/>
        <v>0</v>
      </c>
      <c r="T14" s="4"/>
      <c r="U14" s="13"/>
      <c r="V14" s="11"/>
      <c r="W14" s="9">
        <f t="shared" si="8"/>
        <v>25</v>
      </c>
      <c r="X14" s="11">
        <f t="shared" si="5"/>
        <v>25</v>
      </c>
      <c r="Y14" s="11">
        <v>1.4</v>
      </c>
      <c r="Z14" s="11">
        <v>1.2</v>
      </c>
      <c r="AA14" s="11">
        <v>0.4</v>
      </c>
      <c r="AB14" s="11">
        <v>0.4</v>
      </c>
      <c r="AC14" s="11">
        <v>0.4</v>
      </c>
      <c r="AD14" s="11">
        <v>1.2</v>
      </c>
      <c r="AE14" s="11">
        <v>1</v>
      </c>
      <c r="AF14" s="11">
        <v>0.4</v>
      </c>
      <c r="AG14" s="11">
        <v>0.6</v>
      </c>
      <c r="AH14" s="11">
        <v>2</v>
      </c>
      <c r="AI14" s="11"/>
      <c r="AJ14" s="9">
        <f t="shared" si="9"/>
        <v>0</v>
      </c>
      <c r="AK14" s="9">
        <f t="shared" si="10"/>
        <v>0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52</v>
      </c>
      <c r="B15" s="9" t="s">
        <v>38</v>
      </c>
      <c r="C15" s="9">
        <v>949.02700000000004</v>
      </c>
      <c r="D15" s="9">
        <v>575.40099999999995</v>
      </c>
      <c r="E15" s="9">
        <v>765.57899999999995</v>
      </c>
      <c r="F15" s="9">
        <v>843.43399999999997</v>
      </c>
      <c r="G15" s="7">
        <v>1</v>
      </c>
      <c r="H15" s="9">
        <v>55</v>
      </c>
      <c r="I15" s="9" t="s">
        <v>39</v>
      </c>
      <c r="J15" s="9"/>
      <c r="K15" s="9">
        <v>767.62300000000005</v>
      </c>
      <c r="L15" s="9">
        <f t="shared" si="3"/>
        <v>-2.0440000000000964</v>
      </c>
      <c r="M15" s="9"/>
      <c r="N15" s="9"/>
      <c r="O15" s="9">
        <v>296</v>
      </c>
      <c r="P15" s="9">
        <v>111.5562300000004</v>
      </c>
      <c r="Q15" s="9">
        <f t="shared" si="4"/>
        <v>153.11579999999998</v>
      </c>
      <c r="R15" s="4">
        <f t="shared" ref="R15:R31" si="11">11*Q15-P15-O15-F15</f>
        <v>433.28356999999937</v>
      </c>
      <c r="S15" s="4">
        <f t="shared" si="7"/>
        <v>433.28356999999937</v>
      </c>
      <c r="T15" s="4">
        <f t="shared" ref="T15:T16" si="12">$T$1*Q15</f>
        <v>306.23159999999996</v>
      </c>
      <c r="U15" s="4"/>
      <c r="V15" s="9"/>
      <c r="W15" s="9">
        <f t="shared" si="8"/>
        <v>12.999999999999998</v>
      </c>
      <c r="X15" s="9">
        <f t="shared" si="5"/>
        <v>8.1702229946223746</v>
      </c>
      <c r="Y15" s="9">
        <v>141.2114</v>
      </c>
      <c r="Z15" s="9">
        <v>130.14019999999999</v>
      </c>
      <c r="AA15" s="9">
        <v>142.0138</v>
      </c>
      <c r="AB15" s="9">
        <v>141.31800000000001</v>
      </c>
      <c r="AC15" s="9">
        <v>137.64599999999999</v>
      </c>
      <c r="AD15" s="9">
        <v>135.86000000000001</v>
      </c>
      <c r="AE15" s="9">
        <v>136.61320000000001</v>
      </c>
      <c r="AF15" s="9">
        <v>136.01439999999999</v>
      </c>
      <c r="AG15" s="9">
        <v>142.50219999999999</v>
      </c>
      <c r="AH15" s="9">
        <v>115.8732</v>
      </c>
      <c r="AI15" s="9" t="s">
        <v>53</v>
      </c>
      <c r="AJ15" s="9">
        <f t="shared" si="9"/>
        <v>433</v>
      </c>
      <c r="AK15" s="9">
        <f t="shared" si="10"/>
        <v>306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54</v>
      </c>
      <c r="B16" s="9" t="s">
        <v>38</v>
      </c>
      <c r="C16" s="9">
        <v>2442.027</v>
      </c>
      <c r="D16" s="9">
        <v>1940.518</v>
      </c>
      <c r="E16" s="9">
        <v>2155.2710000000002</v>
      </c>
      <c r="F16" s="9">
        <v>2507.221</v>
      </c>
      <c r="G16" s="7">
        <v>1</v>
      </c>
      <c r="H16" s="9">
        <v>50</v>
      </c>
      <c r="I16" s="9" t="s">
        <v>39</v>
      </c>
      <c r="J16" s="9"/>
      <c r="K16" s="9">
        <v>2211.364</v>
      </c>
      <c r="L16" s="9">
        <f t="shared" si="3"/>
        <v>-56.092999999999847</v>
      </c>
      <c r="M16" s="9"/>
      <c r="N16" s="9"/>
      <c r="O16" s="9">
        <v>1384</v>
      </c>
      <c r="P16" s="9">
        <v>0</v>
      </c>
      <c r="Q16" s="9">
        <f t="shared" si="4"/>
        <v>431.05420000000004</v>
      </c>
      <c r="R16" s="4">
        <f t="shared" si="11"/>
        <v>850.37519999999995</v>
      </c>
      <c r="S16" s="4">
        <f t="shared" si="7"/>
        <v>850.37519999999995</v>
      </c>
      <c r="T16" s="4">
        <f t="shared" si="12"/>
        <v>862.10840000000007</v>
      </c>
      <c r="U16" s="4"/>
      <c r="V16" s="9"/>
      <c r="W16" s="9">
        <f t="shared" si="8"/>
        <v>12.999999999999998</v>
      </c>
      <c r="X16" s="9">
        <f t="shared" si="5"/>
        <v>9.0272197788584343</v>
      </c>
      <c r="Y16" s="9">
        <v>397.41500000000002</v>
      </c>
      <c r="Z16" s="9">
        <v>419.31939999999997</v>
      </c>
      <c r="AA16" s="9">
        <v>418.7294</v>
      </c>
      <c r="AB16" s="9">
        <v>400.56740000000002</v>
      </c>
      <c r="AC16" s="9">
        <v>425.20159999999998</v>
      </c>
      <c r="AD16" s="9">
        <v>463.28899999999999</v>
      </c>
      <c r="AE16" s="9">
        <v>448.63139999999999</v>
      </c>
      <c r="AF16" s="9">
        <v>411.04599999999999</v>
      </c>
      <c r="AG16" s="9">
        <v>413.50740000000002</v>
      </c>
      <c r="AH16" s="9">
        <v>537.91480000000001</v>
      </c>
      <c r="AI16" s="9" t="s">
        <v>53</v>
      </c>
      <c r="AJ16" s="9">
        <f t="shared" si="9"/>
        <v>850</v>
      </c>
      <c r="AK16" s="9">
        <f t="shared" si="10"/>
        <v>862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55</v>
      </c>
      <c r="B17" s="9" t="s">
        <v>38</v>
      </c>
      <c r="C17" s="9">
        <v>162.20699999999999</v>
      </c>
      <c r="D17" s="9">
        <v>87.447999999999993</v>
      </c>
      <c r="E17" s="9">
        <v>167.464</v>
      </c>
      <c r="F17" s="9">
        <v>95.344999999999999</v>
      </c>
      <c r="G17" s="7">
        <v>1</v>
      </c>
      <c r="H17" s="9">
        <v>60</v>
      </c>
      <c r="I17" s="9" t="s">
        <v>39</v>
      </c>
      <c r="J17" s="9"/>
      <c r="K17" s="9">
        <v>179.292</v>
      </c>
      <c r="L17" s="9">
        <f t="shared" si="3"/>
        <v>-11.828000000000003</v>
      </c>
      <c r="M17" s="9"/>
      <c r="N17" s="9"/>
      <c r="O17" s="9">
        <v>46</v>
      </c>
      <c r="P17" s="9">
        <v>176.45139999999989</v>
      </c>
      <c r="Q17" s="9">
        <f t="shared" si="4"/>
        <v>33.492800000000003</v>
      </c>
      <c r="R17" s="4">
        <f t="shared" si="11"/>
        <v>50.624400000000151</v>
      </c>
      <c r="S17" s="4">
        <f t="shared" si="7"/>
        <v>50.624400000000151</v>
      </c>
      <c r="T17" s="4"/>
      <c r="U17" s="4"/>
      <c r="V17" s="9"/>
      <c r="W17" s="9">
        <f t="shared" si="8"/>
        <v>11</v>
      </c>
      <c r="X17" s="9">
        <f t="shared" si="5"/>
        <v>9.4884990206850386</v>
      </c>
      <c r="Y17" s="9">
        <v>34.562800000000003</v>
      </c>
      <c r="Z17" s="9">
        <v>27.616599999999998</v>
      </c>
      <c r="AA17" s="9">
        <v>28.856999999999999</v>
      </c>
      <c r="AB17" s="9">
        <v>28.511600000000001</v>
      </c>
      <c r="AC17" s="9">
        <v>28.056000000000001</v>
      </c>
      <c r="AD17" s="9">
        <v>29.542000000000002</v>
      </c>
      <c r="AE17" s="9">
        <v>27.240400000000001</v>
      </c>
      <c r="AF17" s="9">
        <v>36.052799999999998</v>
      </c>
      <c r="AG17" s="9">
        <v>40.381</v>
      </c>
      <c r="AH17" s="9">
        <v>29.418399999999998</v>
      </c>
      <c r="AI17" s="9"/>
      <c r="AJ17" s="9">
        <f t="shared" si="9"/>
        <v>51</v>
      </c>
      <c r="AK17" s="9">
        <f t="shared" si="10"/>
        <v>0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56</v>
      </c>
      <c r="B18" s="9" t="s">
        <v>38</v>
      </c>
      <c r="C18" s="9">
        <v>1189.617</v>
      </c>
      <c r="D18" s="9">
        <v>1857.633</v>
      </c>
      <c r="E18" s="9">
        <v>1332.758</v>
      </c>
      <c r="F18" s="9">
        <v>1949.328</v>
      </c>
      <c r="G18" s="7">
        <v>1</v>
      </c>
      <c r="H18" s="9">
        <v>60</v>
      </c>
      <c r="I18" s="9" t="s">
        <v>39</v>
      </c>
      <c r="J18" s="9"/>
      <c r="K18" s="9">
        <v>1358.2</v>
      </c>
      <c r="L18" s="9">
        <f t="shared" si="3"/>
        <v>-25.442000000000007</v>
      </c>
      <c r="M18" s="9"/>
      <c r="N18" s="9"/>
      <c r="O18" s="9">
        <v>461</v>
      </c>
      <c r="P18" s="9">
        <v>0</v>
      </c>
      <c r="Q18" s="9">
        <f t="shared" si="4"/>
        <v>266.55160000000001</v>
      </c>
      <c r="R18" s="4">
        <f t="shared" si="11"/>
        <v>521.73960000000034</v>
      </c>
      <c r="S18" s="4">
        <f t="shared" si="7"/>
        <v>521.73960000000034</v>
      </c>
      <c r="T18" s="4">
        <f>$T$1*Q18</f>
        <v>533.10320000000002</v>
      </c>
      <c r="U18" s="4"/>
      <c r="V18" s="9"/>
      <c r="W18" s="9">
        <f t="shared" si="8"/>
        <v>13</v>
      </c>
      <c r="X18" s="9">
        <f t="shared" si="5"/>
        <v>9.0426318956629785</v>
      </c>
      <c r="Y18" s="9">
        <v>252.98820000000001</v>
      </c>
      <c r="Z18" s="9">
        <v>254.18600000000001</v>
      </c>
      <c r="AA18" s="9">
        <v>281.98899999999998</v>
      </c>
      <c r="AB18" s="9">
        <v>260.8252</v>
      </c>
      <c r="AC18" s="9">
        <v>274.05439999999999</v>
      </c>
      <c r="AD18" s="9">
        <v>270.20699999999999</v>
      </c>
      <c r="AE18" s="9">
        <v>257.07920000000001</v>
      </c>
      <c r="AF18" s="9">
        <v>266.68439999999998</v>
      </c>
      <c r="AG18" s="9">
        <v>269.15820000000002</v>
      </c>
      <c r="AH18" s="9">
        <v>248.09979999999999</v>
      </c>
      <c r="AI18" s="22" t="s">
        <v>53</v>
      </c>
      <c r="AJ18" s="9">
        <f t="shared" si="9"/>
        <v>522</v>
      </c>
      <c r="AK18" s="9">
        <f t="shared" si="10"/>
        <v>533</v>
      </c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57</v>
      </c>
      <c r="B19" s="9" t="s">
        <v>38</v>
      </c>
      <c r="C19" s="9">
        <v>129.905</v>
      </c>
      <c r="D19" s="9">
        <v>96.254999999999995</v>
      </c>
      <c r="E19" s="9">
        <v>143.87100000000001</v>
      </c>
      <c r="F19" s="9">
        <v>72.808000000000007</v>
      </c>
      <c r="G19" s="7">
        <v>1</v>
      </c>
      <c r="H19" s="9">
        <v>60</v>
      </c>
      <c r="I19" s="9" t="s">
        <v>39</v>
      </c>
      <c r="J19" s="9"/>
      <c r="K19" s="9">
        <v>153.874</v>
      </c>
      <c r="L19" s="9">
        <f t="shared" si="3"/>
        <v>-10.002999999999986</v>
      </c>
      <c r="M19" s="9"/>
      <c r="N19" s="9"/>
      <c r="O19" s="9">
        <v>68</v>
      </c>
      <c r="P19" s="9">
        <v>53.363999999999947</v>
      </c>
      <c r="Q19" s="9">
        <f t="shared" si="4"/>
        <v>28.7742</v>
      </c>
      <c r="R19" s="4">
        <f t="shared" si="11"/>
        <v>122.3442000000001</v>
      </c>
      <c r="S19" s="4">
        <f t="shared" si="7"/>
        <v>122.3442000000001</v>
      </c>
      <c r="T19" s="4"/>
      <c r="U19" s="4"/>
      <c r="V19" s="9"/>
      <c r="W19" s="9">
        <f t="shared" si="8"/>
        <v>11</v>
      </c>
      <c r="X19" s="9">
        <f t="shared" si="5"/>
        <v>6.7481285318097441</v>
      </c>
      <c r="Y19" s="9">
        <v>24.992799999999999</v>
      </c>
      <c r="Z19" s="9">
        <v>25.6252</v>
      </c>
      <c r="AA19" s="9">
        <v>25.071400000000001</v>
      </c>
      <c r="AB19" s="9">
        <v>22.690200000000001</v>
      </c>
      <c r="AC19" s="9">
        <v>24.005600000000001</v>
      </c>
      <c r="AD19" s="9">
        <v>23.498999999999999</v>
      </c>
      <c r="AE19" s="9">
        <v>23.238399999999999</v>
      </c>
      <c r="AF19" s="9">
        <v>24.1892</v>
      </c>
      <c r="AG19" s="9">
        <v>23.236000000000001</v>
      </c>
      <c r="AH19" s="9">
        <v>21.696999999999999</v>
      </c>
      <c r="AI19" s="9"/>
      <c r="AJ19" s="9">
        <f t="shared" si="9"/>
        <v>122</v>
      </c>
      <c r="AK19" s="9">
        <f t="shared" si="10"/>
        <v>0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9" t="s">
        <v>58</v>
      </c>
      <c r="B20" s="9" t="s">
        <v>38</v>
      </c>
      <c r="C20" s="9">
        <v>10.801</v>
      </c>
      <c r="D20" s="9">
        <v>0.72099999999999997</v>
      </c>
      <c r="E20" s="9">
        <v>13.984999999999999</v>
      </c>
      <c r="F20" s="9">
        <v>0.17699999999999999</v>
      </c>
      <c r="G20" s="7">
        <v>1</v>
      </c>
      <c r="H20" s="9">
        <v>180</v>
      </c>
      <c r="I20" s="9" t="s">
        <v>39</v>
      </c>
      <c r="J20" s="9"/>
      <c r="K20" s="9">
        <v>15.74</v>
      </c>
      <c r="L20" s="9">
        <f t="shared" si="3"/>
        <v>-1.7550000000000008</v>
      </c>
      <c r="M20" s="9"/>
      <c r="N20" s="9"/>
      <c r="O20" s="9">
        <v>7</v>
      </c>
      <c r="P20" s="9">
        <v>24.257999999999999</v>
      </c>
      <c r="Q20" s="9">
        <f t="shared" si="4"/>
        <v>2.7969999999999997</v>
      </c>
      <c r="R20" s="4"/>
      <c r="S20" s="4">
        <f t="shared" si="7"/>
        <v>0</v>
      </c>
      <c r="T20" s="4"/>
      <c r="U20" s="4"/>
      <c r="V20" s="9"/>
      <c r="W20" s="9">
        <f t="shared" si="8"/>
        <v>11.238827314980337</v>
      </c>
      <c r="X20" s="9">
        <f t="shared" si="5"/>
        <v>11.238827314980337</v>
      </c>
      <c r="Y20" s="9">
        <v>4.202</v>
      </c>
      <c r="Z20" s="9">
        <v>1.7445999999999999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 t="s">
        <v>59</v>
      </c>
      <c r="AJ20" s="9">
        <f t="shared" si="9"/>
        <v>0</v>
      </c>
      <c r="AK20" s="9">
        <f t="shared" si="10"/>
        <v>0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60</v>
      </c>
      <c r="B21" s="9" t="s">
        <v>38</v>
      </c>
      <c r="C21" s="9">
        <v>1812.2560000000001</v>
      </c>
      <c r="D21" s="9">
        <v>1051.8140000000001</v>
      </c>
      <c r="E21" s="9">
        <v>1280.079</v>
      </c>
      <c r="F21" s="9">
        <v>1781.0809999999999</v>
      </c>
      <c r="G21" s="7">
        <v>1</v>
      </c>
      <c r="H21" s="9">
        <v>60</v>
      </c>
      <c r="I21" s="9" t="s">
        <v>39</v>
      </c>
      <c r="J21" s="9"/>
      <c r="K21" s="9">
        <v>1267.2249999999999</v>
      </c>
      <c r="L21" s="9">
        <f t="shared" si="3"/>
        <v>12.854000000000042</v>
      </c>
      <c r="M21" s="9"/>
      <c r="N21" s="9"/>
      <c r="O21" s="9">
        <v>589</v>
      </c>
      <c r="P21" s="9">
        <v>0</v>
      </c>
      <c r="Q21" s="9">
        <f t="shared" si="4"/>
        <v>256.01580000000001</v>
      </c>
      <c r="R21" s="4">
        <f t="shared" si="11"/>
        <v>446.09280000000012</v>
      </c>
      <c r="S21" s="4">
        <f t="shared" si="7"/>
        <v>446.09280000000012</v>
      </c>
      <c r="T21" s="4">
        <f>$T$1*Q21</f>
        <v>512.03160000000003</v>
      </c>
      <c r="U21" s="4"/>
      <c r="V21" s="9"/>
      <c r="W21" s="9">
        <f t="shared" si="8"/>
        <v>13.000000000000002</v>
      </c>
      <c r="X21" s="9">
        <f t="shared" si="5"/>
        <v>9.2575575413704936</v>
      </c>
      <c r="Y21" s="9">
        <v>249.53360000000001</v>
      </c>
      <c r="Z21" s="9">
        <v>245.56100000000001</v>
      </c>
      <c r="AA21" s="9">
        <v>266.63839999999999</v>
      </c>
      <c r="AB21" s="9">
        <v>269.5</v>
      </c>
      <c r="AC21" s="9">
        <v>262.73599999999999</v>
      </c>
      <c r="AD21" s="9">
        <v>282.21039999999999</v>
      </c>
      <c r="AE21" s="9">
        <v>291.70979999999997</v>
      </c>
      <c r="AF21" s="9">
        <v>282.65460000000002</v>
      </c>
      <c r="AG21" s="9">
        <v>278.8974</v>
      </c>
      <c r="AH21" s="9">
        <v>239.36320000000001</v>
      </c>
      <c r="AI21" s="9" t="s">
        <v>53</v>
      </c>
      <c r="AJ21" s="9">
        <f t="shared" si="9"/>
        <v>446</v>
      </c>
      <c r="AK21" s="9">
        <f t="shared" si="10"/>
        <v>512</v>
      </c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61</v>
      </c>
      <c r="B22" s="9" t="s">
        <v>38</v>
      </c>
      <c r="C22" s="9">
        <v>367.11500000000001</v>
      </c>
      <c r="D22" s="9">
        <v>16.72</v>
      </c>
      <c r="E22" s="9">
        <v>283.25</v>
      </c>
      <c r="F22" s="9">
        <v>108.794</v>
      </c>
      <c r="G22" s="7">
        <v>1</v>
      </c>
      <c r="H22" s="9">
        <v>60</v>
      </c>
      <c r="I22" s="9" t="s">
        <v>39</v>
      </c>
      <c r="J22" s="9"/>
      <c r="K22" s="9">
        <v>288.63</v>
      </c>
      <c r="L22" s="9">
        <f t="shared" si="3"/>
        <v>-5.3799999999999955</v>
      </c>
      <c r="M22" s="9"/>
      <c r="N22" s="9"/>
      <c r="O22" s="9">
        <v>100</v>
      </c>
      <c r="P22" s="9">
        <v>295.49659999999989</v>
      </c>
      <c r="Q22" s="9">
        <f t="shared" si="4"/>
        <v>56.65</v>
      </c>
      <c r="R22" s="4">
        <f t="shared" si="11"/>
        <v>118.85940000000009</v>
      </c>
      <c r="S22" s="4">
        <f t="shared" si="7"/>
        <v>118.85940000000009</v>
      </c>
      <c r="T22" s="4"/>
      <c r="U22" s="4"/>
      <c r="V22" s="9"/>
      <c r="W22" s="9">
        <f t="shared" si="8"/>
        <v>11</v>
      </c>
      <c r="X22" s="9">
        <f t="shared" si="5"/>
        <v>8.9018640776699005</v>
      </c>
      <c r="Y22" s="9">
        <v>57.3476</v>
      </c>
      <c r="Z22" s="9">
        <v>68.17240000000001</v>
      </c>
      <c r="AA22" s="9">
        <v>79.395799999999994</v>
      </c>
      <c r="AB22" s="9">
        <v>71.963200000000001</v>
      </c>
      <c r="AC22" s="9">
        <v>77.286199999999994</v>
      </c>
      <c r="AD22" s="9">
        <v>88.933000000000007</v>
      </c>
      <c r="AE22" s="9">
        <v>82.945399999999992</v>
      </c>
      <c r="AF22" s="9">
        <v>78.087400000000002</v>
      </c>
      <c r="AG22" s="9">
        <v>87.67179999999999</v>
      </c>
      <c r="AH22" s="9">
        <v>71.924199999999999</v>
      </c>
      <c r="AI22" s="9" t="s">
        <v>62</v>
      </c>
      <c r="AJ22" s="9">
        <f t="shared" si="9"/>
        <v>119</v>
      </c>
      <c r="AK22" s="9">
        <f t="shared" si="10"/>
        <v>0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63</v>
      </c>
      <c r="B23" s="9" t="s">
        <v>38</v>
      </c>
      <c r="C23" s="9">
        <v>213.21600000000001</v>
      </c>
      <c r="D23" s="9">
        <v>225.876</v>
      </c>
      <c r="E23" s="9">
        <v>226.16900000000001</v>
      </c>
      <c r="F23" s="9">
        <v>231.40799999999999</v>
      </c>
      <c r="G23" s="7">
        <v>1</v>
      </c>
      <c r="H23" s="9">
        <v>60</v>
      </c>
      <c r="I23" s="9" t="s">
        <v>39</v>
      </c>
      <c r="J23" s="9"/>
      <c r="K23" s="9">
        <v>235.31</v>
      </c>
      <c r="L23" s="9">
        <f t="shared" si="3"/>
        <v>-9.1409999999999911</v>
      </c>
      <c r="M23" s="9"/>
      <c r="N23" s="9"/>
      <c r="O23" s="9">
        <v>53</v>
      </c>
      <c r="P23" s="9">
        <v>86.80960000000006</v>
      </c>
      <c r="Q23" s="9">
        <f t="shared" si="4"/>
        <v>45.233800000000002</v>
      </c>
      <c r="R23" s="4">
        <f t="shared" si="11"/>
        <v>126.35420000000002</v>
      </c>
      <c r="S23" s="4">
        <f t="shared" si="7"/>
        <v>126.35420000000002</v>
      </c>
      <c r="T23" s="4"/>
      <c r="U23" s="4"/>
      <c r="V23" s="9"/>
      <c r="W23" s="9">
        <f t="shared" si="8"/>
        <v>11</v>
      </c>
      <c r="X23" s="9">
        <f t="shared" si="5"/>
        <v>8.206641935897494</v>
      </c>
      <c r="Y23" s="9">
        <v>43.129800000000003</v>
      </c>
      <c r="Z23" s="9">
        <v>44.530200000000001</v>
      </c>
      <c r="AA23" s="9">
        <v>49.392200000000003</v>
      </c>
      <c r="AB23" s="9">
        <v>52.819000000000003</v>
      </c>
      <c r="AC23" s="9">
        <v>52.120399999999997</v>
      </c>
      <c r="AD23" s="9">
        <v>51.258000000000003</v>
      </c>
      <c r="AE23" s="9">
        <v>54.648800000000008</v>
      </c>
      <c r="AF23" s="9">
        <v>55.677599999999998</v>
      </c>
      <c r="AG23" s="9">
        <v>53.759</v>
      </c>
      <c r="AH23" s="9">
        <v>64.67</v>
      </c>
      <c r="AI23" s="9" t="s">
        <v>40</v>
      </c>
      <c r="AJ23" s="9">
        <f t="shared" si="9"/>
        <v>126</v>
      </c>
      <c r="AK23" s="9">
        <f t="shared" si="10"/>
        <v>0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64</v>
      </c>
      <c r="B24" s="9" t="s">
        <v>38</v>
      </c>
      <c r="C24" s="9"/>
      <c r="D24" s="9">
        <v>23.83</v>
      </c>
      <c r="E24" s="9">
        <v>5.3979999999999997</v>
      </c>
      <c r="F24" s="9">
        <v>17.541</v>
      </c>
      <c r="G24" s="7">
        <v>1</v>
      </c>
      <c r="H24" s="9">
        <v>180</v>
      </c>
      <c r="I24" s="9" t="s">
        <v>39</v>
      </c>
      <c r="J24" s="9"/>
      <c r="K24" s="9">
        <v>5.72</v>
      </c>
      <c r="L24" s="9">
        <f t="shared" si="3"/>
        <v>-0.32200000000000006</v>
      </c>
      <c r="M24" s="9"/>
      <c r="N24" s="9"/>
      <c r="O24" s="9">
        <v>0</v>
      </c>
      <c r="P24" s="9">
        <v>0</v>
      </c>
      <c r="Q24" s="9">
        <f t="shared" si="4"/>
        <v>1.0795999999999999</v>
      </c>
      <c r="R24" s="4"/>
      <c r="S24" s="4">
        <f t="shared" si="7"/>
        <v>0</v>
      </c>
      <c r="T24" s="4"/>
      <c r="U24" s="4"/>
      <c r="V24" s="9"/>
      <c r="W24" s="9">
        <f t="shared" si="8"/>
        <v>16.247684327528717</v>
      </c>
      <c r="X24" s="9">
        <f t="shared" si="5"/>
        <v>16.247684327528717</v>
      </c>
      <c r="Y24" s="9">
        <v>7.2599999999999998E-2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 t="s">
        <v>59</v>
      </c>
      <c r="AJ24" s="9">
        <f t="shared" si="9"/>
        <v>0</v>
      </c>
      <c r="AK24" s="9">
        <f t="shared" si="10"/>
        <v>0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65</v>
      </c>
      <c r="B25" s="9" t="s">
        <v>38</v>
      </c>
      <c r="C25" s="9">
        <v>821.06</v>
      </c>
      <c r="D25" s="9">
        <v>438.23899999999998</v>
      </c>
      <c r="E25" s="9">
        <v>532.75300000000004</v>
      </c>
      <c r="F25" s="9">
        <v>784.68200000000002</v>
      </c>
      <c r="G25" s="7">
        <v>1</v>
      </c>
      <c r="H25" s="9">
        <v>60</v>
      </c>
      <c r="I25" s="9" t="s">
        <v>39</v>
      </c>
      <c r="J25" s="9"/>
      <c r="K25" s="9">
        <v>532.34799999999996</v>
      </c>
      <c r="L25" s="9">
        <f t="shared" si="3"/>
        <v>0.4050000000000864</v>
      </c>
      <c r="M25" s="9"/>
      <c r="N25" s="9"/>
      <c r="O25" s="9">
        <v>335</v>
      </c>
      <c r="P25" s="9">
        <v>0</v>
      </c>
      <c r="Q25" s="9">
        <f t="shared" si="4"/>
        <v>106.5506</v>
      </c>
      <c r="R25" s="4">
        <f t="shared" si="11"/>
        <v>52.3746000000001</v>
      </c>
      <c r="S25" s="4">
        <f t="shared" si="7"/>
        <v>52.3746000000001</v>
      </c>
      <c r="T25" s="4">
        <f>$T$1*Q25</f>
        <v>213.10120000000001</v>
      </c>
      <c r="U25" s="4"/>
      <c r="V25" s="9"/>
      <c r="W25" s="9">
        <f t="shared" si="8"/>
        <v>13.000000000000002</v>
      </c>
      <c r="X25" s="9">
        <f t="shared" si="5"/>
        <v>10.508453260704304</v>
      </c>
      <c r="Y25" s="9">
        <v>107.61660000000001</v>
      </c>
      <c r="Z25" s="9">
        <v>112.83240000000001</v>
      </c>
      <c r="AA25" s="9">
        <v>116.8622</v>
      </c>
      <c r="AB25" s="9">
        <v>119.7268</v>
      </c>
      <c r="AC25" s="9">
        <v>117.4342</v>
      </c>
      <c r="AD25" s="9">
        <v>115.2316</v>
      </c>
      <c r="AE25" s="9">
        <v>122.069</v>
      </c>
      <c r="AF25" s="9">
        <v>125.70659999999999</v>
      </c>
      <c r="AG25" s="9">
        <v>122.43519999999999</v>
      </c>
      <c r="AH25" s="9">
        <v>99.803200000000004</v>
      </c>
      <c r="AI25" s="9" t="s">
        <v>53</v>
      </c>
      <c r="AJ25" s="9">
        <f t="shared" si="9"/>
        <v>52</v>
      </c>
      <c r="AK25" s="9">
        <f t="shared" si="10"/>
        <v>213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66</v>
      </c>
      <c r="B26" s="9" t="s">
        <v>38</v>
      </c>
      <c r="C26" s="9">
        <v>328.95800000000003</v>
      </c>
      <c r="D26" s="9">
        <v>112.176</v>
      </c>
      <c r="E26" s="9">
        <v>211.702</v>
      </c>
      <c r="F26" s="9">
        <v>232.82400000000001</v>
      </c>
      <c r="G26" s="7">
        <v>1</v>
      </c>
      <c r="H26" s="9">
        <v>30</v>
      </c>
      <c r="I26" s="9" t="s">
        <v>39</v>
      </c>
      <c r="J26" s="9"/>
      <c r="K26" s="9">
        <v>231.553</v>
      </c>
      <c r="L26" s="9">
        <f t="shared" si="3"/>
        <v>-19.850999999999999</v>
      </c>
      <c r="M26" s="9"/>
      <c r="N26" s="9"/>
      <c r="O26" s="9">
        <v>63</v>
      </c>
      <c r="P26" s="9">
        <v>71.216400000000391</v>
      </c>
      <c r="Q26" s="9">
        <f t="shared" si="4"/>
        <v>42.340400000000002</v>
      </c>
      <c r="R26" s="4">
        <f t="shared" si="11"/>
        <v>98.703999999999667</v>
      </c>
      <c r="S26" s="4">
        <f t="shared" si="7"/>
        <v>98.703999999999667</v>
      </c>
      <c r="T26" s="4"/>
      <c r="U26" s="4"/>
      <c r="V26" s="9"/>
      <c r="W26" s="9">
        <f t="shared" si="8"/>
        <v>11.000000000000002</v>
      </c>
      <c r="X26" s="9">
        <f t="shared" si="5"/>
        <v>8.6687985942504184</v>
      </c>
      <c r="Y26" s="9">
        <v>42.044400000000003</v>
      </c>
      <c r="Z26" s="9">
        <v>46.519599999999997</v>
      </c>
      <c r="AA26" s="9">
        <v>50.367800000000003</v>
      </c>
      <c r="AB26" s="9">
        <v>52.651800000000001</v>
      </c>
      <c r="AC26" s="9">
        <v>51.617800000000003</v>
      </c>
      <c r="AD26" s="9">
        <v>51.890599999999992</v>
      </c>
      <c r="AE26" s="9">
        <v>50.837800000000001</v>
      </c>
      <c r="AF26" s="9">
        <v>54.558599999999998</v>
      </c>
      <c r="AG26" s="9">
        <v>53.030600000000007</v>
      </c>
      <c r="AH26" s="9">
        <v>45.440800000000003</v>
      </c>
      <c r="AI26" s="9"/>
      <c r="AJ26" s="9">
        <f t="shared" si="9"/>
        <v>99</v>
      </c>
      <c r="AK26" s="9">
        <f t="shared" si="10"/>
        <v>0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67</v>
      </c>
      <c r="B27" s="9" t="s">
        <v>38</v>
      </c>
      <c r="C27" s="9">
        <v>430.65499999999997</v>
      </c>
      <c r="D27" s="9">
        <v>13.057</v>
      </c>
      <c r="E27" s="9">
        <v>193.547</v>
      </c>
      <c r="F27" s="9">
        <v>261.09399999999999</v>
      </c>
      <c r="G27" s="7">
        <v>1</v>
      </c>
      <c r="H27" s="9">
        <v>30</v>
      </c>
      <c r="I27" s="9" t="s">
        <v>39</v>
      </c>
      <c r="J27" s="9"/>
      <c r="K27" s="9">
        <v>188.11799999999999</v>
      </c>
      <c r="L27" s="9">
        <f t="shared" si="3"/>
        <v>5.429000000000002</v>
      </c>
      <c r="M27" s="9"/>
      <c r="N27" s="9"/>
      <c r="O27" s="9">
        <v>0</v>
      </c>
      <c r="P27" s="9">
        <v>50.671199999999942</v>
      </c>
      <c r="Q27" s="9">
        <f t="shared" si="4"/>
        <v>38.709400000000002</v>
      </c>
      <c r="R27" s="4">
        <f t="shared" si="11"/>
        <v>114.03820000000007</v>
      </c>
      <c r="S27" s="4">
        <f t="shared" si="7"/>
        <v>114.03820000000007</v>
      </c>
      <c r="T27" s="4"/>
      <c r="U27" s="4"/>
      <c r="V27" s="9"/>
      <c r="W27" s="9">
        <f t="shared" si="8"/>
        <v>11</v>
      </c>
      <c r="X27" s="9">
        <f t="shared" si="5"/>
        <v>8.0539920536097149</v>
      </c>
      <c r="Y27" s="9">
        <v>36.257199999999997</v>
      </c>
      <c r="Z27" s="9">
        <v>38.8384</v>
      </c>
      <c r="AA27" s="9">
        <v>47.087200000000003</v>
      </c>
      <c r="AB27" s="9">
        <v>56.537799999999997</v>
      </c>
      <c r="AC27" s="9">
        <v>46.6982</v>
      </c>
      <c r="AD27" s="9">
        <v>41.713799999999999</v>
      </c>
      <c r="AE27" s="9">
        <v>47.1462</v>
      </c>
      <c r="AF27" s="9">
        <v>43.158999999999999</v>
      </c>
      <c r="AG27" s="9">
        <v>43.417200000000001</v>
      </c>
      <c r="AH27" s="9">
        <v>37.417400000000001</v>
      </c>
      <c r="AI27" s="9"/>
      <c r="AJ27" s="9">
        <f t="shared" si="9"/>
        <v>114</v>
      </c>
      <c r="AK27" s="9">
        <f t="shared" si="10"/>
        <v>0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68</v>
      </c>
      <c r="B28" s="9" t="s">
        <v>38</v>
      </c>
      <c r="C28" s="9">
        <v>470.38900000000001</v>
      </c>
      <c r="D28" s="9">
        <v>309.05799999999999</v>
      </c>
      <c r="E28" s="9">
        <v>839.029</v>
      </c>
      <c r="F28" s="9">
        <v>77.001000000000005</v>
      </c>
      <c r="G28" s="7">
        <v>1</v>
      </c>
      <c r="H28" s="9">
        <v>30</v>
      </c>
      <c r="I28" s="9" t="s">
        <v>39</v>
      </c>
      <c r="J28" s="9"/>
      <c r="K28" s="9">
        <v>846.85</v>
      </c>
      <c r="L28" s="9">
        <f t="shared" si="3"/>
        <v>-7.8210000000000264</v>
      </c>
      <c r="M28" s="9"/>
      <c r="N28" s="9"/>
      <c r="O28" s="9">
        <v>495</v>
      </c>
      <c r="P28" s="9">
        <v>877.94560000000013</v>
      </c>
      <c r="Q28" s="9">
        <f t="shared" si="4"/>
        <v>167.8058</v>
      </c>
      <c r="R28" s="4">
        <f t="shared" si="11"/>
        <v>395.91719999999998</v>
      </c>
      <c r="S28" s="4">
        <f t="shared" si="7"/>
        <v>395.91719999999998</v>
      </c>
      <c r="T28" s="4"/>
      <c r="U28" s="4"/>
      <c r="V28" s="9"/>
      <c r="W28" s="9">
        <f t="shared" si="8"/>
        <v>11</v>
      </c>
      <c r="X28" s="9">
        <f t="shared" si="5"/>
        <v>8.640622672160319</v>
      </c>
      <c r="Y28" s="9">
        <v>163.55160000000001</v>
      </c>
      <c r="Z28" s="9">
        <v>113.68559999999999</v>
      </c>
      <c r="AA28" s="9">
        <v>83.808199999999999</v>
      </c>
      <c r="AB28" s="9">
        <v>90.474999999999994</v>
      </c>
      <c r="AC28" s="9">
        <v>89.705799999999996</v>
      </c>
      <c r="AD28" s="9">
        <v>95.903400000000005</v>
      </c>
      <c r="AE28" s="9">
        <v>97.671400000000006</v>
      </c>
      <c r="AF28" s="9">
        <v>99.636600000000001</v>
      </c>
      <c r="AG28" s="9">
        <v>100.5064</v>
      </c>
      <c r="AH28" s="9">
        <v>111.6966</v>
      </c>
      <c r="AI28" s="9" t="s">
        <v>69</v>
      </c>
      <c r="AJ28" s="9">
        <f t="shared" si="9"/>
        <v>396</v>
      </c>
      <c r="AK28" s="9">
        <f t="shared" si="10"/>
        <v>0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70</v>
      </c>
      <c r="B29" s="9" t="s">
        <v>38</v>
      </c>
      <c r="C29" s="9">
        <v>37.350999999999999</v>
      </c>
      <c r="D29" s="9"/>
      <c r="E29" s="9">
        <v>26.492000000000001</v>
      </c>
      <c r="F29" s="9">
        <v>11.565</v>
      </c>
      <c r="G29" s="7">
        <v>1</v>
      </c>
      <c r="H29" s="9">
        <v>45</v>
      </c>
      <c r="I29" s="9" t="s">
        <v>39</v>
      </c>
      <c r="J29" s="9"/>
      <c r="K29" s="9">
        <v>27.3</v>
      </c>
      <c r="L29" s="9">
        <f t="shared" si="3"/>
        <v>-0.80799999999999983</v>
      </c>
      <c r="M29" s="9"/>
      <c r="N29" s="9"/>
      <c r="O29" s="9">
        <v>45</v>
      </c>
      <c r="P29" s="9">
        <v>0</v>
      </c>
      <c r="Q29" s="9">
        <f t="shared" si="4"/>
        <v>5.2984</v>
      </c>
      <c r="R29" s="4">
        <v>4</v>
      </c>
      <c r="S29" s="4">
        <f t="shared" si="7"/>
        <v>4</v>
      </c>
      <c r="T29" s="4"/>
      <c r="U29" s="4"/>
      <c r="V29" s="9"/>
      <c r="W29" s="9">
        <f t="shared" si="8"/>
        <v>11.430809300921032</v>
      </c>
      <c r="X29" s="9">
        <f t="shared" si="5"/>
        <v>10.675864411897932</v>
      </c>
      <c r="Y29" s="9">
        <v>5.2042000000000002</v>
      </c>
      <c r="Z29" s="9">
        <v>7.5227999999999993</v>
      </c>
      <c r="AA29" s="9">
        <v>5.5511999999999997</v>
      </c>
      <c r="AB29" s="9">
        <v>6.1272000000000002</v>
      </c>
      <c r="AC29" s="9">
        <v>7.8069999999999986</v>
      </c>
      <c r="AD29" s="9">
        <v>5.8479999999999999</v>
      </c>
      <c r="AE29" s="9">
        <v>4.4125999999999994</v>
      </c>
      <c r="AF29" s="9">
        <v>8.0965999999999987</v>
      </c>
      <c r="AG29" s="9">
        <v>12.5306</v>
      </c>
      <c r="AH29" s="9">
        <v>8.0275999999999996</v>
      </c>
      <c r="AI29" s="9" t="s">
        <v>71</v>
      </c>
      <c r="AJ29" s="9">
        <f t="shared" si="9"/>
        <v>4</v>
      </c>
      <c r="AK29" s="9">
        <f t="shared" si="10"/>
        <v>0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72</v>
      </c>
      <c r="B30" s="9" t="s">
        <v>38</v>
      </c>
      <c r="C30" s="9">
        <v>24.978999999999999</v>
      </c>
      <c r="D30" s="9">
        <v>5.8339999999999996</v>
      </c>
      <c r="E30" s="9">
        <v>22.039000000000001</v>
      </c>
      <c r="F30" s="9">
        <v>16.108000000000001</v>
      </c>
      <c r="G30" s="7">
        <v>1</v>
      </c>
      <c r="H30" s="9">
        <v>40</v>
      </c>
      <c r="I30" s="9" t="s">
        <v>39</v>
      </c>
      <c r="J30" s="9"/>
      <c r="K30" s="9">
        <v>23.6</v>
      </c>
      <c r="L30" s="9">
        <f t="shared" si="3"/>
        <v>-1.5609999999999999</v>
      </c>
      <c r="M30" s="9"/>
      <c r="N30" s="9"/>
      <c r="O30" s="9">
        <v>17</v>
      </c>
      <c r="P30" s="9">
        <v>27.572600000000001</v>
      </c>
      <c r="Q30" s="9">
        <f t="shared" si="4"/>
        <v>4.4077999999999999</v>
      </c>
      <c r="R30" s="4"/>
      <c r="S30" s="4">
        <f t="shared" si="7"/>
        <v>0</v>
      </c>
      <c r="T30" s="4"/>
      <c r="U30" s="4"/>
      <c r="V30" s="9"/>
      <c r="W30" s="9">
        <f t="shared" si="8"/>
        <v>13.766640954671265</v>
      </c>
      <c r="X30" s="9">
        <f t="shared" si="5"/>
        <v>13.766640954671265</v>
      </c>
      <c r="Y30" s="9">
        <v>5.7766000000000002</v>
      </c>
      <c r="Z30" s="9">
        <v>4.8761999999999999</v>
      </c>
      <c r="AA30" s="9">
        <v>4.3448000000000002</v>
      </c>
      <c r="AB30" s="9">
        <v>4.9062000000000001</v>
      </c>
      <c r="AC30" s="9">
        <v>6.0519999999999996</v>
      </c>
      <c r="AD30" s="9">
        <v>5.1760000000000002</v>
      </c>
      <c r="AE30" s="9">
        <v>2.9283999999999999</v>
      </c>
      <c r="AF30" s="9">
        <v>0</v>
      </c>
      <c r="AG30" s="9">
        <v>5.4005999999999998</v>
      </c>
      <c r="AH30" s="9">
        <v>8.0313999999999997</v>
      </c>
      <c r="AI30" s="9" t="s">
        <v>71</v>
      </c>
      <c r="AJ30" s="9">
        <f t="shared" si="9"/>
        <v>0</v>
      </c>
      <c r="AK30" s="9">
        <f t="shared" si="10"/>
        <v>0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73</v>
      </c>
      <c r="B31" s="9" t="s">
        <v>38</v>
      </c>
      <c r="C31" s="9">
        <v>204.27</v>
      </c>
      <c r="D31" s="9">
        <v>87.936000000000007</v>
      </c>
      <c r="E31" s="9">
        <v>176.96799999999999</v>
      </c>
      <c r="F31" s="9">
        <v>119.04</v>
      </c>
      <c r="G31" s="7">
        <v>1</v>
      </c>
      <c r="H31" s="9">
        <v>30</v>
      </c>
      <c r="I31" s="9" t="s">
        <v>39</v>
      </c>
      <c r="J31" s="9"/>
      <c r="K31" s="9">
        <v>174.6</v>
      </c>
      <c r="L31" s="9">
        <f t="shared" si="3"/>
        <v>2.367999999999995</v>
      </c>
      <c r="M31" s="9"/>
      <c r="N31" s="9"/>
      <c r="O31" s="9">
        <v>78</v>
      </c>
      <c r="P31" s="9">
        <v>132.55179999999999</v>
      </c>
      <c r="Q31" s="9">
        <f t="shared" si="4"/>
        <v>35.393599999999999</v>
      </c>
      <c r="R31" s="4">
        <f t="shared" si="11"/>
        <v>59.73779999999995</v>
      </c>
      <c r="S31" s="4">
        <f t="shared" si="7"/>
        <v>59.73779999999995</v>
      </c>
      <c r="T31" s="4"/>
      <c r="U31" s="4"/>
      <c r="V31" s="9"/>
      <c r="W31" s="9">
        <f t="shared" si="8"/>
        <v>11</v>
      </c>
      <c r="X31" s="9">
        <f t="shared" si="5"/>
        <v>9.3121863839790251</v>
      </c>
      <c r="Y31" s="9">
        <v>36.149000000000001</v>
      </c>
      <c r="Z31" s="9">
        <v>33.641800000000003</v>
      </c>
      <c r="AA31" s="9">
        <v>33.087800000000001</v>
      </c>
      <c r="AB31" s="9">
        <v>34.183</v>
      </c>
      <c r="AC31" s="9">
        <v>35.628799999999998</v>
      </c>
      <c r="AD31" s="9">
        <v>35.927399999999999</v>
      </c>
      <c r="AE31" s="9">
        <v>33.498399999999997</v>
      </c>
      <c r="AF31" s="9">
        <v>35.840600000000002</v>
      </c>
      <c r="AG31" s="9">
        <v>30.402999999999999</v>
      </c>
      <c r="AH31" s="9">
        <v>25.154</v>
      </c>
      <c r="AI31" s="9"/>
      <c r="AJ31" s="9">
        <f t="shared" si="9"/>
        <v>60</v>
      </c>
      <c r="AK31" s="9">
        <f t="shared" si="10"/>
        <v>0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14" t="s">
        <v>74</v>
      </c>
      <c r="B32" s="14" t="s">
        <v>38</v>
      </c>
      <c r="C32" s="14"/>
      <c r="D32" s="14"/>
      <c r="E32" s="14"/>
      <c r="F32" s="14"/>
      <c r="G32" s="15">
        <v>0</v>
      </c>
      <c r="H32" s="14">
        <v>50</v>
      </c>
      <c r="I32" s="14" t="s">
        <v>39</v>
      </c>
      <c r="J32" s="14"/>
      <c r="K32" s="14"/>
      <c r="L32" s="14">
        <f t="shared" si="3"/>
        <v>0</v>
      </c>
      <c r="M32" s="14"/>
      <c r="N32" s="14"/>
      <c r="O32" s="14">
        <v>0</v>
      </c>
      <c r="P32" s="14">
        <v>0</v>
      </c>
      <c r="Q32" s="14">
        <f t="shared" si="4"/>
        <v>0</v>
      </c>
      <c r="R32" s="16"/>
      <c r="S32" s="4">
        <f t="shared" si="7"/>
        <v>0</v>
      </c>
      <c r="T32" s="4"/>
      <c r="U32" s="16"/>
      <c r="V32" s="14"/>
      <c r="W32" s="9" t="e">
        <f t="shared" si="8"/>
        <v>#DIV/0!</v>
      </c>
      <c r="X32" s="14" t="e">
        <f t="shared" si="5"/>
        <v>#DIV/0!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 t="s">
        <v>75</v>
      </c>
      <c r="AJ32" s="9">
        <f t="shared" si="9"/>
        <v>0</v>
      </c>
      <c r="AK32" s="9">
        <f t="shared" si="10"/>
        <v>0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14" t="s">
        <v>76</v>
      </c>
      <c r="B33" s="14" t="s">
        <v>38</v>
      </c>
      <c r="C33" s="14"/>
      <c r="D33" s="14"/>
      <c r="E33" s="14"/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3"/>
        <v>0</v>
      </c>
      <c r="M33" s="14"/>
      <c r="N33" s="14"/>
      <c r="O33" s="14">
        <v>0</v>
      </c>
      <c r="P33" s="14">
        <v>0</v>
      </c>
      <c r="Q33" s="14">
        <f t="shared" si="4"/>
        <v>0</v>
      </c>
      <c r="R33" s="16"/>
      <c r="S33" s="4">
        <f t="shared" si="7"/>
        <v>0</v>
      </c>
      <c r="T33" s="4"/>
      <c r="U33" s="16"/>
      <c r="V33" s="14"/>
      <c r="W33" s="9" t="e">
        <f t="shared" si="8"/>
        <v>#DIV/0!</v>
      </c>
      <c r="X33" s="14" t="e">
        <f t="shared" si="5"/>
        <v>#DIV/0!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 t="s">
        <v>75</v>
      </c>
      <c r="AJ33" s="9">
        <f t="shared" si="9"/>
        <v>0</v>
      </c>
      <c r="AK33" s="9">
        <f t="shared" si="10"/>
        <v>0</v>
      </c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77</v>
      </c>
      <c r="B34" s="9" t="s">
        <v>44</v>
      </c>
      <c r="C34" s="9">
        <v>928</v>
      </c>
      <c r="D34" s="9">
        <v>1351</v>
      </c>
      <c r="E34" s="9">
        <v>1769</v>
      </c>
      <c r="F34" s="9">
        <v>740</v>
      </c>
      <c r="G34" s="7">
        <v>0.4</v>
      </c>
      <c r="H34" s="9">
        <v>45</v>
      </c>
      <c r="I34" s="9" t="s">
        <v>39</v>
      </c>
      <c r="J34" s="9"/>
      <c r="K34" s="9">
        <v>1830</v>
      </c>
      <c r="L34" s="9">
        <f t="shared" si="3"/>
        <v>-61</v>
      </c>
      <c r="M34" s="9"/>
      <c r="N34" s="9"/>
      <c r="O34" s="9">
        <v>882</v>
      </c>
      <c r="P34" s="9">
        <v>1035.1199999999999</v>
      </c>
      <c r="Q34" s="9">
        <f t="shared" si="4"/>
        <v>353.8</v>
      </c>
      <c r="R34" s="4">
        <f t="shared" ref="R34:R47" si="13">11*Q34-P34-O34-F34</f>
        <v>1234.6800000000003</v>
      </c>
      <c r="S34" s="4">
        <f t="shared" si="7"/>
        <v>1234.6800000000003</v>
      </c>
      <c r="T34" s="4"/>
      <c r="U34" s="4"/>
      <c r="V34" s="9"/>
      <c r="W34" s="9">
        <f t="shared" si="8"/>
        <v>11</v>
      </c>
      <c r="X34" s="9">
        <f t="shared" si="5"/>
        <v>7.5102317693612202</v>
      </c>
      <c r="Y34" s="9">
        <v>318.39999999999998</v>
      </c>
      <c r="Z34" s="9">
        <v>306</v>
      </c>
      <c r="AA34" s="9">
        <v>287</v>
      </c>
      <c r="AB34" s="9">
        <v>242.4</v>
      </c>
      <c r="AC34" s="9">
        <v>256.60000000000002</v>
      </c>
      <c r="AD34" s="9">
        <v>289.60000000000002</v>
      </c>
      <c r="AE34" s="9">
        <v>284.2</v>
      </c>
      <c r="AF34" s="9">
        <v>316.2</v>
      </c>
      <c r="AG34" s="9">
        <v>329.04</v>
      </c>
      <c r="AH34" s="9">
        <v>302.39999999999998</v>
      </c>
      <c r="AI34" s="9" t="s">
        <v>78</v>
      </c>
      <c r="AJ34" s="9">
        <f t="shared" si="9"/>
        <v>494</v>
      </c>
      <c r="AK34" s="9">
        <f t="shared" si="10"/>
        <v>0</v>
      </c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79</v>
      </c>
      <c r="B35" s="9" t="s">
        <v>44</v>
      </c>
      <c r="C35" s="9">
        <v>408</v>
      </c>
      <c r="D35" s="9">
        <v>202.44399999999999</v>
      </c>
      <c r="E35" s="9">
        <v>559</v>
      </c>
      <c r="F35" s="9">
        <v>172</v>
      </c>
      <c r="G35" s="7">
        <v>0.45</v>
      </c>
      <c r="H35" s="9">
        <v>50</v>
      </c>
      <c r="I35" s="10" t="s">
        <v>80</v>
      </c>
      <c r="J35" s="9"/>
      <c r="K35" s="9">
        <v>560</v>
      </c>
      <c r="L35" s="9">
        <f t="shared" si="3"/>
        <v>-1</v>
      </c>
      <c r="M35" s="9"/>
      <c r="N35" s="9"/>
      <c r="O35" s="9">
        <v>320</v>
      </c>
      <c r="P35" s="9">
        <v>390.02079999999978</v>
      </c>
      <c r="Q35" s="9">
        <f t="shared" si="4"/>
        <v>111.8</v>
      </c>
      <c r="R35" s="4">
        <f t="shared" si="13"/>
        <v>347.77920000000017</v>
      </c>
      <c r="S35" s="4">
        <f t="shared" si="7"/>
        <v>347.77920000000017</v>
      </c>
      <c r="T35" s="4"/>
      <c r="U35" s="4"/>
      <c r="V35" s="9"/>
      <c r="W35" s="9">
        <f t="shared" si="8"/>
        <v>11</v>
      </c>
      <c r="X35" s="9">
        <f t="shared" si="5"/>
        <v>7.8892737030411428</v>
      </c>
      <c r="Y35" s="9">
        <v>108.6888</v>
      </c>
      <c r="Z35" s="9">
        <v>94.2</v>
      </c>
      <c r="AA35" s="9">
        <v>112.4</v>
      </c>
      <c r="AB35" s="9">
        <v>130.4</v>
      </c>
      <c r="AC35" s="9">
        <v>117</v>
      </c>
      <c r="AD35" s="9">
        <v>102.4</v>
      </c>
      <c r="AE35" s="9">
        <v>103.2</v>
      </c>
      <c r="AF35" s="9">
        <v>109.4</v>
      </c>
      <c r="AG35" s="9">
        <v>87.2</v>
      </c>
      <c r="AH35" s="9">
        <v>79.599999999999994</v>
      </c>
      <c r="AI35" s="9" t="s">
        <v>81</v>
      </c>
      <c r="AJ35" s="9">
        <f t="shared" si="9"/>
        <v>157</v>
      </c>
      <c r="AK35" s="9">
        <f t="shared" si="10"/>
        <v>0</v>
      </c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82</v>
      </c>
      <c r="B36" s="9" t="s">
        <v>44</v>
      </c>
      <c r="C36" s="9">
        <v>1218</v>
      </c>
      <c r="D36" s="9">
        <v>1477</v>
      </c>
      <c r="E36" s="9">
        <v>2034</v>
      </c>
      <c r="F36" s="9">
        <v>1020</v>
      </c>
      <c r="G36" s="7">
        <v>0.4</v>
      </c>
      <c r="H36" s="9">
        <v>45</v>
      </c>
      <c r="I36" s="9" t="s">
        <v>39</v>
      </c>
      <c r="J36" s="9"/>
      <c r="K36" s="9">
        <v>2089</v>
      </c>
      <c r="L36" s="9">
        <f t="shared" si="3"/>
        <v>-55</v>
      </c>
      <c r="M36" s="9"/>
      <c r="N36" s="9"/>
      <c r="O36" s="9">
        <v>530</v>
      </c>
      <c r="P36" s="9">
        <v>1238.5700000000011</v>
      </c>
      <c r="Q36" s="9">
        <f t="shared" si="4"/>
        <v>406.8</v>
      </c>
      <c r="R36" s="4">
        <f t="shared" si="13"/>
        <v>1686.2299999999991</v>
      </c>
      <c r="S36" s="4">
        <f t="shared" si="7"/>
        <v>1686.2299999999991</v>
      </c>
      <c r="T36" s="4"/>
      <c r="U36" s="4"/>
      <c r="V36" s="9"/>
      <c r="W36" s="9">
        <f t="shared" si="8"/>
        <v>11</v>
      </c>
      <c r="X36" s="9">
        <f t="shared" si="5"/>
        <v>6.8548918387413984</v>
      </c>
      <c r="Y36" s="9">
        <v>335.4</v>
      </c>
      <c r="Z36" s="9">
        <v>317.60000000000002</v>
      </c>
      <c r="AA36" s="9">
        <v>326</v>
      </c>
      <c r="AB36" s="9">
        <v>279.8</v>
      </c>
      <c r="AC36" s="9">
        <v>271.39999999999998</v>
      </c>
      <c r="AD36" s="9">
        <v>299</v>
      </c>
      <c r="AE36" s="9">
        <v>307.2</v>
      </c>
      <c r="AF36" s="9">
        <v>305.39999999999998</v>
      </c>
      <c r="AG36" s="9">
        <v>320.83999999999997</v>
      </c>
      <c r="AH36" s="9">
        <v>319.39999999999998</v>
      </c>
      <c r="AI36" s="9" t="s">
        <v>78</v>
      </c>
      <c r="AJ36" s="9">
        <f t="shared" si="9"/>
        <v>674</v>
      </c>
      <c r="AK36" s="9">
        <f t="shared" si="10"/>
        <v>0</v>
      </c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83</v>
      </c>
      <c r="B37" s="9" t="s">
        <v>38</v>
      </c>
      <c r="C37" s="9">
        <v>582.90200000000004</v>
      </c>
      <c r="D37" s="9">
        <v>182.94399999999999</v>
      </c>
      <c r="E37" s="9">
        <v>454.81200000000001</v>
      </c>
      <c r="F37" s="9">
        <v>302.23399999999998</v>
      </c>
      <c r="G37" s="7">
        <v>1</v>
      </c>
      <c r="H37" s="9">
        <v>45</v>
      </c>
      <c r="I37" s="9" t="s">
        <v>39</v>
      </c>
      <c r="J37" s="9"/>
      <c r="K37" s="9">
        <v>479.09699999999998</v>
      </c>
      <c r="L37" s="9">
        <f t="shared" si="3"/>
        <v>-24.284999999999968</v>
      </c>
      <c r="M37" s="9"/>
      <c r="N37" s="9"/>
      <c r="O37" s="9">
        <v>90</v>
      </c>
      <c r="P37" s="9">
        <v>305.86479999999989</v>
      </c>
      <c r="Q37" s="9">
        <f t="shared" si="4"/>
        <v>90.962400000000002</v>
      </c>
      <c r="R37" s="4">
        <f t="shared" si="13"/>
        <v>302.4876000000001</v>
      </c>
      <c r="S37" s="4">
        <f t="shared" si="7"/>
        <v>302.4876000000001</v>
      </c>
      <c r="T37" s="4"/>
      <c r="U37" s="4"/>
      <c r="V37" s="9"/>
      <c r="W37" s="9">
        <f t="shared" si="8"/>
        <v>10.999999999999998</v>
      </c>
      <c r="X37" s="9">
        <f t="shared" si="5"/>
        <v>7.6745864225218314</v>
      </c>
      <c r="Y37" s="9">
        <v>79.961399999999998</v>
      </c>
      <c r="Z37" s="9">
        <v>77.0762</v>
      </c>
      <c r="AA37" s="9">
        <v>80.042600000000007</v>
      </c>
      <c r="AB37" s="9">
        <v>91.571799999999996</v>
      </c>
      <c r="AC37" s="9">
        <v>99.2928</v>
      </c>
      <c r="AD37" s="9">
        <v>82.753799999999998</v>
      </c>
      <c r="AE37" s="9">
        <v>76.097200000000001</v>
      </c>
      <c r="AF37" s="9">
        <v>83.647599999999997</v>
      </c>
      <c r="AG37" s="9">
        <v>110.18</v>
      </c>
      <c r="AH37" s="9">
        <v>92.114599999999996</v>
      </c>
      <c r="AI37" s="9"/>
      <c r="AJ37" s="9">
        <f t="shared" si="9"/>
        <v>302</v>
      </c>
      <c r="AK37" s="9">
        <f t="shared" si="10"/>
        <v>0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84</v>
      </c>
      <c r="B38" s="9" t="s">
        <v>44</v>
      </c>
      <c r="C38" s="9">
        <v>26</v>
      </c>
      <c r="D38" s="9">
        <v>606</v>
      </c>
      <c r="E38" s="9">
        <v>228</v>
      </c>
      <c r="F38" s="9">
        <v>491</v>
      </c>
      <c r="G38" s="7">
        <v>0.1</v>
      </c>
      <c r="H38" s="9">
        <v>730</v>
      </c>
      <c r="I38" s="9" t="s">
        <v>39</v>
      </c>
      <c r="J38" s="9"/>
      <c r="K38" s="9">
        <v>269</v>
      </c>
      <c r="L38" s="9">
        <f t="shared" ref="L38:L69" si="14">E38-K38</f>
        <v>-41</v>
      </c>
      <c r="M38" s="9"/>
      <c r="N38" s="9"/>
      <c r="O38" s="9">
        <v>0</v>
      </c>
      <c r="P38" s="9">
        <v>51.399999999999977</v>
      </c>
      <c r="Q38" s="9">
        <f t="shared" ref="Q38:Q69" si="15">E38/5</f>
        <v>45.6</v>
      </c>
      <c r="R38" s="4"/>
      <c r="S38" s="4">
        <f t="shared" si="7"/>
        <v>0</v>
      </c>
      <c r="T38" s="4"/>
      <c r="U38" s="4"/>
      <c r="V38" s="9"/>
      <c r="W38" s="9">
        <f t="shared" si="8"/>
        <v>11.894736842105262</v>
      </c>
      <c r="X38" s="9">
        <f t="shared" ref="X38:X69" si="16">(F38+O38+P38)/Q38</f>
        <v>11.894736842105262</v>
      </c>
      <c r="Y38" s="9">
        <v>59.4</v>
      </c>
      <c r="Z38" s="9">
        <v>31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 t="s">
        <v>59</v>
      </c>
      <c r="AJ38" s="9">
        <f t="shared" si="9"/>
        <v>0</v>
      </c>
      <c r="AK38" s="9">
        <f t="shared" si="10"/>
        <v>0</v>
      </c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85</v>
      </c>
      <c r="B39" s="9" t="s">
        <v>44</v>
      </c>
      <c r="C39" s="9">
        <v>447</v>
      </c>
      <c r="D39" s="9">
        <v>255</v>
      </c>
      <c r="E39" s="9">
        <v>326</v>
      </c>
      <c r="F39" s="9">
        <v>411</v>
      </c>
      <c r="G39" s="7">
        <v>0.35</v>
      </c>
      <c r="H39" s="9">
        <v>40</v>
      </c>
      <c r="I39" s="9" t="s">
        <v>39</v>
      </c>
      <c r="J39" s="9"/>
      <c r="K39" s="9">
        <v>343</v>
      </c>
      <c r="L39" s="9">
        <f t="shared" si="14"/>
        <v>-17</v>
      </c>
      <c r="M39" s="9"/>
      <c r="N39" s="9"/>
      <c r="O39" s="9">
        <v>163</v>
      </c>
      <c r="P39" s="9">
        <v>61.829999999999927</v>
      </c>
      <c r="Q39" s="9">
        <f t="shared" si="15"/>
        <v>65.2</v>
      </c>
      <c r="R39" s="4">
        <f t="shared" si="13"/>
        <v>81.370000000000118</v>
      </c>
      <c r="S39" s="4">
        <f t="shared" si="7"/>
        <v>81.370000000000118</v>
      </c>
      <c r="T39" s="4"/>
      <c r="U39" s="4"/>
      <c r="V39" s="9"/>
      <c r="W39" s="9">
        <f t="shared" si="8"/>
        <v>11</v>
      </c>
      <c r="X39" s="9">
        <f t="shared" si="16"/>
        <v>9.7519938650306734</v>
      </c>
      <c r="Y39" s="9">
        <v>72.400000000000006</v>
      </c>
      <c r="Z39" s="9">
        <v>82.4</v>
      </c>
      <c r="AA39" s="9">
        <v>86.2</v>
      </c>
      <c r="AB39" s="9">
        <v>81.599999999999994</v>
      </c>
      <c r="AC39" s="9">
        <v>79</v>
      </c>
      <c r="AD39" s="9">
        <v>81.400000000000006</v>
      </c>
      <c r="AE39" s="9">
        <v>87.2</v>
      </c>
      <c r="AF39" s="9">
        <v>87</v>
      </c>
      <c r="AG39" s="9">
        <v>84</v>
      </c>
      <c r="AH39" s="9">
        <v>88.2</v>
      </c>
      <c r="AI39" s="9" t="s">
        <v>86</v>
      </c>
      <c r="AJ39" s="9">
        <f t="shared" si="9"/>
        <v>28</v>
      </c>
      <c r="AK39" s="9">
        <f t="shared" si="10"/>
        <v>0</v>
      </c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87</v>
      </c>
      <c r="B40" s="9" t="s">
        <v>38</v>
      </c>
      <c r="C40" s="9">
        <v>354.553</v>
      </c>
      <c r="D40" s="9">
        <v>102.867</v>
      </c>
      <c r="E40" s="9">
        <v>279.47300000000001</v>
      </c>
      <c r="F40" s="9">
        <v>154.959</v>
      </c>
      <c r="G40" s="7">
        <v>1</v>
      </c>
      <c r="H40" s="9">
        <v>40</v>
      </c>
      <c r="I40" s="9" t="s">
        <v>39</v>
      </c>
      <c r="J40" s="9"/>
      <c r="K40" s="9">
        <v>328.75799999999998</v>
      </c>
      <c r="L40" s="9">
        <f t="shared" si="14"/>
        <v>-49.284999999999968</v>
      </c>
      <c r="M40" s="9"/>
      <c r="N40" s="9"/>
      <c r="O40" s="9">
        <v>11</v>
      </c>
      <c r="P40" s="9">
        <v>95.093200000000166</v>
      </c>
      <c r="Q40" s="9">
        <f t="shared" si="15"/>
        <v>55.894600000000004</v>
      </c>
      <c r="R40" s="4">
        <f t="shared" si="13"/>
        <v>353.78839999999985</v>
      </c>
      <c r="S40" s="4">
        <f t="shared" si="7"/>
        <v>353.78839999999985</v>
      </c>
      <c r="T40" s="4"/>
      <c r="U40" s="4"/>
      <c r="V40" s="9"/>
      <c r="W40" s="9">
        <f t="shared" si="8"/>
        <v>10.999999999999998</v>
      </c>
      <c r="X40" s="9">
        <f t="shared" si="16"/>
        <v>4.6704368579433462</v>
      </c>
      <c r="Y40" s="9">
        <v>38.071800000000003</v>
      </c>
      <c r="Z40" s="9">
        <v>41.03</v>
      </c>
      <c r="AA40" s="9">
        <v>46.877600000000001</v>
      </c>
      <c r="AB40" s="9">
        <v>51.585999999999999</v>
      </c>
      <c r="AC40" s="9">
        <v>31.799600000000002</v>
      </c>
      <c r="AD40" s="9">
        <v>29.7928</v>
      </c>
      <c r="AE40" s="9">
        <v>37.036799999999999</v>
      </c>
      <c r="AF40" s="9">
        <v>40.475999999999999</v>
      </c>
      <c r="AG40" s="9">
        <v>41.3658</v>
      </c>
      <c r="AH40" s="9">
        <v>31.4436</v>
      </c>
      <c r="AI40" s="9"/>
      <c r="AJ40" s="9">
        <f t="shared" si="9"/>
        <v>354</v>
      </c>
      <c r="AK40" s="9">
        <f t="shared" si="10"/>
        <v>0</v>
      </c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88</v>
      </c>
      <c r="B41" s="9" t="s">
        <v>44</v>
      </c>
      <c r="C41" s="9">
        <v>283</v>
      </c>
      <c r="D41" s="9">
        <v>180</v>
      </c>
      <c r="E41" s="9">
        <v>302</v>
      </c>
      <c r="F41" s="9">
        <v>215</v>
      </c>
      <c r="G41" s="7">
        <v>0.4</v>
      </c>
      <c r="H41" s="9">
        <v>40</v>
      </c>
      <c r="I41" s="9" t="s">
        <v>39</v>
      </c>
      <c r="J41" s="9"/>
      <c r="K41" s="9">
        <v>318</v>
      </c>
      <c r="L41" s="9">
        <f t="shared" si="14"/>
        <v>-16</v>
      </c>
      <c r="M41" s="9"/>
      <c r="N41" s="9"/>
      <c r="O41" s="9">
        <v>154</v>
      </c>
      <c r="P41" s="9">
        <v>125.1999999999999</v>
      </c>
      <c r="Q41" s="9">
        <f t="shared" si="15"/>
        <v>60.4</v>
      </c>
      <c r="R41" s="4">
        <f t="shared" si="13"/>
        <v>170.20000000000005</v>
      </c>
      <c r="S41" s="4">
        <f t="shared" si="7"/>
        <v>170.20000000000005</v>
      </c>
      <c r="T41" s="4"/>
      <c r="U41" s="4"/>
      <c r="V41" s="9"/>
      <c r="W41" s="9">
        <f t="shared" si="8"/>
        <v>11</v>
      </c>
      <c r="X41" s="9">
        <f t="shared" si="16"/>
        <v>8.1821192052980116</v>
      </c>
      <c r="Y41" s="9">
        <v>59.2</v>
      </c>
      <c r="Z41" s="9">
        <v>61</v>
      </c>
      <c r="AA41" s="9">
        <v>60.6</v>
      </c>
      <c r="AB41" s="9">
        <v>53.6</v>
      </c>
      <c r="AC41" s="9">
        <v>57.2</v>
      </c>
      <c r="AD41" s="9">
        <v>61.6</v>
      </c>
      <c r="AE41" s="9">
        <v>59.6</v>
      </c>
      <c r="AF41" s="9">
        <v>60</v>
      </c>
      <c r="AG41" s="9">
        <v>49.6</v>
      </c>
      <c r="AH41" s="9">
        <v>38.200000000000003</v>
      </c>
      <c r="AI41" s="9"/>
      <c r="AJ41" s="9">
        <f t="shared" si="9"/>
        <v>68</v>
      </c>
      <c r="AK41" s="9">
        <f t="shared" si="10"/>
        <v>0</v>
      </c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89</v>
      </c>
      <c r="B42" s="9" t="s">
        <v>44</v>
      </c>
      <c r="C42" s="9">
        <v>106</v>
      </c>
      <c r="D42" s="9">
        <v>263</v>
      </c>
      <c r="E42" s="9">
        <v>432</v>
      </c>
      <c r="F42" s="9">
        <v>16</v>
      </c>
      <c r="G42" s="7">
        <v>0.4</v>
      </c>
      <c r="H42" s="9">
        <v>45</v>
      </c>
      <c r="I42" s="9" t="s">
        <v>39</v>
      </c>
      <c r="J42" s="9"/>
      <c r="K42" s="9">
        <v>461</v>
      </c>
      <c r="L42" s="9">
        <f t="shared" si="14"/>
        <v>-29</v>
      </c>
      <c r="M42" s="9"/>
      <c r="N42" s="9"/>
      <c r="O42" s="9">
        <v>277</v>
      </c>
      <c r="P42" s="9">
        <v>148.80000000000021</v>
      </c>
      <c r="Q42" s="9">
        <f t="shared" si="15"/>
        <v>86.4</v>
      </c>
      <c r="R42" s="4">
        <f t="shared" si="13"/>
        <v>508.59999999999991</v>
      </c>
      <c r="S42" s="4">
        <f t="shared" si="7"/>
        <v>508.59999999999991</v>
      </c>
      <c r="T42" s="4"/>
      <c r="U42" s="4"/>
      <c r="V42" s="9"/>
      <c r="W42" s="9">
        <f t="shared" si="8"/>
        <v>11</v>
      </c>
      <c r="X42" s="9">
        <f t="shared" si="16"/>
        <v>5.1134259259259274</v>
      </c>
      <c r="Y42" s="9">
        <v>64.400000000000006</v>
      </c>
      <c r="Z42" s="9">
        <v>64</v>
      </c>
      <c r="AA42" s="9">
        <v>55</v>
      </c>
      <c r="AB42" s="9">
        <v>46.2</v>
      </c>
      <c r="AC42" s="9">
        <v>51.6</v>
      </c>
      <c r="AD42" s="9">
        <v>51.4</v>
      </c>
      <c r="AE42" s="9">
        <v>53.8</v>
      </c>
      <c r="AF42" s="9">
        <v>62.6</v>
      </c>
      <c r="AG42" s="9">
        <v>64.400000000000006</v>
      </c>
      <c r="AH42" s="9">
        <v>69.599999999999994</v>
      </c>
      <c r="AI42" s="9" t="s">
        <v>78</v>
      </c>
      <c r="AJ42" s="9">
        <f t="shared" si="9"/>
        <v>203</v>
      </c>
      <c r="AK42" s="9">
        <f t="shared" si="10"/>
        <v>0</v>
      </c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90</v>
      </c>
      <c r="B43" s="9" t="s">
        <v>38</v>
      </c>
      <c r="C43" s="9">
        <v>212.85400000000001</v>
      </c>
      <c r="D43" s="9">
        <v>301.40199999999999</v>
      </c>
      <c r="E43" s="9">
        <v>345.39600000000002</v>
      </c>
      <c r="F43" s="9">
        <v>192.374</v>
      </c>
      <c r="G43" s="7">
        <v>1</v>
      </c>
      <c r="H43" s="9">
        <v>40</v>
      </c>
      <c r="I43" s="9" t="s">
        <v>39</v>
      </c>
      <c r="J43" s="9"/>
      <c r="K43" s="9">
        <v>384.34800000000001</v>
      </c>
      <c r="L43" s="9">
        <f t="shared" si="14"/>
        <v>-38.951999999999998</v>
      </c>
      <c r="M43" s="9"/>
      <c r="N43" s="9"/>
      <c r="O43" s="9">
        <v>109</v>
      </c>
      <c r="P43" s="9">
        <v>70.699199999999919</v>
      </c>
      <c r="Q43" s="9">
        <f t="shared" si="15"/>
        <v>69.0792</v>
      </c>
      <c r="R43" s="4">
        <f t="shared" si="13"/>
        <v>387.79800000000012</v>
      </c>
      <c r="S43" s="4">
        <f t="shared" si="7"/>
        <v>387.79800000000012</v>
      </c>
      <c r="T43" s="4"/>
      <c r="U43" s="4"/>
      <c r="V43" s="9"/>
      <c r="W43" s="9">
        <f t="shared" si="8"/>
        <v>11</v>
      </c>
      <c r="X43" s="9">
        <f t="shared" si="16"/>
        <v>5.3861828162456993</v>
      </c>
      <c r="Y43" s="9">
        <v>49.84</v>
      </c>
      <c r="Z43" s="9">
        <v>57.909599999999998</v>
      </c>
      <c r="AA43" s="9">
        <v>57.061199999999999</v>
      </c>
      <c r="AB43" s="9">
        <v>50.343600000000002</v>
      </c>
      <c r="AC43" s="9">
        <v>49.644399999999997</v>
      </c>
      <c r="AD43" s="9">
        <v>49.65</v>
      </c>
      <c r="AE43" s="9">
        <v>59.858800000000002</v>
      </c>
      <c r="AF43" s="9">
        <v>60.180399999999999</v>
      </c>
      <c r="AG43" s="9">
        <v>63.2288</v>
      </c>
      <c r="AH43" s="9">
        <v>48.058199999999999</v>
      </c>
      <c r="AI43" s="9"/>
      <c r="AJ43" s="9">
        <f t="shared" si="9"/>
        <v>388</v>
      </c>
      <c r="AK43" s="9">
        <f t="shared" si="10"/>
        <v>0</v>
      </c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91</v>
      </c>
      <c r="B44" s="9" t="s">
        <v>44</v>
      </c>
      <c r="C44" s="9">
        <v>1044</v>
      </c>
      <c r="D44" s="9">
        <v>529</v>
      </c>
      <c r="E44" s="9">
        <v>1446</v>
      </c>
      <c r="F44" s="9">
        <v>435</v>
      </c>
      <c r="G44" s="7">
        <v>0.35</v>
      </c>
      <c r="H44" s="9">
        <v>40</v>
      </c>
      <c r="I44" s="9" t="s">
        <v>39</v>
      </c>
      <c r="J44" s="9"/>
      <c r="K44" s="9">
        <v>1467</v>
      </c>
      <c r="L44" s="9">
        <f t="shared" si="14"/>
        <v>-21</v>
      </c>
      <c r="M44" s="9"/>
      <c r="N44" s="9"/>
      <c r="O44" s="9">
        <v>800</v>
      </c>
      <c r="P44" s="9">
        <v>1216.4000000000001</v>
      </c>
      <c r="Q44" s="9">
        <f t="shared" si="15"/>
        <v>289.2</v>
      </c>
      <c r="R44" s="4">
        <f t="shared" si="13"/>
        <v>729.79999999999973</v>
      </c>
      <c r="S44" s="4">
        <f t="shared" si="7"/>
        <v>729.79999999999973</v>
      </c>
      <c r="T44" s="4"/>
      <c r="U44" s="4"/>
      <c r="V44" s="9"/>
      <c r="W44" s="9">
        <f t="shared" si="8"/>
        <v>11</v>
      </c>
      <c r="X44" s="9">
        <f t="shared" si="16"/>
        <v>8.4764868603042878</v>
      </c>
      <c r="Y44" s="9">
        <v>275.39999999999998</v>
      </c>
      <c r="Z44" s="9">
        <v>200.6</v>
      </c>
      <c r="AA44" s="9">
        <v>181.53039999999999</v>
      </c>
      <c r="AB44" s="9">
        <v>189.93039999999999</v>
      </c>
      <c r="AC44" s="9">
        <v>184.46960000000001</v>
      </c>
      <c r="AD44" s="9">
        <v>172.6696</v>
      </c>
      <c r="AE44" s="9">
        <v>166.4</v>
      </c>
      <c r="AF44" s="9">
        <v>166.2</v>
      </c>
      <c r="AG44" s="9">
        <v>156.4</v>
      </c>
      <c r="AH44" s="9">
        <v>147.6</v>
      </c>
      <c r="AI44" s="9" t="s">
        <v>92</v>
      </c>
      <c r="AJ44" s="9">
        <f t="shared" si="9"/>
        <v>255</v>
      </c>
      <c r="AK44" s="9">
        <f t="shared" si="10"/>
        <v>0</v>
      </c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93</v>
      </c>
      <c r="B45" s="9" t="s">
        <v>44</v>
      </c>
      <c r="C45" s="9">
        <v>712</v>
      </c>
      <c r="D45" s="9">
        <v>648</v>
      </c>
      <c r="E45" s="9">
        <v>706</v>
      </c>
      <c r="F45" s="9">
        <v>701</v>
      </c>
      <c r="G45" s="7">
        <v>0.4</v>
      </c>
      <c r="H45" s="9">
        <v>40</v>
      </c>
      <c r="I45" s="9" t="s">
        <v>39</v>
      </c>
      <c r="J45" s="9"/>
      <c r="K45" s="9">
        <v>727</v>
      </c>
      <c r="L45" s="9">
        <f t="shared" si="14"/>
        <v>-21</v>
      </c>
      <c r="M45" s="9"/>
      <c r="N45" s="9"/>
      <c r="O45" s="9">
        <v>142</v>
      </c>
      <c r="P45" s="9">
        <v>137.70999999999961</v>
      </c>
      <c r="Q45" s="9">
        <f t="shared" si="15"/>
        <v>141.19999999999999</v>
      </c>
      <c r="R45" s="4">
        <f t="shared" si="13"/>
        <v>572.49000000000024</v>
      </c>
      <c r="S45" s="4">
        <f t="shared" si="7"/>
        <v>572.49000000000024</v>
      </c>
      <c r="T45" s="4"/>
      <c r="U45" s="4"/>
      <c r="V45" s="9"/>
      <c r="W45" s="9">
        <f t="shared" si="8"/>
        <v>11</v>
      </c>
      <c r="X45" s="9">
        <f t="shared" si="16"/>
        <v>6.9455382436260598</v>
      </c>
      <c r="Y45" s="9">
        <v>120.8</v>
      </c>
      <c r="Z45" s="9">
        <v>138.80000000000001</v>
      </c>
      <c r="AA45" s="9">
        <v>149.80000000000001</v>
      </c>
      <c r="AB45" s="9">
        <v>133.19999999999999</v>
      </c>
      <c r="AC45" s="9">
        <v>130.6</v>
      </c>
      <c r="AD45" s="9">
        <v>148.4</v>
      </c>
      <c r="AE45" s="9">
        <v>147.6</v>
      </c>
      <c r="AF45" s="9">
        <v>150.6</v>
      </c>
      <c r="AG45" s="9">
        <v>148.6</v>
      </c>
      <c r="AH45" s="9">
        <v>118</v>
      </c>
      <c r="AI45" s="9"/>
      <c r="AJ45" s="9">
        <f t="shared" si="9"/>
        <v>229</v>
      </c>
      <c r="AK45" s="9">
        <f t="shared" si="10"/>
        <v>0</v>
      </c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94</v>
      </c>
      <c r="B46" s="9" t="s">
        <v>38</v>
      </c>
      <c r="C46" s="9">
        <v>659.71100000000001</v>
      </c>
      <c r="D46" s="9">
        <v>377.14400000000001</v>
      </c>
      <c r="E46" s="9">
        <v>429.37</v>
      </c>
      <c r="F46" s="9">
        <v>636.38300000000004</v>
      </c>
      <c r="G46" s="7">
        <v>1</v>
      </c>
      <c r="H46" s="9">
        <v>50</v>
      </c>
      <c r="I46" s="9" t="s">
        <v>39</v>
      </c>
      <c r="J46" s="9"/>
      <c r="K46" s="9">
        <v>439.84399999999999</v>
      </c>
      <c r="L46" s="9">
        <f t="shared" si="14"/>
        <v>-10.47399999999999</v>
      </c>
      <c r="M46" s="9"/>
      <c r="N46" s="9"/>
      <c r="O46" s="9">
        <v>249</v>
      </c>
      <c r="P46" s="9">
        <v>0</v>
      </c>
      <c r="Q46" s="9">
        <f t="shared" si="15"/>
        <v>85.873999999999995</v>
      </c>
      <c r="R46" s="4">
        <f t="shared" si="13"/>
        <v>59.230999999999881</v>
      </c>
      <c r="S46" s="4">
        <f t="shared" si="7"/>
        <v>59.230999999999881</v>
      </c>
      <c r="T46" s="4"/>
      <c r="U46" s="4"/>
      <c r="V46" s="9"/>
      <c r="W46" s="9">
        <f t="shared" si="8"/>
        <v>11</v>
      </c>
      <c r="X46" s="9">
        <f t="shared" si="16"/>
        <v>10.310256887998698</v>
      </c>
      <c r="Y46" s="9">
        <v>82.594799999999992</v>
      </c>
      <c r="Z46" s="9">
        <v>95.592999999999989</v>
      </c>
      <c r="AA46" s="9">
        <v>101.2936</v>
      </c>
      <c r="AB46" s="9">
        <v>105.1156</v>
      </c>
      <c r="AC46" s="9">
        <v>93.324399999999997</v>
      </c>
      <c r="AD46" s="9">
        <v>87.038199999999989</v>
      </c>
      <c r="AE46" s="9">
        <v>91.675600000000003</v>
      </c>
      <c r="AF46" s="9">
        <v>85.191200000000009</v>
      </c>
      <c r="AG46" s="9">
        <v>93.194800000000001</v>
      </c>
      <c r="AH46" s="9">
        <v>91.962000000000003</v>
      </c>
      <c r="AI46" s="9"/>
      <c r="AJ46" s="9">
        <f t="shared" si="9"/>
        <v>59</v>
      </c>
      <c r="AK46" s="9">
        <f t="shared" si="10"/>
        <v>0</v>
      </c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95</v>
      </c>
      <c r="B47" s="9" t="s">
        <v>38</v>
      </c>
      <c r="C47" s="9">
        <v>1134.807</v>
      </c>
      <c r="D47" s="9">
        <v>474.947</v>
      </c>
      <c r="E47" s="9">
        <v>728.423</v>
      </c>
      <c r="F47" s="9">
        <v>906.71100000000001</v>
      </c>
      <c r="G47" s="7">
        <v>1</v>
      </c>
      <c r="H47" s="9">
        <v>50</v>
      </c>
      <c r="I47" s="9" t="s">
        <v>39</v>
      </c>
      <c r="J47" s="9"/>
      <c r="K47" s="9">
        <v>791.82299999999998</v>
      </c>
      <c r="L47" s="9">
        <f t="shared" si="14"/>
        <v>-63.399999999999977</v>
      </c>
      <c r="M47" s="9"/>
      <c r="N47" s="9"/>
      <c r="O47" s="9">
        <v>546</v>
      </c>
      <c r="P47" s="9">
        <v>0</v>
      </c>
      <c r="Q47" s="9">
        <f t="shared" si="15"/>
        <v>145.68459999999999</v>
      </c>
      <c r="R47" s="4">
        <f t="shared" si="13"/>
        <v>149.81959999999981</v>
      </c>
      <c r="S47" s="4">
        <f t="shared" si="7"/>
        <v>149.81959999999981</v>
      </c>
      <c r="T47" s="4">
        <f>$T$1*Q47</f>
        <v>291.36919999999998</v>
      </c>
      <c r="U47" s="4"/>
      <c r="V47" s="9"/>
      <c r="W47" s="9">
        <f t="shared" si="8"/>
        <v>12.999999999999998</v>
      </c>
      <c r="X47" s="9">
        <f t="shared" si="16"/>
        <v>9.9716167666314774</v>
      </c>
      <c r="Y47" s="9">
        <v>156.8038</v>
      </c>
      <c r="Z47" s="9">
        <v>159.29740000000001</v>
      </c>
      <c r="AA47" s="9">
        <v>163.00059999999999</v>
      </c>
      <c r="AB47" s="9">
        <v>176.86600000000001</v>
      </c>
      <c r="AC47" s="9">
        <v>152.56360000000001</v>
      </c>
      <c r="AD47" s="9">
        <v>169.41059999999999</v>
      </c>
      <c r="AE47" s="9">
        <v>165.6174</v>
      </c>
      <c r="AF47" s="9">
        <v>162.67779999999999</v>
      </c>
      <c r="AG47" s="9">
        <v>180.78700000000001</v>
      </c>
      <c r="AH47" s="9">
        <v>158.94300000000001</v>
      </c>
      <c r="AI47" s="9"/>
      <c r="AJ47" s="9">
        <f t="shared" si="9"/>
        <v>150</v>
      </c>
      <c r="AK47" s="9">
        <f t="shared" si="10"/>
        <v>291</v>
      </c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14" t="s">
        <v>96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/>
      <c r="L48" s="14">
        <f t="shared" si="14"/>
        <v>0</v>
      </c>
      <c r="M48" s="14"/>
      <c r="N48" s="14"/>
      <c r="O48" s="14">
        <v>0</v>
      </c>
      <c r="P48" s="14">
        <v>0</v>
      </c>
      <c r="Q48" s="14">
        <f t="shared" si="15"/>
        <v>0</v>
      </c>
      <c r="R48" s="16"/>
      <c r="S48" s="4">
        <f t="shared" si="7"/>
        <v>0</v>
      </c>
      <c r="T48" s="4"/>
      <c r="U48" s="16"/>
      <c r="V48" s="14"/>
      <c r="W48" s="9" t="e">
        <f t="shared" si="8"/>
        <v>#DIV/0!</v>
      </c>
      <c r="X48" s="14" t="e">
        <f t="shared" si="16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 t="s">
        <v>75</v>
      </c>
      <c r="AJ48" s="9">
        <f t="shared" si="9"/>
        <v>0</v>
      </c>
      <c r="AK48" s="9">
        <f t="shared" si="10"/>
        <v>0</v>
      </c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97</v>
      </c>
      <c r="B49" s="9" t="s">
        <v>44</v>
      </c>
      <c r="C49" s="9">
        <v>479</v>
      </c>
      <c r="D49" s="9">
        <v>203.44399999999999</v>
      </c>
      <c r="E49" s="9">
        <v>405</v>
      </c>
      <c r="F49" s="9">
        <v>301</v>
      </c>
      <c r="G49" s="7">
        <v>0.45</v>
      </c>
      <c r="H49" s="9">
        <v>50</v>
      </c>
      <c r="I49" s="10" t="s">
        <v>80</v>
      </c>
      <c r="J49" s="9"/>
      <c r="K49" s="9">
        <v>406</v>
      </c>
      <c r="L49" s="9">
        <f t="shared" si="14"/>
        <v>-1</v>
      </c>
      <c r="M49" s="9"/>
      <c r="N49" s="9"/>
      <c r="O49" s="9">
        <v>440</v>
      </c>
      <c r="P49" s="9">
        <v>0</v>
      </c>
      <c r="Q49" s="9">
        <f t="shared" si="15"/>
        <v>81</v>
      </c>
      <c r="R49" s="4">
        <f t="shared" ref="R49:R55" si="17">11*Q49-P49-O49-F49</f>
        <v>150</v>
      </c>
      <c r="S49" s="4">
        <f t="shared" si="7"/>
        <v>150</v>
      </c>
      <c r="T49" s="4"/>
      <c r="U49" s="4"/>
      <c r="V49" s="9"/>
      <c r="W49" s="9">
        <f t="shared" si="8"/>
        <v>11</v>
      </c>
      <c r="X49" s="9">
        <f t="shared" si="16"/>
        <v>9.1481481481481488</v>
      </c>
      <c r="Y49" s="9">
        <v>72.888800000000003</v>
      </c>
      <c r="Z49" s="9">
        <v>103.4</v>
      </c>
      <c r="AA49" s="9">
        <v>116.6</v>
      </c>
      <c r="AB49" s="9">
        <v>117.8</v>
      </c>
      <c r="AC49" s="9">
        <v>156.19999999999999</v>
      </c>
      <c r="AD49" s="9">
        <v>180</v>
      </c>
      <c r="AE49" s="9">
        <v>148.4</v>
      </c>
      <c r="AF49" s="9">
        <v>119.2</v>
      </c>
      <c r="AG49" s="9">
        <v>123.2</v>
      </c>
      <c r="AH49" s="9">
        <v>137.80000000000001</v>
      </c>
      <c r="AI49" s="9" t="s">
        <v>98</v>
      </c>
      <c r="AJ49" s="9">
        <f t="shared" si="9"/>
        <v>68</v>
      </c>
      <c r="AK49" s="9">
        <f t="shared" si="10"/>
        <v>0</v>
      </c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99</v>
      </c>
      <c r="B50" s="9" t="s">
        <v>44</v>
      </c>
      <c r="C50" s="9">
        <v>148</v>
      </c>
      <c r="D50" s="9">
        <v>138</v>
      </c>
      <c r="E50" s="9">
        <v>145</v>
      </c>
      <c r="F50" s="9">
        <v>182</v>
      </c>
      <c r="G50" s="7">
        <v>0.4</v>
      </c>
      <c r="H50" s="9">
        <v>40</v>
      </c>
      <c r="I50" s="9" t="s">
        <v>39</v>
      </c>
      <c r="J50" s="9"/>
      <c r="K50" s="9">
        <v>177</v>
      </c>
      <c r="L50" s="9">
        <f t="shared" si="14"/>
        <v>-32</v>
      </c>
      <c r="M50" s="9"/>
      <c r="N50" s="9"/>
      <c r="O50" s="9">
        <v>0</v>
      </c>
      <c r="P50" s="9">
        <v>0</v>
      </c>
      <c r="Q50" s="9">
        <f t="shared" si="15"/>
        <v>29</v>
      </c>
      <c r="R50" s="4">
        <f t="shared" si="17"/>
        <v>137</v>
      </c>
      <c r="S50" s="4">
        <f t="shared" si="7"/>
        <v>137</v>
      </c>
      <c r="T50" s="4"/>
      <c r="U50" s="4"/>
      <c r="V50" s="9"/>
      <c r="W50" s="9">
        <f t="shared" si="8"/>
        <v>11</v>
      </c>
      <c r="X50" s="9">
        <f t="shared" si="16"/>
        <v>6.2758620689655169</v>
      </c>
      <c r="Y50" s="9">
        <v>21.8</v>
      </c>
      <c r="Z50" s="9">
        <v>24.4</v>
      </c>
      <c r="AA50" s="9">
        <v>33.200000000000003</v>
      </c>
      <c r="AB50" s="9">
        <v>27.8</v>
      </c>
      <c r="AC50" s="9">
        <v>20.2</v>
      </c>
      <c r="AD50" s="9">
        <v>21.6</v>
      </c>
      <c r="AE50" s="9">
        <v>27.6</v>
      </c>
      <c r="AF50" s="9">
        <v>27.2</v>
      </c>
      <c r="AG50" s="9">
        <v>21.2</v>
      </c>
      <c r="AH50" s="9">
        <v>24.6</v>
      </c>
      <c r="AI50" s="9"/>
      <c r="AJ50" s="9">
        <f t="shared" si="9"/>
        <v>55</v>
      </c>
      <c r="AK50" s="9">
        <f t="shared" si="10"/>
        <v>0</v>
      </c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100</v>
      </c>
      <c r="B51" s="9" t="s">
        <v>44</v>
      </c>
      <c r="C51" s="9">
        <v>121</v>
      </c>
      <c r="D51" s="9">
        <v>94</v>
      </c>
      <c r="E51" s="9">
        <v>77</v>
      </c>
      <c r="F51" s="9">
        <v>143</v>
      </c>
      <c r="G51" s="7">
        <v>0.4</v>
      </c>
      <c r="H51" s="9">
        <v>40</v>
      </c>
      <c r="I51" s="9" t="s">
        <v>39</v>
      </c>
      <c r="J51" s="9"/>
      <c r="K51" s="9">
        <v>92</v>
      </c>
      <c r="L51" s="9">
        <f t="shared" si="14"/>
        <v>-15</v>
      </c>
      <c r="M51" s="9"/>
      <c r="N51" s="9"/>
      <c r="O51" s="9">
        <v>0</v>
      </c>
      <c r="P51" s="9">
        <v>0</v>
      </c>
      <c r="Q51" s="9">
        <f t="shared" si="15"/>
        <v>15.4</v>
      </c>
      <c r="R51" s="4">
        <f t="shared" si="17"/>
        <v>26.400000000000006</v>
      </c>
      <c r="S51" s="4">
        <f t="shared" si="7"/>
        <v>26.400000000000006</v>
      </c>
      <c r="T51" s="4"/>
      <c r="U51" s="4"/>
      <c r="V51" s="9"/>
      <c r="W51" s="9">
        <f t="shared" si="8"/>
        <v>11</v>
      </c>
      <c r="X51" s="9">
        <f t="shared" si="16"/>
        <v>9.2857142857142847</v>
      </c>
      <c r="Y51" s="9">
        <v>12.6</v>
      </c>
      <c r="Z51" s="9">
        <v>12.2</v>
      </c>
      <c r="AA51" s="9">
        <v>21.8</v>
      </c>
      <c r="AB51" s="9">
        <v>17.600000000000001</v>
      </c>
      <c r="AC51" s="9">
        <v>11.8</v>
      </c>
      <c r="AD51" s="9">
        <v>15.2</v>
      </c>
      <c r="AE51" s="9">
        <v>12.2</v>
      </c>
      <c r="AF51" s="9">
        <v>7</v>
      </c>
      <c r="AG51" s="9">
        <v>10.199999999999999</v>
      </c>
      <c r="AH51" s="9">
        <v>15</v>
      </c>
      <c r="AI51" s="9"/>
      <c r="AJ51" s="9">
        <f t="shared" si="9"/>
        <v>11</v>
      </c>
      <c r="AK51" s="9">
        <f t="shared" si="10"/>
        <v>0</v>
      </c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101</v>
      </c>
      <c r="B52" s="9" t="s">
        <v>38</v>
      </c>
      <c r="C52" s="9">
        <v>388.60599999999999</v>
      </c>
      <c r="D52" s="9">
        <v>449.73</v>
      </c>
      <c r="E52" s="9">
        <v>372.01299999999998</v>
      </c>
      <c r="F52" s="9">
        <v>471.96800000000002</v>
      </c>
      <c r="G52" s="7">
        <v>1</v>
      </c>
      <c r="H52" s="9">
        <v>50</v>
      </c>
      <c r="I52" s="9" t="s">
        <v>39</v>
      </c>
      <c r="J52" s="9"/>
      <c r="K52" s="9">
        <v>417.72899999999998</v>
      </c>
      <c r="L52" s="9">
        <f t="shared" si="14"/>
        <v>-45.716000000000008</v>
      </c>
      <c r="M52" s="9"/>
      <c r="N52" s="9"/>
      <c r="O52" s="9">
        <v>117</v>
      </c>
      <c r="P52" s="9">
        <v>136.1217200000001</v>
      </c>
      <c r="Q52" s="9">
        <f t="shared" si="15"/>
        <v>74.402599999999993</v>
      </c>
      <c r="R52" s="4">
        <f t="shared" si="17"/>
        <v>93.338879999999847</v>
      </c>
      <c r="S52" s="4">
        <f t="shared" si="7"/>
        <v>93.338879999999847</v>
      </c>
      <c r="T52" s="4"/>
      <c r="U52" s="4"/>
      <c r="V52" s="9"/>
      <c r="W52" s="9">
        <f t="shared" si="8"/>
        <v>11</v>
      </c>
      <c r="X52" s="9">
        <f t="shared" si="16"/>
        <v>9.745489001728437</v>
      </c>
      <c r="Y52" s="9">
        <v>77.968600000000009</v>
      </c>
      <c r="Z52" s="9">
        <v>86.488399999999999</v>
      </c>
      <c r="AA52" s="9">
        <v>83.328400000000002</v>
      </c>
      <c r="AB52" s="9">
        <v>77.659000000000006</v>
      </c>
      <c r="AC52" s="9">
        <v>76.083399999999997</v>
      </c>
      <c r="AD52" s="9">
        <v>80.985600000000005</v>
      </c>
      <c r="AE52" s="9">
        <v>82.942800000000005</v>
      </c>
      <c r="AF52" s="9">
        <v>75.093600000000009</v>
      </c>
      <c r="AG52" s="9">
        <v>78.9392</v>
      </c>
      <c r="AH52" s="9">
        <v>79.328800000000001</v>
      </c>
      <c r="AI52" s="9"/>
      <c r="AJ52" s="9">
        <f t="shared" si="9"/>
        <v>93</v>
      </c>
      <c r="AK52" s="9">
        <f t="shared" si="10"/>
        <v>0</v>
      </c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102</v>
      </c>
      <c r="B53" s="9" t="s">
        <v>44</v>
      </c>
      <c r="C53" s="9"/>
      <c r="D53" s="9">
        <v>600</v>
      </c>
      <c r="E53" s="9">
        <v>135</v>
      </c>
      <c r="F53" s="9">
        <v>512</v>
      </c>
      <c r="G53" s="7">
        <v>0.1</v>
      </c>
      <c r="H53" s="9">
        <v>730</v>
      </c>
      <c r="I53" s="9" t="s">
        <v>39</v>
      </c>
      <c r="J53" s="9"/>
      <c r="K53" s="9">
        <v>180</v>
      </c>
      <c r="L53" s="9">
        <f t="shared" si="14"/>
        <v>-45</v>
      </c>
      <c r="M53" s="9"/>
      <c r="N53" s="9"/>
      <c r="O53" s="9">
        <v>0</v>
      </c>
      <c r="P53" s="9">
        <v>0</v>
      </c>
      <c r="Q53" s="9">
        <f t="shared" si="15"/>
        <v>27</v>
      </c>
      <c r="R53" s="4"/>
      <c r="S53" s="4">
        <f t="shared" si="7"/>
        <v>0</v>
      </c>
      <c r="T53" s="4"/>
      <c r="U53" s="4"/>
      <c r="V53" s="9"/>
      <c r="W53" s="9">
        <f t="shared" si="8"/>
        <v>18.962962962962962</v>
      </c>
      <c r="X53" s="9">
        <f t="shared" si="16"/>
        <v>18.962962962962962</v>
      </c>
      <c r="Y53" s="9">
        <v>40</v>
      </c>
      <c r="Z53" s="9">
        <v>27.6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 t="s">
        <v>59</v>
      </c>
      <c r="AJ53" s="9">
        <f t="shared" si="9"/>
        <v>0</v>
      </c>
      <c r="AK53" s="9">
        <f t="shared" si="10"/>
        <v>0</v>
      </c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103</v>
      </c>
      <c r="B54" s="9" t="s">
        <v>38</v>
      </c>
      <c r="C54" s="9">
        <v>799.36599999999999</v>
      </c>
      <c r="D54" s="9">
        <v>786.43700000000001</v>
      </c>
      <c r="E54" s="9">
        <v>770.28099999999995</v>
      </c>
      <c r="F54" s="9">
        <v>894.05799999999999</v>
      </c>
      <c r="G54" s="7">
        <v>1</v>
      </c>
      <c r="H54" s="9">
        <v>50</v>
      </c>
      <c r="I54" s="9" t="s">
        <v>39</v>
      </c>
      <c r="J54" s="9"/>
      <c r="K54" s="9">
        <v>811.245</v>
      </c>
      <c r="L54" s="9">
        <f t="shared" si="14"/>
        <v>-40.964000000000055</v>
      </c>
      <c r="M54" s="9"/>
      <c r="N54" s="9"/>
      <c r="O54" s="9">
        <v>600</v>
      </c>
      <c r="P54" s="9">
        <v>0</v>
      </c>
      <c r="Q54" s="9">
        <f t="shared" si="15"/>
        <v>154.05619999999999</v>
      </c>
      <c r="R54" s="4">
        <f t="shared" si="17"/>
        <v>200.5601999999999</v>
      </c>
      <c r="S54" s="4">
        <f t="shared" si="7"/>
        <v>200.5601999999999</v>
      </c>
      <c r="T54" s="4">
        <f>$T$1*Q54</f>
        <v>308.11239999999998</v>
      </c>
      <c r="U54" s="4"/>
      <c r="V54" s="9"/>
      <c r="W54" s="9">
        <f t="shared" si="8"/>
        <v>13</v>
      </c>
      <c r="X54" s="9">
        <f t="shared" si="16"/>
        <v>9.6981361347352468</v>
      </c>
      <c r="Y54" s="9">
        <v>151.9522</v>
      </c>
      <c r="Z54" s="9">
        <v>165.46979999999999</v>
      </c>
      <c r="AA54" s="9">
        <v>167.49860000000001</v>
      </c>
      <c r="AB54" s="9">
        <v>161.90360000000001</v>
      </c>
      <c r="AC54" s="9">
        <v>165.01400000000001</v>
      </c>
      <c r="AD54" s="9">
        <v>189.37639999999999</v>
      </c>
      <c r="AE54" s="9">
        <v>190.37200000000001</v>
      </c>
      <c r="AF54" s="9">
        <v>186.78479999999999</v>
      </c>
      <c r="AG54" s="9">
        <v>182.07380000000001</v>
      </c>
      <c r="AH54" s="9">
        <v>174.01079999999999</v>
      </c>
      <c r="AI54" s="9"/>
      <c r="AJ54" s="9">
        <f t="shared" si="9"/>
        <v>201</v>
      </c>
      <c r="AK54" s="9">
        <f t="shared" si="10"/>
        <v>308</v>
      </c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104</v>
      </c>
      <c r="B55" s="9" t="s">
        <v>38</v>
      </c>
      <c r="C55" s="9">
        <v>119.137</v>
      </c>
      <c r="D55" s="9">
        <v>125.127</v>
      </c>
      <c r="E55" s="9">
        <v>110.509</v>
      </c>
      <c r="F55" s="9">
        <v>10.117000000000001</v>
      </c>
      <c r="G55" s="7">
        <v>1</v>
      </c>
      <c r="H55" s="9">
        <v>50</v>
      </c>
      <c r="I55" s="9" t="s">
        <v>39</v>
      </c>
      <c r="J55" s="9"/>
      <c r="K55" s="9">
        <v>164.357</v>
      </c>
      <c r="L55" s="9">
        <f t="shared" si="14"/>
        <v>-53.847999999999999</v>
      </c>
      <c r="M55" s="9"/>
      <c r="N55" s="9"/>
      <c r="O55" s="9">
        <v>17</v>
      </c>
      <c r="P55" s="9">
        <v>201.21180000000001</v>
      </c>
      <c r="Q55" s="9">
        <f t="shared" si="15"/>
        <v>22.101800000000001</v>
      </c>
      <c r="R55" s="4">
        <f t="shared" si="17"/>
        <v>14.790999999999986</v>
      </c>
      <c r="S55" s="4">
        <f t="shared" si="7"/>
        <v>14.790999999999986</v>
      </c>
      <c r="T55" s="4"/>
      <c r="U55" s="4"/>
      <c r="V55" s="9"/>
      <c r="W55" s="9">
        <f t="shared" si="8"/>
        <v>11</v>
      </c>
      <c r="X55" s="9">
        <f t="shared" si="16"/>
        <v>10.330778488629885</v>
      </c>
      <c r="Y55" s="9">
        <v>31.567599999999999</v>
      </c>
      <c r="Z55" s="9">
        <v>13.223000000000001</v>
      </c>
      <c r="AA55" s="9">
        <v>-0.81640000000000001</v>
      </c>
      <c r="AB55" s="9">
        <v>0</v>
      </c>
      <c r="AC55" s="9">
        <v>-9.4399999999999998E-2</v>
      </c>
      <c r="AD55" s="9">
        <v>-0.17</v>
      </c>
      <c r="AE55" s="9">
        <v>4.2431999999999999</v>
      </c>
      <c r="AF55" s="9">
        <v>6.3957999999999986</v>
      </c>
      <c r="AG55" s="9">
        <v>2.0070000000000001</v>
      </c>
      <c r="AH55" s="9">
        <v>3.081</v>
      </c>
      <c r="AI55" s="9" t="s">
        <v>105</v>
      </c>
      <c r="AJ55" s="9">
        <f t="shared" si="9"/>
        <v>15</v>
      </c>
      <c r="AK55" s="9">
        <f t="shared" si="10"/>
        <v>0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11" t="s">
        <v>106</v>
      </c>
      <c r="B56" s="11" t="s">
        <v>44</v>
      </c>
      <c r="C56" s="11">
        <v>247</v>
      </c>
      <c r="D56" s="11">
        <v>2</v>
      </c>
      <c r="E56" s="18">
        <v>122</v>
      </c>
      <c r="F56" s="18">
        <v>136</v>
      </c>
      <c r="G56" s="12">
        <v>0</v>
      </c>
      <c r="H56" s="11" t="e">
        <v>#N/A</v>
      </c>
      <c r="I56" s="11" t="s">
        <v>51</v>
      </c>
      <c r="J56" s="11" t="s">
        <v>107</v>
      </c>
      <c r="K56" s="11">
        <v>126</v>
      </c>
      <c r="L56" s="11">
        <f t="shared" si="14"/>
        <v>-4</v>
      </c>
      <c r="M56" s="11"/>
      <c r="N56" s="11"/>
      <c r="O56" s="11">
        <v>0</v>
      </c>
      <c r="P56" s="11">
        <v>0</v>
      </c>
      <c r="Q56" s="11">
        <f t="shared" si="15"/>
        <v>24.4</v>
      </c>
      <c r="R56" s="13"/>
      <c r="S56" s="4">
        <f t="shared" si="7"/>
        <v>0</v>
      </c>
      <c r="T56" s="4"/>
      <c r="U56" s="13"/>
      <c r="V56" s="11"/>
      <c r="W56" s="9">
        <f t="shared" si="8"/>
        <v>5.5737704918032787</v>
      </c>
      <c r="X56" s="11">
        <f t="shared" si="16"/>
        <v>5.5737704918032787</v>
      </c>
      <c r="Y56" s="11">
        <v>17</v>
      </c>
      <c r="Z56" s="11">
        <v>17.399999999999999</v>
      </c>
      <c r="AA56" s="11">
        <v>28.2</v>
      </c>
      <c r="AB56" s="11">
        <v>30.4</v>
      </c>
      <c r="AC56" s="11">
        <v>27.2</v>
      </c>
      <c r="AD56" s="11">
        <v>26</v>
      </c>
      <c r="AE56" s="11">
        <v>15.4</v>
      </c>
      <c r="AF56" s="11">
        <v>16.600000000000001</v>
      </c>
      <c r="AG56" s="11">
        <v>2.8</v>
      </c>
      <c r="AH56" s="11">
        <v>0</v>
      </c>
      <c r="AI56" s="11"/>
      <c r="AJ56" s="9">
        <f t="shared" si="9"/>
        <v>0</v>
      </c>
      <c r="AK56" s="9">
        <f t="shared" si="10"/>
        <v>0</v>
      </c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108</v>
      </c>
      <c r="B57" s="9" t="s">
        <v>44</v>
      </c>
      <c r="C57" s="9">
        <v>-1</v>
      </c>
      <c r="D57" s="9">
        <v>601</v>
      </c>
      <c r="E57" s="9">
        <v>100</v>
      </c>
      <c r="F57" s="9">
        <v>521</v>
      </c>
      <c r="G57" s="7">
        <v>0.1</v>
      </c>
      <c r="H57" s="9">
        <v>730</v>
      </c>
      <c r="I57" s="9" t="s">
        <v>39</v>
      </c>
      <c r="J57" s="9"/>
      <c r="K57" s="9">
        <v>164</v>
      </c>
      <c r="L57" s="9">
        <f t="shared" si="14"/>
        <v>-64</v>
      </c>
      <c r="M57" s="9"/>
      <c r="N57" s="9"/>
      <c r="O57" s="9">
        <v>0</v>
      </c>
      <c r="P57" s="9">
        <v>0</v>
      </c>
      <c r="Q57" s="9">
        <f t="shared" si="15"/>
        <v>20</v>
      </c>
      <c r="R57" s="4"/>
      <c r="S57" s="4">
        <f t="shared" si="7"/>
        <v>0</v>
      </c>
      <c r="T57" s="4"/>
      <c r="U57" s="4"/>
      <c r="V57" s="9"/>
      <c r="W57" s="9">
        <f t="shared" si="8"/>
        <v>26.05</v>
      </c>
      <c r="X57" s="9">
        <f t="shared" si="16"/>
        <v>26.05</v>
      </c>
      <c r="Y57" s="9">
        <v>20</v>
      </c>
      <c r="Z57" s="9">
        <v>13.8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 t="s">
        <v>59</v>
      </c>
      <c r="AJ57" s="9">
        <f t="shared" si="9"/>
        <v>0</v>
      </c>
      <c r="AK57" s="9">
        <f t="shared" si="10"/>
        <v>0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109</v>
      </c>
      <c r="B58" s="9" t="s">
        <v>44</v>
      </c>
      <c r="C58" s="9">
        <v>199</v>
      </c>
      <c r="D58" s="9">
        <v>74</v>
      </c>
      <c r="E58" s="9">
        <v>386</v>
      </c>
      <c r="F58" s="9">
        <v>-14</v>
      </c>
      <c r="G58" s="7">
        <v>0.4</v>
      </c>
      <c r="H58" s="9">
        <v>50</v>
      </c>
      <c r="I58" s="10" t="s">
        <v>80</v>
      </c>
      <c r="J58" s="9"/>
      <c r="K58" s="9">
        <v>485</v>
      </c>
      <c r="L58" s="9">
        <f t="shared" si="14"/>
        <v>-99</v>
      </c>
      <c r="M58" s="9"/>
      <c r="N58" s="9"/>
      <c r="O58" s="9">
        <v>294</v>
      </c>
      <c r="P58" s="9">
        <v>516.20000000000005</v>
      </c>
      <c r="Q58" s="9">
        <f t="shared" si="15"/>
        <v>77.2</v>
      </c>
      <c r="R58" s="4">
        <f t="shared" ref="R58:R85" si="18">11*Q58-P58-O58-F58</f>
        <v>53</v>
      </c>
      <c r="S58" s="4">
        <f t="shared" si="7"/>
        <v>53</v>
      </c>
      <c r="T58" s="4"/>
      <c r="U58" s="4"/>
      <c r="V58" s="9"/>
      <c r="W58" s="9">
        <f t="shared" si="8"/>
        <v>11</v>
      </c>
      <c r="X58" s="9">
        <f t="shared" si="16"/>
        <v>10.313471502590673</v>
      </c>
      <c r="Y58" s="9">
        <v>90.8</v>
      </c>
      <c r="Z58" s="9">
        <v>59.2</v>
      </c>
      <c r="AA58" s="9">
        <v>50.8</v>
      </c>
      <c r="AB58" s="9">
        <v>46.8</v>
      </c>
      <c r="AC58" s="9">
        <v>46</v>
      </c>
      <c r="AD58" s="9">
        <v>56.4</v>
      </c>
      <c r="AE58" s="9">
        <v>64.8</v>
      </c>
      <c r="AF58" s="9">
        <v>65.400000000000006</v>
      </c>
      <c r="AG58" s="9">
        <v>50.2</v>
      </c>
      <c r="AH58" s="9">
        <v>66.599999999999994</v>
      </c>
      <c r="AI58" s="9" t="s">
        <v>110</v>
      </c>
      <c r="AJ58" s="9">
        <f t="shared" si="9"/>
        <v>21</v>
      </c>
      <c r="AK58" s="9">
        <f t="shared" si="10"/>
        <v>0</v>
      </c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111</v>
      </c>
      <c r="B59" s="9" t="s">
        <v>44</v>
      </c>
      <c r="C59" s="9">
        <v>1214</v>
      </c>
      <c r="D59" s="9">
        <v>1010</v>
      </c>
      <c r="E59" s="9">
        <v>1240</v>
      </c>
      <c r="F59" s="9">
        <v>1150</v>
      </c>
      <c r="G59" s="7">
        <v>0.4</v>
      </c>
      <c r="H59" s="9">
        <v>40</v>
      </c>
      <c r="I59" s="9" t="s">
        <v>39</v>
      </c>
      <c r="J59" s="9"/>
      <c r="K59" s="9">
        <v>1290</v>
      </c>
      <c r="L59" s="9">
        <f t="shared" si="14"/>
        <v>-50</v>
      </c>
      <c r="M59" s="9"/>
      <c r="N59" s="9"/>
      <c r="O59" s="9">
        <v>417</v>
      </c>
      <c r="P59" s="9">
        <v>152.77999999999969</v>
      </c>
      <c r="Q59" s="9">
        <f t="shared" si="15"/>
        <v>248</v>
      </c>
      <c r="R59" s="4">
        <f t="shared" si="18"/>
        <v>1008.2200000000003</v>
      </c>
      <c r="S59" s="4">
        <f t="shared" si="7"/>
        <v>1008.2200000000003</v>
      </c>
      <c r="T59" s="4"/>
      <c r="U59" s="4"/>
      <c r="V59" s="9"/>
      <c r="W59" s="9">
        <f t="shared" si="8"/>
        <v>11</v>
      </c>
      <c r="X59" s="9">
        <f t="shared" si="16"/>
        <v>6.9345967741935475</v>
      </c>
      <c r="Y59" s="9">
        <v>210.6</v>
      </c>
      <c r="Z59" s="9">
        <v>248.4</v>
      </c>
      <c r="AA59" s="9">
        <v>254</v>
      </c>
      <c r="AB59" s="9">
        <v>239.2</v>
      </c>
      <c r="AC59" s="9">
        <v>241</v>
      </c>
      <c r="AD59" s="9">
        <v>263.39999999999998</v>
      </c>
      <c r="AE59" s="9">
        <v>252</v>
      </c>
      <c r="AF59" s="9">
        <v>254.6</v>
      </c>
      <c r="AG59" s="9">
        <v>279.44</v>
      </c>
      <c r="AH59" s="9">
        <v>222.4</v>
      </c>
      <c r="AI59" s="9"/>
      <c r="AJ59" s="9">
        <f t="shared" si="9"/>
        <v>403</v>
      </c>
      <c r="AK59" s="9">
        <f t="shared" si="10"/>
        <v>0</v>
      </c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112</v>
      </c>
      <c r="B60" s="9" t="s">
        <v>44</v>
      </c>
      <c r="C60" s="9">
        <v>737</v>
      </c>
      <c r="D60" s="9">
        <v>781</v>
      </c>
      <c r="E60" s="9">
        <v>865</v>
      </c>
      <c r="F60" s="9">
        <v>759</v>
      </c>
      <c r="G60" s="7">
        <v>0.4</v>
      </c>
      <c r="H60" s="9">
        <v>40</v>
      </c>
      <c r="I60" s="9" t="s">
        <v>39</v>
      </c>
      <c r="J60" s="9"/>
      <c r="K60" s="9">
        <v>912</v>
      </c>
      <c r="L60" s="9">
        <f t="shared" si="14"/>
        <v>-47</v>
      </c>
      <c r="M60" s="9"/>
      <c r="N60" s="9"/>
      <c r="O60" s="9">
        <v>194</v>
      </c>
      <c r="P60" s="9">
        <v>372.5100000000009</v>
      </c>
      <c r="Q60" s="9">
        <f t="shared" si="15"/>
        <v>173</v>
      </c>
      <c r="R60" s="4">
        <f t="shared" si="18"/>
        <v>577.4899999999991</v>
      </c>
      <c r="S60" s="4">
        <f t="shared" si="7"/>
        <v>577.4899999999991</v>
      </c>
      <c r="T60" s="4"/>
      <c r="U60" s="4"/>
      <c r="V60" s="9"/>
      <c r="W60" s="9">
        <f t="shared" si="8"/>
        <v>11</v>
      </c>
      <c r="X60" s="9">
        <f t="shared" si="16"/>
        <v>7.6619075144508724</v>
      </c>
      <c r="Y60" s="9">
        <v>153</v>
      </c>
      <c r="Z60" s="9">
        <v>160.4</v>
      </c>
      <c r="AA60" s="9">
        <v>171</v>
      </c>
      <c r="AB60" s="9">
        <v>154</v>
      </c>
      <c r="AC60" s="9">
        <v>145.19999999999999</v>
      </c>
      <c r="AD60" s="9">
        <v>176.2</v>
      </c>
      <c r="AE60" s="9">
        <v>182.8</v>
      </c>
      <c r="AF60" s="9">
        <v>180.2</v>
      </c>
      <c r="AG60" s="9">
        <v>197.84</v>
      </c>
      <c r="AH60" s="9">
        <v>170</v>
      </c>
      <c r="AI60" s="9"/>
      <c r="AJ60" s="9">
        <f t="shared" si="9"/>
        <v>231</v>
      </c>
      <c r="AK60" s="9">
        <f t="shared" si="10"/>
        <v>0</v>
      </c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 t="s">
        <v>113</v>
      </c>
      <c r="B61" s="9" t="s">
        <v>38</v>
      </c>
      <c r="C61" s="9">
        <v>827.19399999999996</v>
      </c>
      <c r="D61" s="9">
        <v>208.15799999999999</v>
      </c>
      <c r="E61" s="9">
        <v>696.89800000000002</v>
      </c>
      <c r="F61" s="9">
        <v>343.21300000000002</v>
      </c>
      <c r="G61" s="7">
        <v>1</v>
      </c>
      <c r="H61" s="9">
        <v>40</v>
      </c>
      <c r="I61" s="9" t="s">
        <v>39</v>
      </c>
      <c r="J61" s="9"/>
      <c r="K61" s="9">
        <v>731.98900000000003</v>
      </c>
      <c r="L61" s="9">
        <f t="shared" si="14"/>
        <v>-35.091000000000008</v>
      </c>
      <c r="M61" s="9"/>
      <c r="N61" s="9"/>
      <c r="O61" s="9">
        <v>81</v>
      </c>
      <c r="P61" s="9">
        <v>344.83580000000018</v>
      </c>
      <c r="Q61" s="9">
        <f t="shared" si="15"/>
        <v>139.37960000000001</v>
      </c>
      <c r="R61" s="4">
        <f t="shared" si="18"/>
        <v>764.12679999999978</v>
      </c>
      <c r="S61" s="4">
        <f t="shared" si="7"/>
        <v>764.12679999999978</v>
      </c>
      <c r="T61" s="4"/>
      <c r="U61" s="4"/>
      <c r="V61" s="9"/>
      <c r="W61" s="9">
        <f t="shared" si="8"/>
        <v>11</v>
      </c>
      <c r="X61" s="9">
        <f t="shared" si="16"/>
        <v>5.5176568163490227</v>
      </c>
      <c r="Y61" s="9">
        <v>102.35939999999999</v>
      </c>
      <c r="Z61" s="9">
        <v>101.87260000000001</v>
      </c>
      <c r="AA61" s="9">
        <v>111.95659999999999</v>
      </c>
      <c r="AB61" s="9">
        <v>123.76779999999999</v>
      </c>
      <c r="AC61" s="9">
        <v>104.194</v>
      </c>
      <c r="AD61" s="9">
        <v>97.9114</v>
      </c>
      <c r="AE61" s="9">
        <v>106.1352</v>
      </c>
      <c r="AF61" s="9">
        <v>105.6514</v>
      </c>
      <c r="AG61" s="9">
        <v>127.1194</v>
      </c>
      <c r="AH61" s="9">
        <v>108.6482</v>
      </c>
      <c r="AI61" s="9"/>
      <c r="AJ61" s="9">
        <f t="shared" si="9"/>
        <v>764</v>
      </c>
      <c r="AK61" s="9">
        <f t="shared" si="10"/>
        <v>0</v>
      </c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114</v>
      </c>
      <c r="B62" s="9" t="s">
        <v>38</v>
      </c>
      <c r="C62" s="9">
        <v>583.25199999999995</v>
      </c>
      <c r="D62" s="9">
        <v>262.065</v>
      </c>
      <c r="E62" s="9">
        <v>473.22</v>
      </c>
      <c r="F62" s="9">
        <v>405.75299999999999</v>
      </c>
      <c r="G62" s="7">
        <v>1</v>
      </c>
      <c r="H62" s="9">
        <v>40</v>
      </c>
      <c r="I62" s="9" t="s">
        <v>39</v>
      </c>
      <c r="J62" s="9"/>
      <c r="K62" s="9">
        <v>473.43400000000003</v>
      </c>
      <c r="L62" s="9">
        <f t="shared" si="14"/>
        <v>-0.21399999999999864</v>
      </c>
      <c r="M62" s="9"/>
      <c r="N62" s="9"/>
      <c r="O62" s="9">
        <v>64</v>
      </c>
      <c r="P62" s="9">
        <v>0</v>
      </c>
      <c r="Q62" s="9">
        <f t="shared" si="15"/>
        <v>94.644000000000005</v>
      </c>
      <c r="R62" s="4">
        <f t="shared" si="18"/>
        <v>571.33100000000013</v>
      </c>
      <c r="S62" s="4">
        <f t="shared" si="7"/>
        <v>571.33100000000013</v>
      </c>
      <c r="T62" s="4"/>
      <c r="U62" s="4"/>
      <c r="V62" s="9"/>
      <c r="W62" s="9">
        <f t="shared" si="8"/>
        <v>11</v>
      </c>
      <c r="X62" s="9">
        <f t="shared" si="16"/>
        <v>4.9633679895186171</v>
      </c>
      <c r="Y62" s="9">
        <v>65.904399999999995</v>
      </c>
      <c r="Z62" s="9">
        <v>85.462999999999994</v>
      </c>
      <c r="AA62" s="9">
        <v>93.891999999999996</v>
      </c>
      <c r="AB62" s="9">
        <v>90.995800000000003</v>
      </c>
      <c r="AC62" s="9">
        <v>71.212999999999994</v>
      </c>
      <c r="AD62" s="9">
        <v>69.80080000000001</v>
      </c>
      <c r="AE62" s="9">
        <v>77.338200000000001</v>
      </c>
      <c r="AF62" s="9">
        <v>79.018200000000007</v>
      </c>
      <c r="AG62" s="9">
        <v>89.250199999999992</v>
      </c>
      <c r="AH62" s="9">
        <v>79.319400000000002</v>
      </c>
      <c r="AI62" s="9"/>
      <c r="AJ62" s="9">
        <f t="shared" si="9"/>
        <v>571</v>
      </c>
      <c r="AK62" s="9">
        <f t="shared" si="10"/>
        <v>0</v>
      </c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115</v>
      </c>
      <c r="B63" s="9" t="s">
        <v>38</v>
      </c>
      <c r="C63" s="9">
        <v>756.98500000000001</v>
      </c>
      <c r="D63" s="9">
        <v>259.91899999999998</v>
      </c>
      <c r="E63" s="9">
        <v>548.34799999999996</v>
      </c>
      <c r="F63" s="9">
        <v>469.24900000000002</v>
      </c>
      <c r="G63" s="7">
        <v>1</v>
      </c>
      <c r="H63" s="9">
        <v>40</v>
      </c>
      <c r="I63" s="9" t="s">
        <v>39</v>
      </c>
      <c r="J63" s="9"/>
      <c r="K63" s="9">
        <v>570.03899999999999</v>
      </c>
      <c r="L63" s="9">
        <f t="shared" si="14"/>
        <v>-21.691000000000031</v>
      </c>
      <c r="M63" s="9"/>
      <c r="N63" s="9"/>
      <c r="O63" s="9">
        <v>0</v>
      </c>
      <c r="P63" s="9">
        <v>60.261400000000208</v>
      </c>
      <c r="Q63" s="9">
        <f t="shared" si="15"/>
        <v>109.66959999999999</v>
      </c>
      <c r="R63" s="4">
        <f t="shared" si="18"/>
        <v>676.85519999999974</v>
      </c>
      <c r="S63" s="4">
        <f t="shared" si="7"/>
        <v>676.85519999999974</v>
      </c>
      <c r="T63" s="4"/>
      <c r="U63" s="4"/>
      <c r="V63" s="9"/>
      <c r="W63" s="9">
        <f t="shared" si="8"/>
        <v>11.000000000000002</v>
      </c>
      <c r="X63" s="9">
        <f t="shared" si="16"/>
        <v>4.8282331657998228</v>
      </c>
      <c r="Y63" s="9">
        <v>76.259600000000006</v>
      </c>
      <c r="Z63" s="9">
        <v>90.748400000000004</v>
      </c>
      <c r="AA63" s="9">
        <v>105.4922</v>
      </c>
      <c r="AB63" s="9">
        <v>108.6936</v>
      </c>
      <c r="AC63" s="9">
        <v>88.4178</v>
      </c>
      <c r="AD63" s="9">
        <v>91.811199999999999</v>
      </c>
      <c r="AE63" s="9">
        <v>87.5672</v>
      </c>
      <c r="AF63" s="9">
        <v>79.655600000000007</v>
      </c>
      <c r="AG63" s="9">
        <v>98.024000000000001</v>
      </c>
      <c r="AH63" s="9">
        <v>87.452200000000005</v>
      </c>
      <c r="AI63" s="9"/>
      <c r="AJ63" s="9">
        <f t="shared" si="9"/>
        <v>677</v>
      </c>
      <c r="AK63" s="9">
        <f t="shared" si="10"/>
        <v>0</v>
      </c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 t="s">
        <v>116</v>
      </c>
      <c r="B64" s="9" t="s">
        <v>38</v>
      </c>
      <c r="C64" s="9">
        <v>128.624</v>
      </c>
      <c r="D64" s="9">
        <v>39.475999999999999</v>
      </c>
      <c r="E64" s="9">
        <v>111.53400000000001</v>
      </c>
      <c r="F64" s="9">
        <v>59.908000000000001</v>
      </c>
      <c r="G64" s="7">
        <v>1</v>
      </c>
      <c r="H64" s="9">
        <v>30</v>
      </c>
      <c r="I64" s="9" t="s">
        <v>39</v>
      </c>
      <c r="J64" s="9"/>
      <c r="K64" s="9">
        <v>115.9</v>
      </c>
      <c r="L64" s="9">
        <f t="shared" si="14"/>
        <v>-4.3659999999999997</v>
      </c>
      <c r="M64" s="9"/>
      <c r="N64" s="9"/>
      <c r="O64" s="9">
        <v>35</v>
      </c>
      <c r="P64" s="9">
        <v>70.501800000000017</v>
      </c>
      <c r="Q64" s="9">
        <f t="shared" si="15"/>
        <v>22.306800000000003</v>
      </c>
      <c r="R64" s="4">
        <f t="shared" si="18"/>
        <v>79.964999999999989</v>
      </c>
      <c r="S64" s="4">
        <f t="shared" si="7"/>
        <v>79.964999999999989</v>
      </c>
      <c r="T64" s="4"/>
      <c r="U64" s="4"/>
      <c r="V64" s="9"/>
      <c r="W64" s="9">
        <f t="shared" si="8"/>
        <v>10.999999999999998</v>
      </c>
      <c r="X64" s="9">
        <f t="shared" si="16"/>
        <v>7.4152186777126259</v>
      </c>
      <c r="Y64" s="9">
        <v>20.6706</v>
      </c>
      <c r="Z64" s="9">
        <v>18.395199999999999</v>
      </c>
      <c r="AA64" s="9">
        <v>20.353000000000002</v>
      </c>
      <c r="AB64" s="9">
        <v>20.0702</v>
      </c>
      <c r="AC64" s="9">
        <v>20.002199999999998</v>
      </c>
      <c r="AD64" s="9">
        <v>21.095400000000001</v>
      </c>
      <c r="AE64" s="9">
        <v>19.336400000000001</v>
      </c>
      <c r="AF64" s="9">
        <v>20.6144</v>
      </c>
      <c r="AG64" s="9">
        <v>24.0502</v>
      </c>
      <c r="AH64" s="9">
        <v>23.824200000000001</v>
      </c>
      <c r="AI64" s="9" t="s">
        <v>78</v>
      </c>
      <c r="AJ64" s="9">
        <f t="shared" si="9"/>
        <v>80</v>
      </c>
      <c r="AK64" s="9">
        <f t="shared" si="10"/>
        <v>0</v>
      </c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 t="s">
        <v>117</v>
      </c>
      <c r="B65" s="9" t="s">
        <v>44</v>
      </c>
      <c r="C65" s="9">
        <v>117</v>
      </c>
      <c r="D65" s="9"/>
      <c r="E65" s="9">
        <v>164</v>
      </c>
      <c r="F65" s="9">
        <v>-19</v>
      </c>
      <c r="G65" s="7">
        <v>0.6</v>
      </c>
      <c r="H65" s="9">
        <v>60</v>
      </c>
      <c r="I65" s="10" t="s">
        <v>80</v>
      </c>
      <c r="J65" s="9"/>
      <c r="K65" s="9">
        <v>170</v>
      </c>
      <c r="L65" s="9">
        <f t="shared" si="14"/>
        <v>-6</v>
      </c>
      <c r="M65" s="9"/>
      <c r="N65" s="9"/>
      <c r="O65" s="9">
        <v>133</v>
      </c>
      <c r="P65" s="9">
        <v>91</v>
      </c>
      <c r="Q65" s="9">
        <f t="shared" si="15"/>
        <v>32.799999999999997</v>
      </c>
      <c r="R65" s="4">
        <f>10*Q65-P65-O65-F65</f>
        <v>123</v>
      </c>
      <c r="S65" s="4">
        <f t="shared" si="7"/>
        <v>123</v>
      </c>
      <c r="T65" s="4"/>
      <c r="U65" s="4"/>
      <c r="V65" s="9"/>
      <c r="W65" s="9">
        <f t="shared" si="8"/>
        <v>10</v>
      </c>
      <c r="X65" s="9">
        <f t="shared" si="16"/>
        <v>6.2500000000000009</v>
      </c>
      <c r="Y65" s="9">
        <v>33.4</v>
      </c>
      <c r="Z65" s="9">
        <v>27.8</v>
      </c>
      <c r="AA65" s="9">
        <v>8.6</v>
      </c>
      <c r="AB65" s="9">
        <v>11.4</v>
      </c>
      <c r="AC65" s="9">
        <v>15.8</v>
      </c>
      <c r="AD65" s="9">
        <v>18.8</v>
      </c>
      <c r="AE65" s="9">
        <v>18.600000000000001</v>
      </c>
      <c r="AF65" s="9">
        <v>15</v>
      </c>
      <c r="AG65" s="9">
        <v>14.6</v>
      </c>
      <c r="AH65" s="9">
        <v>18.8</v>
      </c>
      <c r="AI65" s="9" t="s">
        <v>118</v>
      </c>
      <c r="AJ65" s="9">
        <f t="shared" si="9"/>
        <v>74</v>
      </c>
      <c r="AK65" s="9">
        <f t="shared" si="10"/>
        <v>0</v>
      </c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19" t="s">
        <v>107</v>
      </c>
      <c r="B66" s="9" t="s">
        <v>44</v>
      </c>
      <c r="C66" s="9"/>
      <c r="D66" s="9"/>
      <c r="E66" s="18">
        <f>0+E56</f>
        <v>122</v>
      </c>
      <c r="F66" s="18">
        <f>0+F56</f>
        <v>136</v>
      </c>
      <c r="G66" s="7">
        <v>0.35</v>
      </c>
      <c r="H66" s="9">
        <v>50</v>
      </c>
      <c r="I66" s="9" t="s">
        <v>39</v>
      </c>
      <c r="J66" s="9"/>
      <c r="K66" s="9">
        <v>3</v>
      </c>
      <c r="L66" s="9">
        <f t="shared" si="14"/>
        <v>119</v>
      </c>
      <c r="M66" s="9"/>
      <c r="N66" s="9"/>
      <c r="O66" s="9">
        <v>0</v>
      </c>
      <c r="P66" s="9">
        <v>0</v>
      </c>
      <c r="Q66" s="9">
        <f t="shared" si="15"/>
        <v>24.4</v>
      </c>
      <c r="R66" s="4">
        <f t="shared" si="18"/>
        <v>132.39999999999998</v>
      </c>
      <c r="S66" s="4">
        <f t="shared" si="7"/>
        <v>132.39999999999998</v>
      </c>
      <c r="T66" s="4"/>
      <c r="U66" s="4"/>
      <c r="V66" s="9"/>
      <c r="W66" s="9">
        <f t="shared" si="8"/>
        <v>11</v>
      </c>
      <c r="X66" s="9">
        <f t="shared" si="16"/>
        <v>5.5737704918032787</v>
      </c>
      <c r="Y66" s="9">
        <v>17</v>
      </c>
      <c r="Z66" s="9">
        <v>15.8</v>
      </c>
      <c r="AA66" s="9">
        <v>26.6</v>
      </c>
      <c r="AB66" s="9">
        <v>30.2</v>
      </c>
      <c r="AC66" s="9">
        <v>27</v>
      </c>
      <c r="AD66" s="9">
        <v>25.8</v>
      </c>
      <c r="AE66" s="9">
        <v>15.2</v>
      </c>
      <c r="AF66" s="9">
        <v>27.2</v>
      </c>
      <c r="AG66" s="9">
        <v>26.8</v>
      </c>
      <c r="AH66" s="9">
        <v>24.2</v>
      </c>
      <c r="AI66" s="9"/>
      <c r="AJ66" s="9">
        <f t="shared" si="9"/>
        <v>46</v>
      </c>
      <c r="AK66" s="9">
        <f t="shared" si="10"/>
        <v>0</v>
      </c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119</v>
      </c>
      <c r="B67" s="9" t="s">
        <v>44</v>
      </c>
      <c r="C67" s="9">
        <v>508</v>
      </c>
      <c r="D67" s="9">
        <v>237.405</v>
      </c>
      <c r="E67" s="9">
        <v>382</v>
      </c>
      <c r="F67" s="9">
        <v>378</v>
      </c>
      <c r="G67" s="7">
        <v>0.37</v>
      </c>
      <c r="H67" s="9">
        <v>50</v>
      </c>
      <c r="I67" s="9" t="s">
        <v>39</v>
      </c>
      <c r="J67" s="9"/>
      <c r="K67" s="9">
        <v>416</v>
      </c>
      <c r="L67" s="9">
        <f t="shared" si="14"/>
        <v>-34</v>
      </c>
      <c r="M67" s="9"/>
      <c r="N67" s="9"/>
      <c r="O67" s="9">
        <v>329</v>
      </c>
      <c r="P67" s="9">
        <v>39.095999999999997</v>
      </c>
      <c r="Q67" s="9">
        <f t="shared" si="15"/>
        <v>76.400000000000006</v>
      </c>
      <c r="R67" s="4">
        <f t="shared" si="18"/>
        <v>94.304000000000087</v>
      </c>
      <c r="S67" s="4">
        <f t="shared" si="7"/>
        <v>94.304000000000087</v>
      </c>
      <c r="T67" s="4"/>
      <c r="U67" s="4"/>
      <c r="V67" s="9"/>
      <c r="W67" s="9">
        <f t="shared" si="8"/>
        <v>11</v>
      </c>
      <c r="X67" s="9">
        <f t="shared" si="16"/>
        <v>9.7656544502617795</v>
      </c>
      <c r="Y67" s="9">
        <v>87.881</v>
      </c>
      <c r="Z67" s="9">
        <v>97.4</v>
      </c>
      <c r="AA67" s="9">
        <v>118.6</v>
      </c>
      <c r="AB67" s="9">
        <v>151</v>
      </c>
      <c r="AC67" s="9">
        <v>161</v>
      </c>
      <c r="AD67" s="9">
        <v>144.4</v>
      </c>
      <c r="AE67" s="9">
        <v>130</v>
      </c>
      <c r="AF67" s="9">
        <v>130.80000000000001</v>
      </c>
      <c r="AG67" s="9">
        <v>110</v>
      </c>
      <c r="AH67" s="9">
        <v>110</v>
      </c>
      <c r="AI67" s="9" t="s">
        <v>120</v>
      </c>
      <c r="AJ67" s="9">
        <f t="shared" si="9"/>
        <v>35</v>
      </c>
      <c r="AK67" s="9">
        <f t="shared" si="10"/>
        <v>0</v>
      </c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121</v>
      </c>
      <c r="B68" s="9" t="s">
        <v>44</v>
      </c>
      <c r="C68" s="9">
        <v>19</v>
      </c>
      <c r="D68" s="9">
        <v>3</v>
      </c>
      <c r="E68" s="9">
        <v>32</v>
      </c>
      <c r="F68" s="9"/>
      <c r="G68" s="7">
        <v>0.4</v>
      </c>
      <c r="H68" s="9">
        <v>30</v>
      </c>
      <c r="I68" s="9" t="s">
        <v>39</v>
      </c>
      <c r="J68" s="9"/>
      <c r="K68" s="9">
        <v>49</v>
      </c>
      <c r="L68" s="9">
        <f t="shared" si="14"/>
        <v>-17</v>
      </c>
      <c r="M68" s="9"/>
      <c r="N68" s="9"/>
      <c r="O68" s="9">
        <v>0</v>
      </c>
      <c r="P68" s="9">
        <v>43</v>
      </c>
      <c r="Q68" s="9">
        <f t="shared" si="15"/>
        <v>6.4</v>
      </c>
      <c r="R68" s="4">
        <f t="shared" si="18"/>
        <v>27.400000000000006</v>
      </c>
      <c r="S68" s="4">
        <f t="shared" si="7"/>
        <v>27.400000000000006</v>
      </c>
      <c r="T68" s="4"/>
      <c r="U68" s="4"/>
      <c r="V68" s="9"/>
      <c r="W68" s="9">
        <f t="shared" si="8"/>
        <v>11</v>
      </c>
      <c r="X68" s="9">
        <f t="shared" si="16"/>
        <v>6.71875</v>
      </c>
      <c r="Y68" s="9">
        <v>7</v>
      </c>
      <c r="Z68" s="9">
        <v>3.4</v>
      </c>
      <c r="AA68" s="9">
        <v>4.2</v>
      </c>
      <c r="AB68" s="9">
        <v>0.4</v>
      </c>
      <c r="AC68" s="9">
        <v>2.8</v>
      </c>
      <c r="AD68" s="9">
        <v>6</v>
      </c>
      <c r="AE68" s="9">
        <v>4.2</v>
      </c>
      <c r="AF68" s="9">
        <v>2</v>
      </c>
      <c r="AG68" s="9">
        <v>0</v>
      </c>
      <c r="AH68" s="9">
        <v>2</v>
      </c>
      <c r="AI68" s="9" t="s">
        <v>122</v>
      </c>
      <c r="AJ68" s="9">
        <f t="shared" si="9"/>
        <v>11</v>
      </c>
      <c r="AK68" s="9">
        <f t="shared" si="10"/>
        <v>0</v>
      </c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123</v>
      </c>
      <c r="B69" s="9" t="s">
        <v>44</v>
      </c>
      <c r="C69" s="9">
        <v>232</v>
      </c>
      <c r="D69" s="9">
        <v>30</v>
      </c>
      <c r="E69" s="9">
        <v>140</v>
      </c>
      <c r="F69" s="9">
        <v>149</v>
      </c>
      <c r="G69" s="7">
        <v>0.6</v>
      </c>
      <c r="H69" s="9">
        <v>55</v>
      </c>
      <c r="I69" s="10" t="s">
        <v>80</v>
      </c>
      <c r="J69" s="9"/>
      <c r="K69" s="9">
        <v>152</v>
      </c>
      <c r="L69" s="9">
        <f t="shared" si="14"/>
        <v>-12</v>
      </c>
      <c r="M69" s="9"/>
      <c r="N69" s="9"/>
      <c r="O69" s="9">
        <v>0</v>
      </c>
      <c r="P69" s="9">
        <v>0</v>
      </c>
      <c r="Q69" s="9">
        <f t="shared" si="15"/>
        <v>28</v>
      </c>
      <c r="R69" s="4">
        <v>90</v>
      </c>
      <c r="S69" s="4">
        <f t="shared" si="7"/>
        <v>90</v>
      </c>
      <c r="T69" s="4"/>
      <c r="U69" s="4"/>
      <c r="V69" s="9"/>
      <c r="W69" s="9">
        <f t="shared" si="8"/>
        <v>8.5357142857142865</v>
      </c>
      <c r="X69" s="9">
        <f t="shared" si="16"/>
        <v>5.3214285714285712</v>
      </c>
      <c r="Y69" s="9">
        <v>18</v>
      </c>
      <c r="Z69" s="9">
        <v>16.2</v>
      </c>
      <c r="AA69" s="9">
        <v>11.6</v>
      </c>
      <c r="AB69" s="9">
        <v>13</v>
      </c>
      <c r="AC69" s="9">
        <v>9.8000000000000007</v>
      </c>
      <c r="AD69" s="9">
        <v>18</v>
      </c>
      <c r="AE69" s="9">
        <v>16.2</v>
      </c>
      <c r="AF69" s="9">
        <v>10.8</v>
      </c>
      <c r="AG69" s="9">
        <v>8.6</v>
      </c>
      <c r="AH69" s="9">
        <v>22</v>
      </c>
      <c r="AI69" s="9" t="s">
        <v>124</v>
      </c>
      <c r="AJ69" s="9">
        <f t="shared" si="9"/>
        <v>54</v>
      </c>
      <c r="AK69" s="9">
        <f t="shared" si="10"/>
        <v>0</v>
      </c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125</v>
      </c>
      <c r="B70" s="9" t="s">
        <v>44</v>
      </c>
      <c r="C70" s="9">
        <v>52</v>
      </c>
      <c r="D70" s="9"/>
      <c r="E70" s="9">
        <v>34</v>
      </c>
      <c r="F70" s="9">
        <v>18</v>
      </c>
      <c r="G70" s="7">
        <v>0.45</v>
      </c>
      <c r="H70" s="9">
        <v>40</v>
      </c>
      <c r="I70" s="9" t="s">
        <v>39</v>
      </c>
      <c r="J70" s="9"/>
      <c r="K70" s="9">
        <v>34</v>
      </c>
      <c r="L70" s="9">
        <f t="shared" ref="L70:L95" si="19">E70-K70</f>
        <v>0</v>
      </c>
      <c r="M70" s="9"/>
      <c r="N70" s="9"/>
      <c r="O70" s="9">
        <v>10</v>
      </c>
      <c r="P70" s="9">
        <v>50.199999999999989</v>
      </c>
      <c r="Q70" s="9">
        <f t="shared" ref="Q70:Q95" si="20">E70/5</f>
        <v>6.8</v>
      </c>
      <c r="R70" s="4"/>
      <c r="S70" s="4">
        <f t="shared" si="7"/>
        <v>0</v>
      </c>
      <c r="T70" s="4"/>
      <c r="U70" s="4"/>
      <c r="V70" s="9"/>
      <c r="W70" s="9">
        <f t="shared" si="8"/>
        <v>11.499999999999998</v>
      </c>
      <c r="X70" s="9">
        <f t="shared" ref="X70:X95" si="21">(F70+O70+P70)/Q70</f>
        <v>11.499999999999998</v>
      </c>
      <c r="Y70" s="9">
        <v>10.199999999999999</v>
      </c>
      <c r="Z70" s="9">
        <v>11.4</v>
      </c>
      <c r="AA70" s="9">
        <v>0.6</v>
      </c>
      <c r="AB70" s="9">
        <v>-0.4</v>
      </c>
      <c r="AC70" s="9">
        <v>15.4</v>
      </c>
      <c r="AD70" s="9">
        <v>15.8</v>
      </c>
      <c r="AE70" s="9">
        <v>7.6</v>
      </c>
      <c r="AF70" s="9">
        <v>11.8</v>
      </c>
      <c r="AG70" s="9">
        <v>1.8</v>
      </c>
      <c r="AH70" s="9">
        <v>1.4</v>
      </c>
      <c r="AI70" s="9" t="s">
        <v>126</v>
      </c>
      <c r="AJ70" s="9">
        <f t="shared" si="9"/>
        <v>0</v>
      </c>
      <c r="AK70" s="9">
        <f t="shared" si="10"/>
        <v>0</v>
      </c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 t="s">
        <v>127</v>
      </c>
      <c r="B71" s="9" t="s">
        <v>44</v>
      </c>
      <c r="C71" s="9">
        <v>272</v>
      </c>
      <c r="D71" s="9">
        <v>106</v>
      </c>
      <c r="E71" s="9">
        <v>378</v>
      </c>
      <c r="F71" s="9">
        <v>74</v>
      </c>
      <c r="G71" s="7">
        <v>0.4</v>
      </c>
      <c r="H71" s="9">
        <v>50</v>
      </c>
      <c r="I71" s="10" t="s">
        <v>80</v>
      </c>
      <c r="J71" s="9"/>
      <c r="K71" s="9">
        <v>391</v>
      </c>
      <c r="L71" s="9">
        <f t="shared" si="19"/>
        <v>-13</v>
      </c>
      <c r="M71" s="9"/>
      <c r="N71" s="9"/>
      <c r="O71" s="9">
        <v>169</v>
      </c>
      <c r="P71" s="9">
        <v>493</v>
      </c>
      <c r="Q71" s="9">
        <f t="shared" si="20"/>
        <v>75.599999999999994</v>
      </c>
      <c r="R71" s="4"/>
      <c r="S71" s="4">
        <f t="shared" ref="S71:S95" si="22">R71</f>
        <v>0</v>
      </c>
      <c r="T71" s="4"/>
      <c r="U71" s="4"/>
      <c r="V71" s="9"/>
      <c r="W71" s="9">
        <f t="shared" ref="W71:W95" si="23">(F71+O71+P71+S71+T71)/Q71</f>
        <v>9.7354497354497358</v>
      </c>
      <c r="X71" s="9">
        <f t="shared" si="21"/>
        <v>9.7354497354497358</v>
      </c>
      <c r="Y71" s="9">
        <v>87.6</v>
      </c>
      <c r="Z71" s="9">
        <v>56.4</v>
      </c>
      <c r="AA71" s="9">
        <v>46.6</v>
      </c>
      <c r="AB71" s="9">
        <v>50</v>
      </c>
      <c r="AC71" s="9">
        <v>48</v>
      </c>
      <c r="AD71" s="9">
        <v>46.6</v>
      </c>
      <c r="AE71" s="9">
        <v>50.2</v>
      </c>
      <c r="AF71" s="9">
        <v>56.2</v>
      </c>
      <c r="AG71" s="9">
        <v>43</v>
      </c>
      <c r="AH71" s="9">
        <v>41</v>
      </c>
      <c r="AI71" s="9" t="s">
        <v>78</v>
      </c>
      <c r="AJ71" s="9">
        <f t="shared" ref="AJ71:AJ95" si="24">ROUND(G71*S71,0)</f>
        <v>0</v>
      </c>
      <c r="AK71" s="9">
        <f t="shared" ref="AK71:AK95" si="25">ROUND(G71*T71,0)</f>
        <v>0</v>
      </c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 t="s">
        <v>128</v>
      </c>
      <c r="B72" s="9" t="s">
        <v>44</v>
      </c>
      <c r="C72" s="9">
        <v>12</v>
      </c>
      <c r="D72" s="9">
        <v>6</v>
      </c>
      <c r="E72" s="9">
        <v>19</v>
      </c>
      <c r="F72" s="9"/>
      <c r="G72" s="7">
        <v>0.4</v>
      </c>
      <c r="H72" s="9">
        <v>55</v>
      </c>
      <c r="I72" s="9" t="s">
        <v>39</v>
      </c>
      <c r="J72" s="9"/>
      <c r="K72" s="9">
        <v>35</v>
      </c>
      <c r="L72" s="9">
        <f t="shared" si="19"/>
        <v>-16</v>
      </c>
      <c r="M72" s="9"/>
      <c r="N72" s="9"/>
      <c r="O72" s="9">
        <v>13</v>
      </c>
      <c r="P72" s="9">
        <v>18.8</v>
      </c>
      <c r="Q72" s="9">
        <f t="shared" si="20"/>
        <v>3.8</v>
      </c>
      <c r="R72" s="4">
        <f t="shared" si="18"/>
        <v>9.9999999999999964</v>
      </c>
      <c r="S72" s="4">
        <f t="shared" si="22"/>
        <v>9.9999999999999964</v>
      </c>
      <c r="T72" s="4"/>
      <c r="U72" s="4"/>
      <c r="V72" s="9"/>
      <c r="W72" s="9">
        <f t="shared" si="23"/>
        <v>11</v>
      </c>
      <c r="X72" s="9">
        <f t="shared" si="21"/>
        <v>8.3684210526315788</v>
      </c>
      <c r="Y72" s="9">
        <v>6</v>
      </c>
      <c r="Z72" s="9">
        <v>6</v>
      </c>
      <c r="AA72" s="9">
        <v>6.4</v>
      </c>
      <c r="AB72" s="9">
        <v>3.4</v>
      </c>
      <c r="AC72" s="9">
        <v>2.2000000000000002</v>
      </c>
      <c r="AD72" s="9">
        <v>3.2</v>
      </c>
      <c r="AE72" s="9">
        <v>3.2</v>
      </c>
      <c r="AF72" s="9">
        <v>4.4000000000000004</v>
      </c>
      <c r="AG72" s="9">
        <v>3.6</v>
      </c>
      <c r="AH72" s="9">
        <v>3</v>
      </c>
      <c r="AI72" s="9"/>
      <c r="AJ72" s="9">
        <f t="shared" si="24"/>
        <v>4</v>
      </c>
      <c r="AK72" s="9">
        <f t="shared" si="25"/>
        <v>0</v>
      </c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129</v>
      </c>
      <c r="B73" s="9" t="s">
        <v>38</v>
      </c>
      <c r="C73" s="9">
        <v>166.30500000000001</v>
      </c>
      <c r="D73" s="9">
        <v>1405.413</v>
      </c>
      <c r="E73" s="9">
        <v>242.547</v>
      </c>
      <c r="F73" s="9">
        <v>7.024</v>
      </c>
      <c r="G73" s="7">
        <v>1</v>
      </c>
      <c r="H73" s="9">
        <v>55</v>
      </c>
      <c r="I73" s="10" t="s">
        <v>80</v>
      </c>
      <c r="J73" s="9"/>
      <c r="K73" s="9">
        <v>303.76799999999997</v>
      </c>
      <c r="L73" s="9">
        <f t="shared" si="19"/>
        <v>-61.220999999999975</v>
      </c>
      <c r="M73" s="9"/>
      <c r="N73" s="9"/>
      <c r="O73" s="9">
        <v>286</v>
      </c>
      <c r="P73" s="9">
        <v>204.53700000000001</v>
      </c>
      <c r="Q73" s="9">
        <f t="shared" si="20"/>
        <v>48.509399999999999</v>
      </c>
      <c r="R73" s="4">
        <f t="shared" si="18"/>
        <v>36.04239999999993</v>
      </c>
      <c r="S73" s="4">
        <f t="shared" si="22"/>
        <v>36.04239999999993</v>
      </c>
      <c r="T73" s="4"/>
      <c r="U73" s="4"/>
      <c r="V73" s="9"/>
      <c r="W73" s="9">
        <f t="shared" si="23"/>
        <v>11</v>
      </c>
      <c r="X73" s="9">
        <f t="shared" si="21"/>
        <v>10.257001735746062</v>
      </c>
      <c r="Y73" s="9">
        <v>55.083000000000013</v>
      </c>
      <c r="Z73" s="9">
        <v>48.702399999999997</v>
      </c>
      <c r="AA73" s="9">
        <v>54.483199999999997</v>
      </c>
      <c r="AB73" s="9">
        <v>56.073800000000013</v>
      </c>
      <c r="AC73" s="9">
        <v>60.619199999999999</v>
      </c>
      <c r="AD73" s="9">
        <v>86.847999999999999</v>
      </c>
      <c r="AE73" s="9">
        <v>73.95</v>
      </c>
      <c r="AF73" s="9">
        <v>59.267600000000002</v>
      </c>
      <c r="AG73" s="9">
        <v>66.998199999999997</v>
      </c>
      <c r="AH73" s="9">
        <v>60.372199999999999</v>
      </c>
      <c r="AI73" s="9" t="s">
        <v>130</v>
      </c>
      <c r="AJ73" s="9">
        <f t="shared" si="24"/>
        <v>36</v>
      </c>
      <c r="AK73" s="9">
        <f t="shared" si="25"/>
        <v>0</v>
      </c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131</v>
      </c>
      <c r="B74" s="9" t="s">
        <v>38</v>
      </c>
      <c r="C74" s="9">
        <v>916.16</v>
      </c>
      <c r="D74" s="9">
        <v>641.64499999999998</v>
      </c>
      <c r="E74" s="9">
        <v>678.82799999999997</v>
      </c>
      <c r="F74" s="9">
        <v>950.79300000000001</v>
      </c>
      <c r="G74" s="7">
        <v>1</v>
      </c>
      <c r="H74" s="9">
        <v>60</v>
      </c>
      <c r="I74" s="9" t="s">
        <v>39</v>
      </c>
      <c r="J74" s="9"/>
      <c r="K74" s="9">
        <v>698.28</v>
      </c>
      <c r="L74" s="9">
        <f t="shared" si="19"/>
        <v>-19.451999999999998</v>
      </c>
      <c r="M74" s="9"/>
      <c r="N74" s="9"/>
      <c r="O74" s="9">
        <v>347</v>
      </c>
      <c r="P74" s="9">
        <v>0</v>
      </c>
      <c r="Q74" s="9">
        <f t="shared" si="20"/>
        <v>135.76560000000001</v>
      </c>
      <c r="R74" s="4">
        <f t="shared" si="18"/>
        <v>195.62860000000012</v>
      </c>
      <c r="S74" s="4">
        <f t="shared" si="22"/>
        <v>195.62860000000012</v>
      </c>
      <c r="T74" s="4">
        <f t="shared" ref="T74:T77" si="26">$T$1*Q74</f>
        <v>271.53120000000001</v>
      </c>
      <c r="U74" s="4"/>
      <c r="V74" s="9"/>
      <c r="W74" s="9">
        <f t="shared" si="23"/>
        <v>13</v>
      </c>
      <c r="X74" s="9">
        <f t="shared" si="21"/>
        <v>9.5590709281290707</v>
      </c>
      <c r="Y74" s="9">
        <v>135.16419999999999</v>
      </c>
      <c r="Z74" s="9">
        <v>135.3862</v>
      </c>
      <c r="AA74" s="9">
        <v>144.6498</v>
      </c>
      <c r="AB74" s="9">
        <v>139.93379999999999</v>
      </c>
      <c r="AC74" s="9">
        <v>141.43379999999999</v>
      </c>
      <c r="AD74" s="9">
        <v>149.8398</v>
      </c>
      <c r="AE74" s="9">
        <v>158.6412</v>
      </c>
      <c r="AF74" s="9">
        <v>158.25620000000001</v>
      </c>
      <c r="AG74" s="9">
        <v>149.56200000000001</v>
      </c>
      <c r="AH74" s="9">
        <v>142.50360000000001</v>
      </c>
      <c r="AI74" s="9" t="s">
        <v>53</v>
      </c>
      <c r="AJ74" s="9">
        <f t="shared" si="24"/>
        <v>196</v>
      </c>
      <c r="AK74" s="9">
        <f t="shared" si="25"/>
        <v>272</v>
      </c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132</v>
      </c>
      <c r="B75" s="9" t="s">
        <v>38</v>
      </c>
      <c r="C75" s="9">
        <v>867.77700000000004</v>
      </c>
      <c r="D75" s="9">
        <v>2649.0790000000002</v>
      </c>
      <c r="E75" s="9">
        <v>1225.54</v>
      </c>
      <c r="F75" s="9">
        <v>344.35599999999999</v>
      </c>
      <c r="G75" s="7">
        <v>1</v>
      </c>
      <c r="H75" s="9">
        <v>60</v>
      </c>
      <c r="I75" s="9" t="s">
        <v>39</v>
      </c>
      <c r="J75" s="9"/>
      <c r="K75" s="9">
        <v>1326.097</v>
      </c>
      <c r="L75" s="9">
        <f t="shared" si="19"/>
        <v>-100.55700000000002</v>
      </c>
      <c r="M75" s="9"/>
      <c r="N75" s="9"/>
      <c r="O75" s="9">
        <v>919</v>
      </c>
      <c r="P75" s="9">
        <v>852.26639999999998</v>
      </c>
      <c r="Q75" s="9">
        <f t="shared" si="20"/>
        <v>245.108</v>
      </c>
      <c r="R75" s="4">
        <f t="shared" si="18"/>
        <v>580.56560000000013</v>
      </c>
      <c r="S75" s="4">
        <f t="shared" si="22"/>
        <v>580.56560000000013</v>
      </c>
      <c r="T75" s="4">
        <f t="shared" si="26"/>
        <v>490.21600000000001</v>
      </c>
      <c r="U75" s="4"/>
      <c r="V75" s="9"/>
      <c r="W75" s="9">
        <f t="shared" si="23"/>
        <v>13</v>
      </c>
      <c r="X75" s="9">
        <f t="shared" si="21"/>
        <v>8.6313886123667949</v>
      </c>
      <c r="Y75" s="9">
        <v>238.09039999999999</v>
      </c>
      <c r="Z75" s="9">
        <v>270.62079999999997</v>
      </c>
      <c r="AA75" s="9">
        <v>290.8544</v>
      </c>
      <c r="AB75" s="9">
        <v>280.83499999999998</v>
      </c>
      <c r="AC75" s="9">
        <v>292.69880000000001</v>
      </c>
      <c r="AD75" s="9">
        <v>311.60039999999998</v>
      </c>
      <c r="AE75" s="9">
        <v>290.70960000000002</v>
      </c>
      <c r="AF75" s="9">
        <v>272.58539999999999</v>
      </c>
      <c r="AG75" s="9">
        <v>298.94779999999997</v>
      </c>
      <c r="AH75" s="9">
        <v>281.13580000000002</v>
      </c>
      <c r="AI75" s="22" t="s">
        <v>161</v>
      </c>
      <c r="AJ75" s="9">
        <f t="shared" si="24"/>
        <v>581</v>
      </c>
      <c r="AK75" s="9">
        <f t="shared" si="25"/>
        <v>490</v>
      </c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133</v>
      </c>
      <c r="B76" s="9" t="s">
        <v>38</v>
      </c>
      <c r="C76" s="9">
        <v>1559.5039999999999</v>
      </c>
      <c r="D76" s="9">
        <v>3518.5360000000001</v>
      </c>
      <c r="E76" s="9">
        <v>1039.9290000000001</v>
      </c>
      <c r="F76" s="9">
        <v>1461.248</v>
      </c>
      <c r="G76" s="7">
        <v>1</v>
      </c>
      <c r="H76" s="9">
        <v>60</v>
      </c>
      <c r="I76" s="9" t="s">
        <v>39</v>
      </c>
      <c r="J76" s="9"/>
      <c r="K76" s="9">
        <v>1100.3309999999999</v>
      </c>
      <c r="L76" s="9">
        <f t="shared" si="19"/>
        <v>-60.401999999999816</v>
      </c>
      <c r="M76" s="9"/>
      <c r="N76" s="9"/>
      <c r="O76" s="9">
        <v>690</v>
      </c>
      <c r="P76" s="9">
        <v>0</v>
      </c>
      <c r="Q76" s="9">
        <f t="shared" si="20"/>
        <v>207.98580000000001</v>
      </c>
      <c r="R76" s="4">
        <f t="shared" si="18"/>
        <v>136.59580000000005</v>
      </c>
      <c r="S76" s="4">
        <f t="shared" si="22"/>
        <v>136.59580000000005</v>
      </c>
      <c r="T76" s="4">
        <f t="shared" si="26"/>
        <v>415.97160000000002</v>
      </c>
      <c r="U76" s="4"/>
      <c r="V76" s="9"/>
      <c r="W76" s="9">
        <f t="shared" si="23"/>
        <v>12.999999999999998</v>
      </c>
      <c r="X76" s="9">
        <f t="shared" si="21"/>
        <v>10.343244586890066</v>
      </c>
      <c r="Y76" s="9">
        <v>215.30420000000001</v>
      </c>
      <c r="Z76" s="9">
        <v>215.91079999999999</v>
      </c>
      <c r="AA76" s="9">
        <v>205.8614</v>
      </c>
      <c r="AB76" s="9">
        <v>228.17439999999999</v>
      </c>
      <c r="AC76" s="9">
        <v>233.14519999999999</v>
      </c>
      <c r="AD76" s="9">
        <v>229.86080000000001</v>
      </c>
      <c r="AE76" s="9">
        <v>221.07040000000001</v>
      </c>
      <c r="AF76" s="9">
        <v>235.9314</v>
      </c>
      <c r="AG76" s="9">
        <v>287.66239999999999</v>
      </c>
      <c r="AH76" s="9">
        <v>290.4074</v>
      </c>
      <c r="AI76" s="9" t="s">
        <v>53</v>
      </c>
      <c r="AJ76" s="9">
        <f t="shared" si="24"/>
        <v>137</v>
      </c>
      <c r="AK76" s="9">
        <f t="shared" si="25"/>
        <v>416</v>
      </c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134</v>
      </c>
      <c r="B77" s="9" t="s">
        <v>38</v>
      </c>
      <c r="C77" s="9">
        <v>2672.915</v>
      </c>
      <c r="D77" s="9">
        <v>3335.62</v>
      </c>
      <c r="E77" s="9">
        <v>1837.0719999999999</v>
      </c>
      <c r="F77" s="9">
        <v>2315.183</v>
      </c>
      <c r="G77" s="7">
        <v>1</v>
      </c>
      <c r="H77" s="9">
        <v>60</v>
      </c>
      <c r="I77" s="9" t="s">
        <v>39</v>
      </c>
      <c r="J77" s="9"/>
      <c r="K77" s="9">
        <v>1912.17</v>
      </c>
      <c r="L77" s="9">
        <f t="shared" si="19"/>
        <v>-75.098000000000184</v>
      </c>
      <c r="M77" s="9"/>
      <c r="N77" s="9"/>
      <c r="O77" s="9">
        <v>851</v>
      </c>
      <c r="P77" s="9">
        <v>0</v>
      </c>
      <c r="Q77" s="9">
        <f t="shared" si="20"/>
        <v>367.4144</v>
      </c>
      <c r="R77" s="4">
        <f t="shared" si="18"/>
        <v>875.3753999999999</v>
      </c>
      <c r="S77" s="4">
        <f t="shared" si="22"/>
        <v>875.3753999999999</v>
      </c>
      <c r="T77" s="4">
        <f t="shared" si="26"/>
        <v>734.8288</v>
      </c>
      <c r="U77" s="4"/>
      <c r="V77" s="9"/>
      <c r="W77" s="9">
        <f t="shared" si="23"/>
        <v>13</v>
      </c>
      <c r="X77" s="9">
        <f t="shared" si="21"/>
        <v>8.6174711715164136</v>
      </c>
      <c r="Y77" s="9">
        <v>330.62880000000001</v>
      </c>
      <c r="Z77" s="9">
        <v>341.40019999999998</v>
      </c>
      <c r="AA77" s="9">
        <v>365.04199999999997</v>
      </c>
      <c r="AB77" s="9">
        <v>357.88040000000001</v>
      </c>
      <c r="AC77" s="9">
        <v>348.40559999999999</v>
      </c>
      <c r="AD77" s="9">
        <v>351.51580000000001</v>
      </c>
      <c r="AE77" s="9">
        <v>336.48200000000003</v>
      </c>
      <c r="AF77" s="9">
        <v>347.6284</v>
      </c>
      <c r="AG77" s="9">
        <v>390.80599999999998</v>
      </c>
      <c r="AH77" s="9">
        <v>472.12659999999988</v>
      </c>
      <c r="AI77" s="9" t="s">
        <v>53</v>
      </c>
      <c r="AJ77" s="9">
        <f t="shared" si="24"/>
        <v>875</v>
      </c>
      <c r="AK77" s="9">
        <f t="shared" si="25"/>
        <v>735</v>
      </c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 t="s">
        <v>135</v>
      </c>
      <c r="B78" s="9" t="s">
        <v>38</v>
      </c>
      <c r="C78" s="9">
        <v>45.372</v>
      </c>
      <c r="D78" s="9">
        <v>24.088999999999999</v>
      </c>
      <c r="E78" s="9">
        <v>34.459000000000003</v>
      </c>
      <c r="F78" s="9">
        <v>35.802999999999997</v>
      </c>
      <c r="G78" s="7">
        <v>1</v>
      </c>
      <c r="H78" s="9">
        <v>60</v>
      </c>
      <c r="I78" s="9" t="s">
        <v>39</v>
      </c>
      <c r="J78" s="9"/>
      <c r="K78" s="9">
        <v>50.75</v>
      </c>
      <c r="L78" s="9">
        <f t="shared" si="19"/>
        <v>-16.290999999999997</v>
      </c>
      <c r="M78" s="9"/>
      <c r="N78" s="9"/>
      <c r="O78" s="9">
        <v>20</v>
      </c>
      <c r="P78" s="9">
        <v>43.810599999999987</v>
      </c>
      <c r="Q78" s="9">
        <f t="shared" si="20"/>
        <v>6.8918000000000008</v>
      </c>
      <c r="R78" s="4"/>
      <c r="S78" s="4">
        <f t="shared" si="22"/>
        <v>0</v>
      </c>
      <c r="T78" s="4"/>
      <c r="U78" s="4"/>
      <c r="V78" s="9"/>
      <c r="W78" s="9">
        <f t="shared" si="23"/>
        <v>14.45393075829246</v>
      </c>
      <c r="X78" s="9">
        <f t="shared" si="21"/>
        <v>14.45393075829246</v>
      </c>
      <c r="Y78" s="9">
        <v>9.770999999999999</v>
      </c>
      <c r="Z78" s="9">
        <v>8.0030000000000001</v>
      </c>
      <c r="AA78" s="9">
        <v>7.383</v>
      </c>
      <c r="AB78" s="9">
        <v>5.8895999999999997</v>
      </c>
      <c r="AC78" s="9">
        <v>2.9893999999999998</v>
      </c>
      <c r="AD78" s="9">
        <v>4.1386000000000003</v>
      </c>
      <c r="AE78" s="9">
        <v>7.8266000000000009</v>
      </c>
      <c r="AF78" s="9">
        <v>6.2522000000000002</v>
      </c>
      <c r="AG78" s="9">
        <v>7.2170000000000014</v>
      </c>
      <c r="AH78" s="9">
        <v>9.1471999999999998</v>
      </c>
      <c r="AI78" s="9"/>
      <c r="AJ78" s="9">
        <f t="shared" si="24"/>
        <v>0</v>
      </c>
      <c r="AK78" s="9">
        <f t="shared" si="25"/>
        <v>0</v>
      </c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 t="s">
        <v>136</v>
      </c>
      <c r="B79" s="9" t="s">
        <v>44</v>
      </c>
      <c r="C79" s="9">
        <v>461</v>
      </c>
      <c r="D79" s="9">
        <v>269</v>
      </c>
      <c r="E79" s="9">
        <v>282</v>
      </c>
      <c r="F79" s="9">
        <v>472</v>
      </c>
      <c r="G79" s="7">
        <v>0.3</v>
      </c>
      <c r="H79" s="9">
        <v>40</v>
      </c>
      <c r="I79" s="9" t="s">
        <v>39</v>
      </c>
      <c r="J79" s="9"/>
      <c r="K79" s="9">
        <v>302</v>
      </c>
      <c r="L79" s="9">
        <f t="shared" si="19"/>
        <v>-20</v>
      </c>
      <c r="M79" s="9"/>
      <c r="N79" s="9"/>
      <c r="O79" s="9">
        <v>15</v>
      </c>
      <c r="P79" s="9">
        <v>18.400000000000031</v>
      </c>
      <c r="Q79" s="9">
        <f t="shared" si="20"/>
        <v>56.4</v>
      </c>
      <c r="R79" s="4">
        <f t="shared" si="18"/>
        <v>115</v>
      </c>
      <c r="S79" s="4">
        <f t="shared" si="22"/>
        <v>115</v>
      </c>
      <c r="T79" s="4"/>
      <c r="U79" s="4"/>
      <c r="V79" s="9"/>
      <c r="W79" s="9">
        <f t="shared" si="23"/>
        <v>11.000000000000002</v>
      </c>
      <c r="X79" s="9">
        <f t="shared" si="21"/>
        <v>8.960992907801419</v>
      </c>
      <c r="Y79" s="9">
        <v>57.2</v>
      </c>
      <c r="Z79" s="9">
        <v>69.8</v>
      </c>
      <c r="AA79" s="9">
        <v>80.2</v>
      </c>
      <c r="AB79" s="9">
        <v>75.400000000000006</v>
      </c>
      <c r="AC79" s="9">
        <v>74.599999999999994</v>
      </c>
      <c r="AD79" s="9">
        <v>82.4</v>
      </c>
      <c r="AE79" s="9">
        <v>83.4</v>
      </c>
      <c r="AF79" s="9">
        <v>74.2</v>
      </c>
      <c r="AG79" s="9">
        <v>73.2</v>
      </c>
      <c r="AH79" s="9">
        <v>74.400000000000006</v>
      </c>
      <c r="AI79" s="9"/>
      <c r="AJ79" s="9">
        <f t="shared" si="24"/>
        <v>35</v>
      </c>
      <c r="AK79" s="9">
        <f t="shared" si="25"/>
        <v>0</v>
      </c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 t="s">
        <v>137</v>
      </c>
      <c r="B80" s="9" t="s">
        <v>44</v>
      </c>
      <c r="C80" s="9">
        <v>-1</v>
      </c>
      <c r="D80" s="9">
        <v>217</v>
      </c>
      <c r="E80" s="9">
        <v>82</v>
      </c>
      <c r="F80" s="9">
        <v>122</v>
      </c>
      <c r="G80" s="7">
        <v>7.0000000000000007E-2</v>
      </c>
      <c r="H80" s="9">
        <v>90</v>
      </c>
      <c r="I80" s="9" t="s">
        <v>39</v>
      </c>
      <c r="J80" s="9"/>
      <c r="K80" s="9">
        <v>88</v>
      </c>
      <c r="L80" s="9">
        <f t="shared" si="19"/>
        <v>-6</v>
      </c>
      <c r="M80" s="9"/>
      <c r="N80" s="9"/>
      <c r="O80" s="9">
        <v>41</v>
      </c>
      <c r="P80" s="9">
        <v>0</v>
      </c>
      <c r="Q80" s="9">
        <f t="shared" si="20"/>
        <v>16.399999999999999</v>
      </c>
      <c r="R80" s="4">
        <f t="shared" si="18"/>
        <v>17.399999999999977</v>
      </c>
      <c r="S80" s="4">
        <f t="shared" si="22"/>
        <v>17.399999999999977</v>
      </c>
      <c r="T80" s="4"/>
      <c r="U80" s="4"/>
      <c r="V80" s="9"/>
      <c r="W80" s="9">
        <f t="shared" si="23"/>
        <v>11</v>
      </c>
      <c r="X80" s="9">
        <f t="shared" si="21"/>
        <v>9.9390243902439028</v>
      </c>
      <c r="Y80" s="9">
        <v>0</v>
      </c>
      <c r="Z80" s="9">
        <v>21.8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 t="s">
        <v>138</v>
      </c>
      <c r="AJ80" s="9">
        <f t="shared" si="24"/>
        <v>1</v>
      </c>
      <c r="AK80" s="9">
        <f t="shared" si="25"/>
        <v>0</v>
      </c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 t="s">
        <v>139</v>
      </c>
      <c r="B81" s="9" t="s">
        <v>44</v>
      </c>
      <c r="C81" s="9"/>
      <c r="D81" s="9">
        <v>1</v>
      </c>
      <c r="E81" s="9">
        <v>4</v>
      </c>
      <c r="F81" s="9"/>
      <c r="G81" s="7">
        <v>7.0000000000000007E-2</v>
      </c>
      <c r="H81" s="9">
        <v>90</v>
      </c>
      <c r="I81" s="9" t="s">
        <v>39</v>
      </c>
      <c r="J81" s="9"/>
      <c r="K81" s="9">
        <v>29</v>
      </c>
      <c r="L81" s="9">
        <f t="shared" si="19"/>
        <v>-25</v>
      </c>
      <c r="M81" s="9"/>
      <c r="N81" s="9"/>
      <c r="O81" s="9">
        <v>101</v>
      </c>
      <c r="P81" s="9">
        <v>55.199999999999989</v>
      </c>
      <c r="Q81" s="9">
        <f t="shared" si="20"/>
        <v>0.8</v>
      </c>
      <c r="R81" s="4"/>
      <c r="S81" s="4">
        <f t="shared" si="22"/>
        <v>0</v>
      </c>
      <c r="T81" s="4"/>
      <c r="U81" s="4"/>
      <c r="V81" s="9"/>
      <c r="W81" s="9">
        <f t="shared" si="23"/>
        <v>195.24999999999997</v>
      </c>
      <c r="X81" s="9">
        <f t="shared" si="21"/>
        <v>195.24999999999997</v>
      </c>
      <c r="Y81" s="9">
        <v>14.2</v>
      </c>
      <c r="Z81" s="9">
        <v>14.4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 t="s">
        <v>59</v>
      </c>
      <c r="AJ81" s="9">
        <f t="shared" si="24"/>
        <v>0</v>
      </c>
      <c r="AK81" s="9">
        <f t="shared" si="25"/>
        <v>0</v>
      </c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140</v>
      </c>
      <c r="B82" s="9" t="s">
        <v>44</v>
      </c>
      <c r="C82" s="9">
        <v>2</v>
      </c>
      <c r="D82" s="9">
        <v>2</v>
      </c>
      <c r="E82" s="9">
        <v>5</v>
      </c>
      <c r="F82" s="9"/>
      <c r="G82" s="7">
        <v>0.05</v>
      </c>
      <c r="H82" s="9">
        <v>90</v>
      </c>
      <c r="I82" s="9" t="s">
        <v>39</v>
      </c>
      <c r="J82" s="9"/>
      <c r="K82" s="9">
        <v>62</v>
      </c>
      <c r="L82" s="9">
        <f t="shared" si="19"/>
        <v>-57</v>
      </c>
      <c r="M82" s="9"/>
      <c r="N82" s="9"/>
      <c r="O82" s="9">
        <v>95</v>
      </c>
      <c r="P82" s="9">
        <v>59</v>
      </c>
      <c r="Q82" s="9">
        <f t="shared" si="20"/>
        <v>1</v>
      </c>
      <c r="R82" s="4"/>
      <c r="S82" s="4">
        <f t="shared" si="22"/>
        <v>0</v>
      </c>
      <c r="T82" s="4"/>
      <c r="U82" s="4"/>
      <c r="V82" s="9"/>
      <c r="W82" s="9">
        <f t="shared" si="23"/>
        <v>154</v>
      </c>
      <c r="X82" s="9">
        <f t="shared" si="21"/>
        <v>154</v>
      </c>
      <c r="Y82" s="9">
        <v>14</v>
      </c>
      <c r="Z82" s="9">
        <v>13.8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 t="s">
        <v>59</v>
      </c>
      <c r="AJ82" s="9">
        <f t="shared" si="24"/>
        <v>0</v>
      </c>
      <c r="AK82" s="9">
        <f t="shared" si="25"/>
        <v>0</v>
      </c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141</v>
      </c>
      <c r="B83" s="9" t="s">
        <v>44</v>
      </c>
      <c r="C83" s="9"/>
      <c r="D83" s="9">
        <v>216</v>
      </c>
      <c r="E83" s="9">
        <v>71</v>
      </c>
      <c r="F83" s="9">
        <v>137</v>
      </c>
      <c r="G83" s="7">
        <v>5.5E-2</v>
      </c>
      <c r="H83" s="9">
        <v>90</v>
      </c>
      <c r="I83" s="9" t="s">
        <v>39</v>
      </c>
      <c r="J83" s="9"/>
      <c r="K83" s="9">
        <v>79</v>
      </c>
      <c r="L83" s="9">
        <f t="shared" si="19"/>
        <v>-8</v>
      </c>
      <c r="M83" s="9"/>
      <c r="N83" s="9"/>
      <c r="O83" s="9">
        <v>77</v>
      </c>
      <c r="P83" s="9">
        <v>0</v>
      </c>
      <c r="Q83" s="9">
        <f t="shared" si="20"/>
        <v>14.2</v>
      </c>
      <c r="R83" s="4"/>
      <c r="S83" s="4">
        <f t="shared" si="22"/>
        <v>0</v>
      </c>
      <c r="T83" s="4"/>
      <c r="U83" s="4"/>
      <c r="V83" s="9"/>
      <c r="W83" s="9">
        <f t="shared" si="23"/>
        <v>15.070422535211268</v>
      </c>
      <c r="X83" s="9">
        <f t="shared" si="21"/>
        <v>15.070422535211268</v>
      </c>
      <c r="Y83" s="9">
        <v>0.6</v>
      </c>
      <c r="Z83" s="9">
        <v>25.2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 t="s">
        <v>59</v>
      </c>
      <c r="AJ83" s="9">
        <f t="shared" si="24"/>
        <v>0</v>
      </c>
      <c r="AK83" s="9">
        <f t="shared" si="25"/>
        <v>0</v>
      </c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142</v>
      </c>
      <c r="B84" s="9" t="s">
        <v>44</v>
      </c>
      <c r="C84" s="9">
        <v>39</v>
      </c>
      <c r="D84" s="9">
        <v>1</v>
      </c>
      <c r="E84" s="9">
        <v>56</v>
      </c>
      <c r="F84" s="9">
        <v>1</v>
      </c>
      <c r="G84" s="7">
        <v>0.05</v>
      </c>
      <c r="H84" s="9">
        <v>120</v>
      </c>
      <c r="I84" s="9" t="s">
        <v>39</v>
      </c>
      <c r="J84" s="9"/>
      <c r="K84" s="9">
        <v>57</v>
      </c>
      <c r="L84" s="9">
        <f t="shared" si="19"/>
        <v>-1</v>
      </c>
      <c r="M84" s="9"/>
      <c r="N84" s="9"/>
      <c r="O84" s="9">
        <v>0</v>
      </c>
      <c r="P84" s="9">
        <v>59.599999999999987</v>
      </c>
      <c r="Q84" s="9">
        <f t="shared" si="20"/>
        <v>11.2</v>
      </c>
      <c r="R84" s="4">
        <f t="shared" si="18"/>
        <v>62.6</v>
      </c>
      <c r="S84" s="4">
        <f t="shared" si="22"/>
        <v>62.6</v>
      </c>
      <c r="T84" s="4"/>
      <c r="U84" s="4"/>
      <c r="V84" s="9"/>
      <c r="W84" s="9">
        <f t="shared" si="23"/>
        <v>11</v>
      </c>
      <c r="X84" s="9">
        <f t="shared" si="21"/>
        <v>5.4107142857142847</v>
      </c>
      <c r="Y84" s="9">
        <v>9.1999999999999993</v>
      </c>
      <c r="Z84" s="9">
        <v>0.6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 t="s">
        <v>143</v>
      </c>
      <c r="AJ84" s="9">
        <f t="shared" si="24"/>
        <v>3</v>
      </c>
      <c r="AK84" s="9">
        <f t="shared" si="25"/>
        <v>0</v>
      </c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 t="s">
        <v>144</v>
      </c>
      <c r="B85" s="9" t="s">
        <v>38</v>
      </c>
      <c r="C85" s="9">
        <v>3192.4479999999999</v>
      </c>
      <c r="D85" s="9">
        <v>2569.2809999999999</v>
      </c>
      <c r="E85" s="9">
        <v>2485.2060000000001</v>
      </c>
      <c r="F85" s="9">
        <v>2625.68</v>
      </c>
      <c r="G85" s="7">
        <v>1</v>
      </c>
      <c r="H85" s="9">
        <v>40</v>
      </c>
      <c r="I85" s="9" t="s">
        <v>39</v>
      </c>
      <c r="J85" s="9"/>
      <c r="K85" s="9">
        <v>2416.4160000000002</v>
      </c>
      <c r="L85" s="9">
        <f t="shared" si="19"/>
        <v>68.789999999999964</v>
      </c>
      <c r="M85" s="9"/>
      <c r="N85" s="9"/>
      <c r="O85" s="9">
        <v>437</v>
      </c>
      <c r="P85" s="9">
        <v>1104.3332899999989</v>
      </c>
      <c r="Q85" s="9">
        <f t="shared" si="20"/>
        <v>497.0412</v>
      </c>
      <c r="R85" s="4">
        <f t="shared" si="18"/>
        <v>1300.4399100000014</v>
      </c>
      <c r="S85" s="4">
        <f t="shared" si="22"/>
        <v>1300.4399100000014</v>
      </c>
      <c r="T85" s="4"/>
      <c r="U85" s="4"/>
      <c r="V85" s="9"/>
      <c r="W85" s="9">
        <f t="shared" si="23"/>
        <v>11</v>
      </c>
      <c r="X85" s="9">
        <f t="shared" si="21"/>
        <v>8.3836375938252186</v>
      </c>
      <c r="Y85" s="9">
        <v>465.19560000000001</v>
      </c>
      <c r="Z85" s="9">
        <v>452.83139999999997</v>
      </c>
      <c r="AA85" s="9">
        <v>487.1696</v>
      </c>
      <c r="AB85" s="9">
        <v>478.88060000000002</v>
      </c>
      <c r="AC85" s="9">
        <v>490.40699999999998</v>
      </c>
      <c r="AD85" s="9">
        <v>491.04140000000001</v>
      </c>
      <c r="AE85" s="9">
        <v>487.68380000000002</v>
      </c>
      <c r="AF85" s="9">
        <v>476.82080000000002</v>
      </c>
      <c r="AG85" s="9">
        <v>480.17680000000001</v>
      </c>
      <c r="AH85" s="9">
        <v>478.86779999999999</v>
      </c>
      <c r="AI85" s="9" t="s">
        <v>53</v>
      </c>
      <c r="AJ85" s="9">
        <f t="shared" si="24"/>
        <v>1300</v>
      </c>
      <c r="AK85" s="9">
        <f t="shared" si="25"/>
        <v>0</v>
      </c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14" t="s">
        <v>145</v>
      </c>
      <c r="B86" s="14" t="s">
        <v>38</v>
      </c>
      <c r="C86" s="14"/>
      <c r="D86" s="14"/>
      <c r="E86" s="14"/>
      <c r="F86" s="14"/>
      <c r="G86" s="15">
        <v>0</v>
      </c>
      <c r="H86" s="14">
        <v>60</v>
      </c>
      <c r="I86" s="14" t="s">
        <v>39</v>
      </c>
      <c r="J86" s="14"/>
      <c r="K86" s="14"/>
      <c r="L86" s="14">
        <f t="shared" si="19"/>
        <v>0</v>
      </c>
      <c r="M86" s="14"/>
      <c r="N86" s="14"/>
      <c r="O86" s="14">
        <v>0</v>
      </c>
      <c r="P86" s="14">
        <v>0</v>
      </c>
      <c r="Q86" s="14">
        <f t="shared" si="20"/>
        <v>0</v>
      </c>
      <c r="R86" s="16"/>
      <c r="S86" s="4">
        <f t="shared" si="22"/>
        <v>0</v>
      </c>
      <c r="T86" s="4"/>
      <c r="U86" s="16"/>
      <c r="V86" s="14"/>
      <c r="W86" s="9" t="e">
        <f t="shared" si="23"/>
        <v>#DIV/0!</v>
      </c>
      <c r="X86" s="14" t="e">
        <f t="shared" si="21"/>
        <v>#DIV/0!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 t="s">
        <v>75</v>
      </c>
      <c r="AJ86" s="9">
        <f t="shared" si="24"/>
        <v>0</v>
      </c>
      <c r="AK86" s="9">
        <f t="shared" si="25"/>
        <v>0</v>
      </c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 t="s">
        <v>146</v>
      </c>
      <c r="B87" s="9" t="s">
        <v>44</v>
      </c>
      <c r="C87" s="9">
        <v>472</v>
      </c>
      <c r="D87" s="9">
        <v>364</v>
      </c>
      <c r="E87" s="9">
        <v>351</v>
      </c>
      <c r="F87" s="9">
        <v>521</v>
      </c>
      <c r="G87" s="7">
        <v>0.3</v>
      </c>
      <c r="H87" s="9">
        <v>40</v>
      </c>
      <c r="I87" s="9" t="s">
        <v>39</v>
      </c>
      <c r="J87" s="9"/>
      <c r="K87" s="9">
        <v>364</v>
      </c>
      <c r="L87" s="9">
        <f t="shared" si="19"/>
        <v>-13</v>
      </c>
      <c r="M87" s="9"/>
      <c r="N87" s="9"/>
      <c r="O87" s="9">
        <v>140</v>
      </c>
      <c r="P87" s="9">
        <v>0</v>
      </c>
      <c r="Q87" s="9">
        <f t="shared" si="20"/>
        <v>70.2</v>
      </c>
      <c r="R87" s="4">
        <f t="shared" ref="R87:R91" si="27">11*Q87-P87-O87-F87</f>
        <v>111.20000000000005</v>
      </c>
      <c r="S87" s="4">
        <f t="shared" si="22"/>
        <v>111.20000000000005</v>
      </c>
      <c r="T87" s="4"/>
      <c r="U87" s="4"/>
      <c r="V87" s="9"/>
      <c r="W87" s="9">
        <f t="shared" si="23"/>
        <v>11</v>
      </c>
      <c r="X87" s="9">
        <f t="shared" si="21"/>
        <v>9.4159544159544151</v>
      </c>
      <c r="Y87" s="9">
        <v>74.400000000000006</v>
      </c>
      <c r="Z87" s="9">
        <v>91.4</v>
      </c>
      <c r="AA87" s="9">
        <v>94.2</v>
      </c>
      <c r="AB87" s="9">
        <v>87</v>
      </c>
      <c r="AC87" s="9">
        <v>92.6</v>
      </c>
      <c r="AD87" s="9">
        <v>96.6</v>
      </c>
      <c r="AE87" s="9">
        <v>98.2</v>
      </c>
      <c r="AF87" s="9">
        <v>97.6</v>
      </c>
      <c r="AG87" s="9">
        <v>90.6</v>
      </c>
      <c r="AH87" s="9">
        <v>92</v>
      </c>
      <c r="AI87" s="9"/>
      <c r="AJ87" s="9">
        <f t="shared" si="24"/>
        <v>33</v>
      </c>
      <c r="AK87" s="9">
        <f t="shared" si="25"/>
        <v>0</v>
      </c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 t="s">
        <v>147</v>
      </c>
      <c r="B88" s="9" t="s">
        <v>44</v>
      </c>
      <c r="C88" s="9">
        <v>386</v>
      </c>
      <c r="D88" s="9">
        <v>256</v>
      </c>
      <c r="E88" s="9">
        <v>262</v>
      </c>
      <c r="F88" s="9">
        <v>383</v>
      </c>
      <c r="G88" s="7">
        <v>0.3</v>
      </c>
      <c r="H88" s="9">
        <v>40</v>
      </c>
      <c r="I88" s="9" t="s">
        <v>39</v>
      </c>
      <c r="J88" s="9"/>
      <c r="K88" s="9">
        <v>289</v>
      </c>
      <c r="L88" s="9">
        <f t="shared" si="19"/>
        <v>-27</v>
      </c>
      <c r="M88" s="9"/>
      <c r="N88" s="9"/>
      <c r="O88" s="9">
        <v>15</v>
      </c>
      <c r="P88" s="9">
        <v>0</v>
      </c>
      <c r="Q88" s="9">
        <f t="shared" si="20"/>
        <v>52.4</v>
      </c>
      <c r="R88" s="4">
        <f t="shared" si="27"/>
        <v>178.39999999999998</v>
      </c>
      <c r="S88" s="4">
        <f t="shared" si="22"/>
        <v>178.39999999999998</v>
      </c>
      <c r="T88" s="4"/>
      <c r="U88" s="4"/>
      <c r="V88" s="9"/>
      <c r="W88" s="9">
        <f t="shared" si="23"/>
        <v>11</v>
      </c>
      <c r="X88" s="9">
        <f t="shared" si="21"/>
        <v>7.5954198473282446</v>
      </c>
      <c r="Y88" s="9">
        <v>46.8</v>
      </c>
      <c r="Z88" s="9">
        <v>60.8</v>
      </c>
      <c r="AA88" s="9">
        <v>70.2</v>
      </c>
      <c r="AB88" s="9">
        <v>64.400000000000006</v>
      </c>
      <c r="AC88" s="9">
        <v>68.400000000000006</v>
      </c>
      <c r="AD88" s="9">
        <v>73.2</v>
      </c>
      <c r="AE88" s="9">
        <v>75</v>
      </c>
      <c r="AF88" s="9">
        <v>69.599999999999994</v>
      </c>
      <c r="AG88" s="9">
        <v>67.8</v>
      </c>
      <c r="AH88" s="9">
        <v>70.8</v>
      </c>
      <c r="AI88" s="9"/>
      <c r="AJ88" s="9">
        <f t="shared" si="24"/>
        <v>54</v>
      </c>
      <c r="AK88" s="9">
        <f t="shared" si="25"/>
        <v>0</v>
      </c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148</v>
      </c>
      <c r="B89" s="9" t="s">
        <v>38</v>
      </c>
      <c r="C89" s="9">
        <v>107.72799999999999</v>
      </c>
      <c r="D89" s="9">
        <v>8.2059999999999995</v>
      </c>
      <c r="E89" s="9">
        <v>45.091999999999999</v>
      </c>
      <c r="F89" s="9">
        <v>74.611000000000004</v>
      </c>
      <c r="G89" s="7">
        <v>1</v>
      </c>
      <c r="H89" s="9">
        <v>45</v>
      </c>
      <c r="I89" s="9" t="s">
        <v>39</v>
      </c>
      <c r="J89" s="9"/>
      <c r="K89" s="9">
        <v>43.35</v>
      </c>
      <c r="L89" s="9">
        <f t="shared" si="19"/>
        <v>1.7419999999999973</v>
      </c>
      <c r="M89" s="9"/>
      <c r="N89" s="9"/>
      <c r="O89" s="9">
        <v>15</v>
      </c>
      <c r="P89" s="9">
        <v>4</v>
      </c>
      <c r="Q89" s="9">
        <f t="shared" si="20"/>
        <v>9.0183999999999997</v>
      </c>
      <c r="R89" s="4">
        <f t="shared" si="27"/>
        <v>5.591399999999993</v>
      </c>
      <c r="S89" s="4">
        <f t="shared" si="22"/>
        <v>5.591399999999993</v>
      </c>
      <c r="T89" s="4"/>
      <c r="U89" s="4"/>
      <c r="V89" s="9"/>
      <c r="W89" s="9">
        <f t="shared" si="23"/>
        <v>11</v>
      </c>
      <c r="X89" s="9">
        <f t="shared" si="21"/>
        <v>10.380000887075314</v>
      </c>
      <c r="Y89" s="9">
        <v>10.196199999999999</v>
      </c>
      <c r="Z89" s="9">
        <v>12.1152</v>
      </c>
      <c r="AA89" s="9">
        <v>12.589399999999999</v>
      </c>
      <c r="AB89" s="9">
        <v>13.8178</v>
      </c>
      <c r="AC89" s="9">
        <v>15.419600000000001</v>
      </c>
      <c r="AD89" s="9">
        <v>12.6774</v>
      </c>
      <c r="AE89" s="9">
        <v>11.737399999999999</v>
      </c>
      <c r="AF89" s="9">
        <v>16.245799999999999</v>
      </c>
      <c r="AG89" s="9">
        <v>13.296799999999999</v>
      </c>
      <c r="AH89" s="9">
        <v>8.6102000000000007</v>
      </c>
      <c r="AI89" s="9"/>
      <c r="AJ89" s="9">
        <f t="shared" si="24"/>
        <v>6</v>
      </c>
      <c r="AK89" s="9">
        <f t="shared" si="25"/>
        <v>0</v>
      </c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149</v>
      </c>
      <c r="B90" s="9" t="s">
        <v>38</v>
      </c>
      <c r="C90" s="9">
        <v>633.26</v>
      </c>
      <c r="D90" s="9">
        <v>56.703000000000003</v>
      </c>
      <c r="E90" s="9">
        <v>309.57499999999999</v>
      </c>
      <c r="F90" s="9">
        <v>354.50900000000001</v>
      </c>
      <c r="G90" s="7">
        <v>1</v>
      </c>
      <c r="H90" s="9">
        <v>50</v>
      </c>
      <c r="I90" s="9" t="s">
        <v>39</v>
      </c>
      <c r="J90" s="9"/>
      <c r="K90" s="9">
        <v>358.32499999999999</v>
      </c>
      <c r="L90" s="9">
        <f t="shared" si="19"/>
        <v>-48.75</v>
      </c>
      <c r="M90" s="9"/>
      <c r="N90" s="9"/>
      <c r="O90" s="9">
        <v>0</v>
      </c>
      <c r="P90" s="9">
        <v>170.8032</v>
      </c>
      <c r="Q90" s="9">
        <f t="shared" si="20"/>
        <v>61.914999999999999</v>
      </c>
      <c r="R90" s="4">
        <f t="shared" si="27"/>
        <v>155.75279999999992</v>
      </c>
      <c r="S90" s="4">
        <f t="shared" si="22"/>
        <v>155.75279999999992</v>
      </c>
      <c r="T90" s="4"/>
      <c r="U90" s="4"/>
      <c r="V90" s="9"/>
      <c r="W90" s="9">
        <f t="shared" si="23"/>
        <v>11.000000000000002</v>
      </c>
      <c r="X90" s="9">
        <f t="shared" si="21"/>
        <v>8.4844092707744494</v>
      </c>
      <c r="Y90" s="9">
        <v>59.889200000000002</v>
      </c>
      <c r="Z90" s="9">
        <v>55.022399999999998</v>
      </c>
      <c r="AA90" s="9">
        <v>60.957599999999999</v>
      </c>
      <c r="AB90" s="9">
        <v>78.274799999999999</v>
      </c>
      <c r="AC90" s="9">
        <v>62.318800000000003</v>
      </c>
      <c r="AD90" s="9">
        <v>69.056600000000003</v>
      </c>
      <c r="AE90" s="9">
        <v>68.326400000000007</v>
      </c>
      <c r="AF90" s="9">
        <v>55.221400000000003</v>
      </c>
      <c r="AG90" s="9">
        <v>60.375199999999992</v>
      </c>
      <c r="AH90" s="9">
        <v>60.38</v>
      </c>
      <c r="AI90" s="9"/>
      <c r="AJ90" s="9">
        <f t="shared" si="24"/>
        <v>156</v>
      </c>
      <c r="AK90" s="9">
        <f t="shared" si="25"/>
        <v>0</v>
      </c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150</v>
      </c>
      <c r="B91" s="9" t="s">
        <v>44</v>
      </c>
      <c r="C91" s="9">
        <v>354</v>
      </c>
      <c r="D91" s="9">
        <v>123</v>
      </c>
      <c r="E91" s="9">
        <v>262</v>
      </c>
      <c r="F91" s="9">
        <v>228</v>
      </c>
      <c r="G91" s="7">
        <v>0.3</v>
      </c>
      <c r="H91" s="9">
        <v>40</v>
      </c>
      <c r="I91" s="9" t="s">
        <v>39</v>
      </c>
      <c r="J91" s="9"/>
      <c r="K91" s="9">
        <v>272</v>
      </c>
      <c r="L91" s="9">
        <f t="shared" si="19"/>
        <v>-10</v>
      </c>
      <c r="M91" s="9"/>
      <c r="N91" s="9"/>
      <c r="O91" s="9">
        <v>154</v>
      </c>
      <c r="P91" s="9">
        <v>103.9999999999999</v>
      </c>
      <c r="Q91" s="9">
        <f t="shared" si="20"/>
        <v>52.4</v>
      </c>
      <c r="R91" s="4">
        <f t="shared" si="27"/>
        <v>90.400000000000091</v>
      </c>
      <c r="S91" s="4">
        <f t="shared" si="22"/>
        <v>90.400000000000091</v>
      </c>
      <c r="T91" s="4"/>
      <c r="U91" s="4"/>
      <c r="V91" s="9"/>
      <c r="W91" s="9">
        <f t="shared" si="23"/>
        <v>11</v>
      </c>
      <c r="X91" s="9">
        <f t="shared" si="21"/>
        <v>9.2748091603053417</v>
      </c>
      <c r="Y91" s="9">
        <v>55.8</v>
      </c>
      <c r="Z91" s="9">
        <v>58.6</v>
      </c>
      <c r="AA91" s="9">
        <v>57.8</v>
      </c>
      <c r="AB91" s="9">
        <v>60.2</v>
      </c>
      <c r="AC91" s="9">
        <v>59.2</v>
      </c>
      <c r="AD91" s="9">
        <v>55.6</v>
      </c>
      <c r="AE91" s="9">
        <v>61.4</v>
      </c>
      <c r="AF91" s="9">
        <v>62.6</v>
      </c>
      <c r="AG91" s="9">
        <v>58.4</v>
      </c>
      <c r="AH91" s="9">
        <v>61.4</v>
      </c>
      <c r="AI91" s="9"/>
      <c r="AJ91" s="9">
        <f t="shared" si="24"/>
        <v>27</v>
      </c>
      <c r="AK91" s="9">
        <f t="shared" si="25"/>
        <v>0</v>
      </c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151</v>
      </c>
      <c r="B92" s="9" t="s">
        <v>44</v>
      </c>
      <c r="C92" s="9">
        <v>-2</v>
      </c>
      <c r="D92" s="9">
        <v>3</v>
      </c>
      <c r="E92" s="9">
        <v>31</v>
      </c>
      <c r="F92" s="9"/>
      <c r="G92" s="7">
        <v>0.12</v>
      </c>
      <c r="H92" s="9">
        <v>45</v>
      </c>
      <c r="I92" s="9" t="s">
        <v>39</v>
      </c>
      <c r="J92" s="9"/>
      <c r="K92" s="9">
        <v>47</v>
      </c>
      <c r="L92" s="9">
        <f t="shared" si="19"/>
        <v>-16</v>
      </c>
      <c r="M92" s="9"/>
      <c r="N92" s="9"/>
      <c r="O92" s="9">
        <v>0</v>
      </c>
      <c r="P92" s="9">
        <v>10</v>
      </c>
      <c r="Q92" s="9">
        <f t="shared" si="20"/>
        <v>6.2</v>
      </c>
      <c r="R92" s="4">
        <f>8*Q92-P92-O92-F92</f>
        <v>39.6</v>
      </c>
      <c r="S92" s="4">
        <f t="shared" si="22"/>
        <v>39.6</v>
      </c>
      <c r="T92" s="4"/>
      <c r="U92" s="4"/>
      <c r="V92" s="9"/>
      <c r="W92" s="9">
        <f t="shared" si="23"/>
        <v>8</v>
      </c>
      <c r="X92" s="9">
        <f t="shared" si="21"/>
        <v>1.6129032258064515</v>
      </c>
      <c r="Y92" s="9">
        <v>9.1999999999999993</v>
      </c>
      <c r="Z92" s="9">
        <v>3.6</v>
      </c>
      <c r="AA92" s="9">
        <v>-0.4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 t="s">
        <v>152</v>
      </c>
      <c r="AJ92" s="9">
        <f t="shared" si="24"/>
        <v>5</v>
      </c>
      <c r="AK92" s="9">
        <f t="shared" si="25"/>
        <v>0</v>
      </c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10" t="s">
        <v>153</v>
      </c>
      <c r="B93" s="9" t="s">
        <v>38</v>
      </c>
      <c r="C93" s="9"/>
      <c r="D93" s="9"/>
      <c r="E93" s="9"/>
      <c r="F93" s="9"/>
      <c r="G93" s="7">
        <v>1</v>
      </c>
      <c r="H93" s="9">
        <v>180</v>
      </c>
      <c r="I93" s="9" t="s">
        <v>39</v>
      </c>
      <c r="J93" s="9"/>
      <c r="K93" s="9"/>
      <c r="L93" s="9">
        <f t="shared" si="19"/>
        <v>0</v>
      </c>
      <c r="M93" s="9"/>
      <c r="N93" s="9"/>
      <c r="O93" s="9"/>
      <c r="P93" s="10"/>
      <c r="Q93" s="9">
        <f t="shared" si="20"/>
        <v>0</v>
      </c>
      <c r="R93" s="17">
        <v>4</v>
      </c>
      <c r="S93" s="4">
        <f t="shared" si="22"/>
        <v>4</v>
      </c>
      <c r="T93" s="4"/>
      <c r="U93" s="4"/>
      <c r="V93" s="9"/>
      <c r="W93" s="9" t="e">
        <f t="shared" si="23"/>
        <v>#DIV/0!</v>
      </c>
      <c r="X93" s="9" t="e">
        <f t="shared" si="21"/>
        <v>#DIV/0!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10" t="s">
        <v>154</v>
      </c>
      <c r="AJ93" s="9">
        <f t="shared" si="24"/>
        <v>4</v>
      </c>
      <c r="AK93" s="9">
        <f t="shared" si="25"/>
        <v>0</v>
      </c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 t="s">
        <v>155</v>
      </c>
      <c r="B94" s="9" t="s">
        <v>44</v>
      </c>
      <c r="C94" s="9"/>
      <c r="D94" s="9"/>
      <c r="E94" s="9"/>
      <c r="F94" s="9"/>
      <c r="G94" s="7">
        <v>0.05</v>
      </c>
      <c r="H94" s="9">
        <v>90</v>
      </c>
      <c r="I94" s="9" t="s">
        <v>39</v>
      </c>
      <c r="J94" s="9"/>
      <c r="K94" s="9"/>
      <c r="L94" s="9">
        <f t="shared" si="19"/>
        <v>0</v>
      </c>
      <c r="M94" s="9"/>
      <c r="N94" s="9"/>
      <c r="O94" s="9">
        <v>10</v>
      </c>
      <c r="P94" s="9">
        <v>0</v>
      </c>
      <c r="Q94" s="9">
        <f t="shared" si="20"/>
        <v>0</v>
      </c>
      <c r="R94" s="4"/>
      <c r="S94" s="4">
        <f t="shared" si="22"/>
        <v>0</v>
      </c>
      <c r="T94" s="4"/>
      <c r="U94" s="4"/>
      <c r="V94" s="9"/>
      <c r="W94" s="9" t="e">
        <f t="shared" si="23"/>
        <v>#DIV/0!</v>
      </c>
      <c r="X94" s="9" t="e">
        <f t="shared" si="21"/>
        <v>#DIV/0!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 t="s">
        <v>156</v>
      </c>
      <c r="AJ94" s="9">
        <f t="shared" si="24"/>
        <v>0</v>
      </c>
      <c r="AK94" s="9">
        <f t="shared" si="25"/>
        <v>0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157</v>
      </c>
      <c r="B95" s="9" t="s">
        <v>44</v>
      </c>
      <c r="C95" s="9"/>
      <c r="D95" s="9">
        <v>108</v>
      </c>
      <c r="E95" s="9"/>
      <c r="F95" s="9">
        <v>108</v>
      </c>
      <c r="G95" s="7">
        <v>7.0000000000000007E-2</v>
      </c>
      <c r="H95" s="9">
        <v>90</v>
      </c>
      <c r="I95" s="9" t="s">
        <v>39</v>
      </c>
      <c r="J95" s="9"/>
      <c r="K95" s="9"/>
      <c r="L95" s="9">
        <f t="shared" si="19"/>
        <v>0</v>
      </c>
      <c r="M95" s="9"/>
      <c r="N95" s="9"/>
      <c r="O95" s="9">
        <v>0</v>
      </c>
      <c r="P95" s="9">
        <v>0</v>
      </c>
      <c r="Q95" s="9">
        <f t="shared" si="20"/>
        <v>0</v>
      </c>
      <c r="R95" s="4"/>
      <c r="S95" s="4">
        <f t="shared" si="22"/>
        <v>0</v>
      </c>
      <c r="T95" s="4"/>
      <c r="U95" s="4"/>
      <c r="V95" s="9"/>
      <c r="W95" s="9" t="e">
        <f t="shared" si="23"/>
        <v>#DIV/0!</v>
      </c>
      <c r="X95" s="9" t="e">
        <f t="shared" si="21"/>
        <v>#DIV/0!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 t="s">
        <v>59</v>
      </c>
      <c r="AJ95" s="9">
        <f t="shared" si="24"/>
        <v>0</v>
      </c>
      <c r="AK95" s="9">
        <f t="shared" si="25"/>
        <v>0</v>
      </c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2025-10-09T10:19:24Z</dcterms:created>
  <dcterms:modified xsi:type="dcterms:W3CDTF">2025-10-13T08:10:37Z</dcterms:modified>
</cp:coreProperties>
</file>