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D79E25-9638-46DC-BB11-F9770351BA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0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2" i="1" s="1"/>
  <c r="BM22" i="1"/>
  <c r="Y22" i="1"/>
  <c r="B510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89" i="1"/>
  <c r="BN89" i="1"/>
  <c r="Z89" i="1"/>
  <c r="BP109" i="1"/>
  <c r="BN109" i="1"/>
  <c r="Z109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9" i="1"/>
  <c r="BN299" i="1"/>
  <c r="Z299" i="1"/>
  <c r="BP323" i="1"/>
  <c r="BN323" i="1"/>
  <c r="Z323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Z29" i="1"/>
  <c r="BN29" i="1"/>
  <c r="BP68" i="1"/>
  <c r="BN68" i="1"/>
  <c r="Z68" i="1"/>
  <c r="BP94" i="1"/>
  <c r="BN94" i="1"/>
  <c r="Z94" i="1"/>
  <c r="BP128" i="1"/>
  <c r="BN128" i="1"/>
  <c r="Z128" i="1"/>
  <c r="BP132" i="1"/>
  <c r="BN132" i="1"/>
  <c r="Z132" i="1"/>
  <c r="BP172" i="1"/>
  <c r="BN172" i="1"/>
  <c r="Z172" i="1"/>
  <c r="BP207" i="1"/>
  <c r="BN207" i="1"/>
  <c r="Z207" i="1"/>
  <c r="BP228" i="1"/>
  <c r="BN228" i="1"/>
  <c r="Z228" i="1"/>
  <c r="BP270" i="1"/>
  <c r="BN270" i="1"/>
  <c r="Z270" i="1"/>
  <c r="BP309" i="1"/>
  <c r="BN309" i="1"/>
  <c r="Z309" i="1"/>
  <c r="BP346" i="1"/>
  <c r="BN346" i="1"/>
  <c r="Z346" i="1"/>
  <c r="BP402" i="1"/>
  <c r="BN402" i="1"/>
  <c r="Z402" i="1"/>
  <c r="BP434" i="1"/>
  <c r="BN434" i="1"/>
  <c r="Z434" i="1"/>
  <c r="BP461" i="1"/>
  <c r="BN461" i="1"/>
  <c r="Z461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Z96" i="1"/>
  <c r="BN96" i="1"/>
  <c r="Y105" i="1"/>
  <c r="Z103" i="1"/>
  <c r="BN103" i="1"/>
  <c r="Z115" i="1"/>
  <c r="BN115" i="1"/>
  <c r="Z121" i="1"/>
  <c r="BN121" i="1"/>
  <c r="BP121" i="1"/>
  <c r="Z138" i="1"/>
  <c r="BN138" i="1"/>
  <c r="Y152" i="1"/>
  <c r="Z150" i="1"/>
  <c r="BN150" i="1"/>
  <c r="Y151" i="1"/>
  <c r="Z156" i="1"/>
  <c r="Z157" i="1" s="1"/>
  <c r="BN156" i="1"/>
  <c r="BP156" i="1"/>
  <c r="Z160" i="1"/>
  <c r="BN160" i="1"/>
  <c r="Z164" i="1"/>
  <c r="BN164" i="1"/>
  <c r="Z168" i="1"/>
  <c r="BN168" i="1"/>
  <c r="Z174" i="1"/>
  <c r="BN174" i="1"/>
  <c r="Z189" i="1"/>
  <c r="BN189" i="1"/>
  <c r="Z193" i="1"/>
  <c r="BN193" i="1"/>
  <c r="Z197" i="1"/>
  <c r="BN197" i="1"/>
  <c r="Z205" i="1"/>
  <c r="BN205" i="1"/>
  <c r="Z210" i="1"/>
  <c r="BN210" i="1"/>
  <c r="Z216" i="1"/>
  <c r="BN216" i="1"/>
  <c r="BP216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58" i="1" l="1"/>
  <c r="Z493" i="1"/>
  <c r="Z318" i="1"/>
  <c r="Z312" i="1"/>
  <c r="Z70" i="1"/>
  <c r="Z479" i="1"/>
  <c r="Z473" i="1"/>
  <c r="Z416" i="1"/>
  <c r="Z371" i="1"/>
  <c r="Z247" i="1"/>
  <c r="Z83" i="1"/>
  <c r="Z78" i="1"/>
  <c r="Z64" i="1"/>
  <c r="Z201" i="1"/>
  <c r="Z169" i="1"/>
  <c r="Z139" i="1"/>
  <c r="Z264" i="1"/>
  <c r="Y502" i="1"/>
  <c r="Z111" i="1"/>
  <c r="Y500" i="1"/>
  <c r="Z449" i="1"/>
  <c r="Z231" i="1"/>
  <c r="Z458" i="1"/>
  <c r="Z399" i="1"/>
  <c r="Z256" i="1"/>
  <c r="Z213" i="1"/>
  <c r="Z97" i="1"/>
  <c r="Z32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<sst xmlns="http://schemas.openxmlformats.org/spreadsheetml/2006/main" count="2204" uniqueCount="805">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</sst>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45922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784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0.41666666666666669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493</v>
      </c>
      <c r="Y41" s="548">
        <f>IFERROR(IF(X41="",0,CEILING((X41/$H41),1)*$H41),"")</f>
        <v>496.8</v>
      </c>
      <c r="Z41" s="36">
        <f>IFERROR(IF(Y41=0,"",ROUNDUP(Y41/H41,0)*0.01898),"")</f>
        <v>0.87307999999999997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512.85694444444437</v>
      </c>
      <c r="BN41" s="64">
        <f>IFERROR(Y41*I41/H41,"0")</f>
        <v>516.80999999999995</v>
      </c>
      <c r="BO41" s="64">
        <f>IFERROR(1/J41*(X41/H41),"0")</f>
        <v>0.71325231481481477</v>
      </c>
      <c r="BP41" s="64">
        <f>IFERROR(1/J41*(Y41/H41),"0")</f>
        <v>0.71875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240</v>
      </c>
      <c r="Y43" s="548">
        <f>IFERROR(IF(X43="",0,CEILING((X43/$H43),1)*$H43),"")</f>
        <v>240.5</v>
      </c>
      <c r="Z43" s="36">
        <f>IFERROR(IF(Y43=0,"",ROUNDUP(Y43/H43,0)*0.00902),"")</f>
        <v>0.58630000000000004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253.62162162162164</v>
      </c>
      <c r="BN43" s="64">
        <f>IFERROR(Y43*I43/H43,"0")</f>
        <v>254.15</v>
      </c>
      <c r="BO43" s="64">
        <f>IFERROR(1/J43*(X43/H43),"0")</f>
        <v>0.49140049140049136</v>
      </c>
      <c r="BP43" s="64">
        <f>IFERROR(1/J43*(Y43/H43),"0")</f>
        <v>0.49242424242424243</v>
      </c>
    </row>
    <row r="44" spans="1:68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110.51301301301299</v>
      </c>
      <c r="Y44" s="549">
        <f>IFERROR(Y41/H41,"0")+IFERROR(Y42/H42,"0")+IFERROR(Y43/H43,"0")</f>
        <v>111</v>
      </c>
      <c r="Z44" s="549">
        <f>IFERROR(IF(Z41="",0,Z41),"0")+IFERROR(IF(Z42="",0,Z42),"0")+IFERROR(IF(Z43="",0,Z43),"0")</f>
        <v>1.4593799999999999</v>
      </c>
      <c r="AA44" s="550"/>
      <c r="AB44" s="550"/>
      <c r="AC44" s="550"/>
    </row>
    <row r="45" spans="1:68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733</v>
      </c>
      <c r="Y45" s="549">
        <f>IFERROR(SUM(Y41:Y43),"0")</f>
        <v>737.3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109</v>
      </c>
      <c r="Y52" s="548">
        <f t="shared" ref="Y52:Y57" si="6">IFERROR(IF(X52="",0,CEILING((X52/$H52),1)*$H52),"")</f>
        <v>112</v>
      </c>
      <c r="Z52" s="36">
        <f>IFERROR(IF(Y52=0,"",ROUNDUP(Y52/H52,0)*0.01898),"")</f>
        <v>0.1898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113.23348214285714</v>
      </c>
      <c r="BN52" s="64">
        <f t="shared" ref="BN52:BN57" si="8">IFERROR(Y52*I52/H52,"0")</f>
        <v>116.35</v>
      </c>
      <c r="BO52" s="64">
        <f t="shared" ref="BO52:BO57" si="9">IFERROR(1/J52*(X52/H52),"0")</f>
        <v>0.15206473214285715</v>
      </c>
      <c r="BP52" s="64">
        <f t="shared" ref="BP52:BP57" si="10">IFERROR(1/J52*(Y52/H52),"0")</f>
        <v>0.15625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116</v>
      </c>
      <c r="Y53" s="548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120.67222222222222</v>
      </c>
      <c r="BN53" s="64">
        <f t="shared" si="8"/>
        <v>123.58499999999999</v>
      </c>
      <c r="BO53" s="64">
        <f t="shared" si="9"/>
        <v>0.16782407407407407</v>
      </c>
      <c r="BP53" s="64">
        <f t="shared" si="10"/>
        <v>0.171875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22</v>
      </c>
      <c r="Y55" s="548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23.155000000000001</v>
      </c>
      <c r="BN55" s="64">
        <f t="shared" si="8"/>
        <v>25.259999999999998</v>
      </c>
      <c r="BO55" s="64">
        <f t="shared" si="9"/>
        <v>4.1666666666666671E-2</v>
      </c>
      <c r="BP55" s="64">
        <f t="shared" si="10"/>
        <v>4.5454545454545456E-2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25.972883597883598</v>
      </c>
      <c r="Y58" s="549">
        <f>IFERROR(Y52/H52,"0")+IFERROR(Y53/H53,"0")+IFERROR(Y54/H54,"0")+IFERROR(Y55/H55,"0")+IFERROR(Y56/H56,"0")+IFERROR(Y57/H57,"0")</f>
        <v>27</v>
      </c>
      <c r="Z58" s="549">
        <f>IFERROR(IF(Z52="",0,Z52),"0")+IFERROR(IF(Z53="",0,Z53),"0")+IFERROR(IF(Z54="",0,Z54),"0")+IFERROR(IF(Z55="",0,Z55),"0")+IFERROR(IF(Z56="",0,Z56),"0")+IFERROR(IF(Z57="",0,Z57),"0")</f>
        <v>0.45269999999999999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247</v>
      </c>
      <c r="Y59" s="549">
        <f>IFERROR(SUM(Y52:Y57),"0")</f>
        <v>254.8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113</v>
      </c>
      <c r="Y61" s="548">
        <f>IFERROR(IF(X61="",0,CEILING((X61/$H61),1)*$H61),"")</f>
        <v>118.80000000000001</v>
      </c>
      <c r="Z61" s="36">
        <f>IFERROR(IF(Y61=0,"",ROUNDUP(Y61/H61,0)*0.01898),"")</f>
        <v>0.20877999999999999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117.55138888888887</v>
      </c>
      <c r="BN61" s="64">
        <f>IFERROR(Y61*I61/H61,"0")</f>
        <v>123.58499999999999</v>
      </c>
      <c r="BO61" s="64">
        <f>IFERROR(1/J61*(X61/H61),"0")</f>
        <v>0.16348379629629628</v>
      </c>
      <c r="BP61" s="64">
        <f>IFERROR(1/J61*(Y61/H61),"0")</f>
        <v>0.171875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10.462962962962962</v>
      </c>
      <c r="Y64" s="549">
        <f>IFERROR(Y61/H61,"0")+IFERROR(Y62/H62,"0")+IFERROR(Y63/H63,"0")</f>
        <v>11</v>
      </c>
      <c r="Z64" s="549">
        <f>IFERROR(IF(Z61="",0,Z61),"0")+IFERROR(IF(Z62="",0,Z62),"0")+IFERROR(IF(Z63="",0,Z63),"0")</f>
        <v>0.20877999999999999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113</v>
      </c>
      <c r="Y65" s="549">
        <f>IFERROR(SUM(Y61:Y63),"0")</f>
        <v>118.80000000000001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80</v>
      </c>
      <c r="Y81" s="548">
        <f>IFERROR(IF(X81="",0,CEILING((X81/$H81),1)*$H81),"")</f>
        <v>85.8</v>
      </c>
      <c r="Z81" s="36">
        <f>IFERROR(IF(Y81=0,"",ROUNDUP(Y81/H81,0)*0.01898),"")</f>
        <v>0.20877999999999999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84.461538461538453</v>
      </c>
      <c r="BN81" s="64">
        <f>IFERROR(Y81*I81/H81,"0")</f>
        <v>90.58499999999998</v>
      </c>
      <c r="BO81" s="64">
        <f>IFERROR(1/J81*(X81/H81),"0")</f>
        <v>0.16025641025641027</v>
      </c>
      <c r="BP81" s="64">
        <f>IFERROR(1/J81*(Y81/H81),"0")</f>
        <v>0.171875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14</v>
      </c>
      <c r="Y82" s="548">
        <f>IFERROR(IF(X82="",0,CEILING((X82/$H82),1)*$H82),"")</f>
        <v>14.399999999999999</v>
      </c>
      <c r="Z82" s="36">
        <f>IFERROR(IF(Y82=0,"",ROUNDUP(Y82/H82,0)*0.00902),"")</f>
        <v>5.4120000000000001E-2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15.225</v>
      </c>
      <c r="BN82" s="64">
        <f>IFERROR(Y82*I82/H82,"0")</f>
        <v>15.659999999999998</v>
      </c>
      <c r="BO82" s="64">
        <f>IFERROR(1/J82*(X82/H82),"0")</f>
        <v>4.4191919191919199E-2</v>
      </c>
      <c r="BP82" s="64">
        <f>IFERROR(1/J82*(Y82/H82),"0")</f>
        <v>4.5454545454545456E-2</v>
      </c>
    </row>
    <row r="83" spans="1:68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16.089743589743591</v>
      </c>
      <c r="Y83" s="549">
        <f>IFERROR(Y81/H81,"0")+IFERROR(Y82/H82,"0")</f>
        <v>17</v>
      </c>
      <c r="Z83" s="549">
        <f>IFERROR(IF(Z81="",0,Z81),"0")+IFERROR(IF(Z82="",0,Z82),"0")</f>
        <v>0.26290000000000002</v>
      </c>
      <c r="AA83" s="550"/>
      <c r="AB83" s="550"/>
      <c r="AC83" s="550"/>
    </row>
    <row r="84" spans="1:68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94</v>
      </c>
      <c r="Y84" s="549">
        <f>IFERROR(SUM(Y81:Y82),"0")</f>
        <v>100.19999999999999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236</v>
      </c>
      <c r="Y87" s="548">
        <f>IFERROR(IF(X87="",0,CEILING((X87/$H87),1)*$H87),"")</f>
        <v>237.60000000000002</v>
      </c>
      <c r="Z87" s="36">
        <f>IFERROR(IF(Y87=0,"",ROUNDUP(Y87/H87,0)*0.01898),"")</f>
        <v>0.41755999999999999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245.50555555555553</v>
      </c>
      <c r="BN87" s="64">
        <f>IFERROR(Y87*I87/H87,"0")</f>
        <v>247.17</v>
      </c>
      <c r="BO87" s="64">
        <f>IFERROR(1/J87*(X87/H87),"0")</f>
        <v>0.34143518518518517</v>
      </c>
      <c r="BP87" s="64">
        <f>IFERROR(1/J87*(Y87/H87),"0")</f>
        <v>0.34375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71.851851851851848</v>
      </c>
      <c r="Y90" s="549">
        <f>IFERROR(Y87/H87,"0")+IFERROR(Y88/H88,"0")+IFERROR(Y89/H89,"0")</f>
        <v>72</v>
      </c>
      <c r="Z90" s="549">
        <f>IFERROR(IF(Z87="",0,Z87),"0")+IFERROR(IF(Z88="",0,Z88),"0")+IFERROR(IF(Z89="",0,Z89),"0")</f>
        <v>0.86856</v>
      </c>
      <c r="AA90" s="550"/>
      <c r="AB90" s="550"/>
      <c r="AC90" s="550"/>
    </row>
    <row r="91" spans="1:68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461</v>
      </c>
      <c r="Y91" s="549">
        <f>IFERROR(SUM(Y87:Y89),"0")</f>
        <v>462.6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116</v>
      </c>
      <c r="Y93" s="548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123.4325925925926</v>
      </c>
      <c r="BN93" s="64">
        <f>IFERROR(Y93*I93/H93,"0")</f>
        <v>129.285</v>
      </c>
      <c r="BO93" s="64">
        <f>IFERROR(1/J93*(X93/H93),"0")</f>
        <v>0.22376543209876545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104</v>
      </c>
      <c r="Y95" s="548">
        <f>IFERROR(IF(X95="",0,CEILING((X95/$H95),1)*$H95),"")</f>
        <v>105.30000000000001</v>
      </c>
      <c r="Z95" s="36">
        <f>IFERROR(IF(Y95=0,"",ROUNDUP(Y95/H95,0)*0.00651),"")</f>
        <v>0.25389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113.70666666666665</v>
      </c>
      <c r="BN95" s="64">
        <f>IFERROR(Y95*I95/H95,"0")</f>
        <v>115.12800000000001</v>
      </c>
      <c r="BO95" s="64">
        <f>IFERROR(1/J95*(X95/H95),"0")</f>
        <v>0.21164021164021166</v>
      </c>
      <c r="BP95" s="64">
        <f>IFERROR(1/J95*(Y95/H95),"0")</f>
        <v>0.2142857142857143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52.839506172839506</v>
      </c>
      <c r="Y97" s="549">
        <f>IFERROR(Y93/H93,"0")+IFERROR(Y94/H94,"0")+IFERROR(Y95/H95,"0")+IFERROR(Y96/H96,"0")</f>
        <v>54</v>
      </c>
      <c r="Z97" s="549">
        <f>IFERROR(IF(Z93="",0,Z93),"0")+IFERROR(IF(Z94="",0,Z94),"0")+IFERROR(IF(Z95="",0,Z95),"0")+IFERROR(IF(Z96="",0,Z96),"0")</f>
        <v>0.53859000000000001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220</v>
      </c>
      <c r="Y98" s="549">
        <f>IFERROR(SUM(Y93:Y96),"0")</f>
        <v>226.8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235</v>
      </c>
      <c r="Y101" s="548">
        <f>IFERROR(IF(X101="",0,CEILING((X101/$H101),1)*$H101),"")</f>
        <v>237.60000000000002</v>
      </c>
      <c r="Z101" s="36">
        <f>IFERROR(IF(Y101=0,"",ROUNDUP(Y101/H101,0)*0.01898),"")</f>
        <v>0.41755999999999999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244.46527777777774</v>
      </c>
      <c r="BN101" s="64">
        <f>IFERROR(Y101*I101/H101,"0")</f>
        <v>247.17</v>
      </c>
      <c r="BO101" s="64">
        <f>IFERROR(1/J101*(X101/H101),"0")</f>
        <v>0.33998842592592593</v>
      </c>
      <c r="BP101" s="64">
        <f>IFERROR(1/J101*(Y101/H101),"0")</f>
        <v>0.34375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158</v>
      </c>
      <c r="Y103" s="548">
        <f>IFERROR(IF(X103="",0,CEILING((X103/$H103),1)*$H103),"")</f>
        <v>162</v>
      </c>
      <c r="Z103" s="36">
        <f>IFERROR(IF(Y103=0,"",ROUNDUP(Y103/H103,0)*0.00902),"")</f>
        <v>0.32472000000000001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165.37333333333333</v>
      </c>
      <c r="BN103" s="64">
        <f>IFERROR(Y103*I103/H103,"0")</f>
        <v>169.56</v>
      </c>
      <c r="BO103" s="64">
        <f>IFERROR(1/J103*(X103/H103),"0")</f>
        <v>0.265993265993266</v>
      </c>
      <c r="BP103" s="64">
        <f>IFERROR(1/J103*(Y103/H103),"0")</f>
        <v>0.27272727272727271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56.870370370370374</v>
      </c>
      <c r="Y105" s="549">
        <f>IFERROR(Y101/H101,"0")+IFERROR(Y102/H102,"0")+IFERROR(Y103/H103,"0")+IFERROR(Y104/H104,"0")</f>
        <v>58</v>
      </c>
      <c r="Z105" s="549">
        <f>IFERROR(IF(Z101="",0,Z101),"0")+IFERROR(IF(Z102="",0,Z102),"0")+IFERROR(IF(Z103="",0,Z103),"0")+IFERROR(IF(Z104="",0,Z104),"0")</f>
        <v>0.74228000000000005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393</v>
      </c>
      <c r="Y106" s="549">
        <f>IFERROR(SUM(Y101:Y104),"0")</f>
        <v>399.6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45</v>
      </c>
      <c r="Y110" s="548">
        <f>IFERROR(IF(X110="",0,CEILING((X110/$H110),1)*$H110),"")</f>
        <v>45.6</v>
      </c>
      <c r="Z110" s="36">
        <f>IFERROR(IF(Y110=0,"",ROUNDUP(Y110/H110,0)*0.00651),"")</f>
        <v>0.12369000000000001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48.375000000000007</v>
      </c>
      <c r="BN110" s="64">
        <f>IFERROR(Y110*I110/H110,"0")</f>
        <v>49.02</v>
      </c>
      <c r="BO110" s="64">
        <f>IFERROR(1/J110*(X110/H110),"0")</f>
        <v>0.10302197802197803</v>
      </c>
      <c r="BP110" s="64">
        <f>IFERROR(1/J110*(Y110/H110),"0")</f>
        <v>0.1043956043956044</v>
      </c>
    </row>
    <row r="111" spans="1:68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18.75</v>
      </c>
      <c r="Y111" s="549">
        <f>IFERROR(Y108/H108,"0")+IFERROR(Y109/H109,"0")+IFERROR(Y110/H110,"0")</f>
        <v>19</v>
      </c>
      <c r="Z111" s="549">
        <f>IFERROR(IF(Z108="",0,Z108),"0")+IFERROR(IF(Z109="",0,Z109),"0")+IFERROR(IF(Z110="",0,Z110),"0")</f>
        <v>0.12369000000000001</v>
      </c>
      <c r="AA111" s="550"/>
      <c r="AB111" s="550"/>
      <c r="AC111" s="550"/>
    </row>
    <row r="112" spans="1:68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45</v>
      </c>
      <c r="Y112" s="549">
        <f>IFERROR(SUM(Y108:Y110),"0")</f>
        <v>45.6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144</v>
      </c>
      <c r="Y114" s="548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153.12</v>
      </c>
      <c r="BN114" s="64">
        <f>IFERROR(Y114*I114/H114,"0")</f>
        <v>155.03399999999996</v>
      </c>
      <c r="BO114" s="64">
        <f>IFERROR(1/J114*(X114/H114),"0")</f>
        <v>0.27777777777777779</v>
      </c>
      <c r="BP114" s="64">
        <f>IFERROR(1/J114*(Y114/H114),"0")</f>
        <v>0.28125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140</v>
      </c>
      <c r="Y116" s="548">
        <f>IFERROR(IF(X116="",0,CEILING((X116/$H116),1)*$H116),"")</f>
        <v>140.4</v>
      </c>
      <c r="Z116" s="36">
        <f>IFERROR(IF(Y116=0,"",ROUNDUP(Y116/H116,0)*0.00651),"")</f>
        <v>0.33851999999999999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153.06666666666663</v>
      </c>
      <c r="BN116" s="64">
        <f>IFERROR(Y116*I116/H116,"0")</f>
        <v>153.50399999999999</v>
      </c>
      <c r="BO116" s="64">
        <f>IFERROR(1/J116*(X116/H116),"0")</f>
        <v>0.28490028490028491</v>
      </c>
      <c r="BP116" s="64">
        <f>IFERROR(1/J116*(Y116/H116),"0")</f>
        <v>0.28571428571428575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69.629629629629619</v>
      </c>
      <c r="Y118" s="549">
        <f>IFERROR(Y114/H114,"0")+IFERROR(Y115/H115,"0")+IFERROR(Y116/H116,"0")+IFERROR(Y117/H117,"0")</f>
        <v>70</v>
      </c>
      <c r="Z118" s="549">
        <f>IFERROR(IF(Z114="",0,Z114),"0")+IFERROR(IF(Z115="",0,Z115),"0")+IFERROR(IF(Z116="",0,Z116),"0")+IFERROR(IF(Z117="",0,Z117),"0")</f>
        <v>0.68015999999999999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284</v>
      </c>
      <c r="Y119" s="549">
        <f>IFERROR(SUM(Y114:Y117),"0")</f>
        <v>286.2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48</v>
      </c>
      <c r="Y163" s="548">
        <f t="shared" si="11"/>
        <v>48.300000000000004</v>
      </c>
      <c r="Z163" s="36">
        <f>IFERROR(IF(Y163=0,"",ROUNDUP(Y163/H163,0)*0.00502),"")</f>
        <v>0.11546000000000001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50.971428571428568</v>
      </c>
      <c r="BN163" s="64">
        <f t="shared" si="13"/>
        <v>51.29</v>
      </c>
      <c r="BO163" s="64">
        <f t="shared" si="14"/>
        <v>9.7680097680097694E-2</v>
      </c>
      <c r="BP163" s="64">
        <f t="shared" si="15"/>
        <v>9.8290598290598302E-2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21</v>
      </c>
      <c r="Y165" s="548">
        <f t="shared" si="11"/>
        <v>21.6</v>
      </c>
      <c r="Z165" s="36">
        <f>IFERROR(IF(Y165=0,"",ROUNDUP(Y165/H165,0)*0.00502),"")</f>
        <v>6.0240000000000002E-2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22.516666666666666</v>
      </c>
      <c r="BN165" s="64">
        <f t="shared" si="13"/>
        <v>23.16</v>
      </c>
      <c r="BO165" s="64">
        <f t="shared" si="14"/>
        <v>4.9857549857549859E-2</v>
      </c>
      <c r="BP165" s="64">
        <f t="shared" si="15"/>
        <v>5.1282051282051287E-2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111</v>
      </c>
      <c r="Y166" s="548">
        <f t="shared" si="11"/>
        <v>111.30000000000001</v>
      </c>
      <c r="Z166" s="36">
        <f>IFERROR(IF(Y166=0,"",ROUNDUP(Y166/H166,0)*0.00502),"")</f>
        <v>0.26606000000000002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116.28571428571429</v>
      </c>
      <c r="BN166" s="64">
        <f t="shared" si="13"/>
        <v>116.60000000000001</v>
      </c>
      <c r="BO166" s="64">
        <f t="shared" si="14"/>
        <v>0.22588522588522589</v>
      </c>
      <c r="BP166" s="64">
        <f t="shared" si="15"/>
        <v>0.22649572649572652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87.38095238095238</v>
      </c>
      <c r="Y169" s="549">
        <f>IFERROR(Y160/H160,"0")+IFERROR(Y161/H161,"0")+IFERROR(Y162/H162,"0")+IFERROR(Y163/H163,"0")+IFERROR(Y164/H164,"0")+IFERROR(Y165/H165,"0")+IFERROR(Y166/H166,"0")+IFERROR(Y167/H167,"0")+IFERROR(Y168/H168,"0")</f>
        <v>88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0.44176000000000004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180</v>
      </c>
      <c r="Y170" s="549">
        <f>IFERROR(SUM(Y160:Y168),"0")</f>
        <v>181.20000000000002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7</v>
      </c>
      <c r="Y173" s="548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2.5720164609053495E-2</v>
      </c>
      <c r="BP173" s="64">
        <f>IFERROR(1/J173*(Y173/H173),"0")</f>
        <v>2.7777777777777776E-2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7</v>
      </c>
      <c r="Y174" s="54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11.111111111111111</v>
      </c>
      <c r="Y175" s="549">
        <f>IFERROR(Y172/H172,"0")+IFERROR(Y173/H173,"0")+IFERROR(Y174/H174,"0")</f>
        <v>12</v>
      </c>
      <c r="Z175" s="549">
        <f>IFERROR(IF(Z172="",0,Z172),"0")+IFERROR(IF(Z173="",0,Z173),"0")+IFERROR(IF(Z174="",0,Z174),"0")</f>
        <v>7.0800000000000002E-2</v>
      </c>
      <c r="AA175" s="550"/>
      <c r="AB175" s="550"/>
      <c r="AC175" s="550"/>
    </row>
    <row r="176" spans="1:68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14</v>
      </c>
      <c r="Y176" s="549">
        <f>IFERROR(SUM(Y172:Y174),"0")</f>
        <v>15.120000000000001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13</v>
      </c>
      <c r="Y189" s="548">
        <f>IFERROR(IF(X189="",0,CEILING((X189/$H189),1)*$H189),"")</f>
        <v>14.700000000000001</v>
      </c>
      <c r="Z189" s="36">
        <f>IFERROR(IF(Y189=0,"",ROUNDUP(Y189/H189,0)*0.00651),"")</f>
        <v>4.5569999999999999E-2</v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14.114285714285712</v>
      </c>
      <c r="BN189" s="64">
        <f>IFERROR(Y189*I189/H189,"0")</f>
        <v>15.959999999999999</v>
      </c>
      <c r="BO189" s="64">
        <f>IFERROR(1/J189*(X189/H189),"0")</f>
        <v>3.4013605442176867E-2</v>
      </c>
      <c r="BP189" s="64">
        <f>IFERROR(1/J189*(Y189/H189),"0")</f>
        <v>3.8461538461538464E-2</v>
      </c>
    </row>
    <row r="190" spans="1:68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6.1904761904761898</v>
      </c>
      <c r="Y190" s="549">
        <f>IFERROR(Y188/H188,"0")+IFERROR(Y189/H189,"0")</f>
        <v>7</v>
      </c>
      <c r="Z190" s="549">
        <f>IFERROR(IF(Z188="",0,Z188),"0")+IFERROR(IF(Z189="",0,Z189),"0")</f>
        <v>4.5569999999999999E-2</v>
      </c>
      <c r="AA190" s="550"/>
      <c r="AB190" s="550"/>
      <c r="AC190" s="550"/>
    </row>
    <row r="191" spans="1:68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13</v>
      </c>
      <c r="Y191" s="549">
        <f>IFERROR(SUM(Y188:Y189),"0")</f>
        <v>14.700000000000001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79</v>
      </c>
      <c r="Y193" s="548">
        <f t="shared" ref="Y193:Y200" si="16">IFERROR(IF(X193="",0,CEILING((X193/$H193),1)*$H193),"")</f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82.072222222222223</v>
      </c>
      <c r="BN193" s="64">
        <f t="shared" ref="BN193:BN200" si="18">IFERROR(Y193*I193/H193,"0")</f>
        <v>84.15</v>
      </c>
      <c r="BO193" s="64">
        <f t="shared" ref="BO193:BO200" si="19">IFERROR(1/J193*(X193/H193),"0")</f>
        <v>0.11083052749719416</v>
      </c>
      <c r="BP193" s="64">
        <f t="shared" ref="BP193:BP200" si="20">IFERROR(1/J193*(Y193/H193),"0")</f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47</v>
      </c>
      <c r="Y194" s="548">
        <f t="shared" si="16"/>
        <v>48.6</v>
      </c>
      <c r="Z194" s="36">
        <f>IFERROR(IF(Y194=0,"",ROUNDUP(Y194/H194,0)*0.00902),"")</f>
        <v>8.1180000000000002E-2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48.827777777777776</v>
      </c>
      <c r="BN194" s="64">
        <f t="shared" si="18"/>
        <v>50.49</v>
      </c>
      <c r="BO194" s="64">
        <f t="shared" si="19"/>
        <v>6.5937149270482595E-2</v>
      </c>
      <c r="BP194" s="64">
        <f t="shared" si="20"/>
        <v>6.8181818181818177E-2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215</v>
      </c>
      <c r="Y196" s="548">
        <f t="shared" si="16"/>
        <v>216</v>
      </c>
      <c r="Z196" s="36">
        <f>IFERROR(IF(Y196=0,"",ROUNDUP(Y196/H196,0)*0.00902),"")</f>
        <v>0.36080000000000001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223.36111111111111</v>
      </c>
      <c r="BN196" s="64">
        <f t="shared" si="18"/>
        <v>224.39999999999998</v>
      </c>
      <c r="BO196" s="64">
        <f t="shared" si="19"/>
        <v>0.30162738496071828</v>
      </c>
      <c r="BP196" s="64">
        <f t="shared" si="20"/>
        <v>0.30303030303030304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61</v>
      </c>
      <c r="Y197" s="548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65.405555555555551</v>
      </c>
      <c r="BN197" s="64">
        <f t="shared" si="18"/>
        <v>65.62</v>
      </c>
      <c r="BO197" s="64">
        <f t="shared" si="19"/>
        <v>0.14482431149097816</v>
      </c>
      <c r="BP197" s="64">
        <f t="shared" si="20"/>
        <v>0.14529914529914531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45</v>
      </c>
      <c r="Y198" s="548">
        <f t="shared" si="16"/>
        <v>45</v>
      </c>
      <c r="Z198" s="36">
        <f>IFERROR(IF(Y198=0,"",ROUNDUP(Y198/H198,0)*0.00502),"")</f>
        <v>0.1255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47.5</v>
      </c>
      <c r="BN198" s="64">
        <f t="shared" si="18"/>
        <v>47.5</v>
      </c>
      <c r="BO198" s="64">
        <f t="shared" si="19"/>
        <v>0.10683760683760685</v>
      </c>
      <c r="BP198" s="64">
        <f t="shared" si="20"/>
        <v>0.10683760683760685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50</v>
      </c>
      <c r="Y200" s="548">
        <f t="shared" si="16"/>
        <v>50.4</v>
      </c>
      <c r="Z200" s="36">
        <f>IFERROR(IF(Y200=0,"",ROUNDUP(Y200/H200,0)*0.00502),"")</f>
        <v>0.14056000000000002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52.777777777777779</v>
      </c>
      <c r="BN200" s="64">
        <f t="shared" si="18"/>
        <v>53.199999999999996</v>
      </c>
      <c r="BO200" s="64">
        <f t="shared" si="19"/>
        <v>0.11870845204178539</v>
      </c>
      <c r="BP200" s="64">
        <f t="shared" si="20"/>
        <v>0.11965811965811968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149.81481481481481</v>
      </c>
      <c r="Y201" s="549">
        <f>IFERROR(Y193/H193,"0")+IFERROR(Y194/H194,"0")+IFERROR(Y195/H195,"0")+IFERROR(Y196/H196,"0")+IFERROR(Y197/H197,"0")+IFERROR(Y198/H198,"0")+IFERROR(Y199/H199,"0")+IFERROR(Y200/H200,"0")</f>
        <v>151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1.0140199999999999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497</v>
      </c>
      <c r="Y202" s="549">
        <f>IFERROR(SUM(Y193:Y200),"0")</f>
        <v>502.2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229</v>
      </c>
      <c r="Y206" s="548">
        <f t="shared" si="21"/>
        <v>234.89999999999998</v>
      </c>
      <c r="Z206" s="36">
        <f>IFERROR(IF(Y206=0,"",ROUNDUP(Y206/H206,0)*0.01898),"")</f>
        <v>0.51246000000000003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242.66103448275862</v>
      </c>
      <c r="BN206" s="64">
        <f t="shared" si="23"/>
        <v>248.91300000000001</v>
      </c>
      <c r="BO206" s="64">
        <f t="shared" si="24"/>
        <v>0.41127873563218392</v>
      </c>
      <c r="BP206" s="64">
        <f t="shared" si="25"/>
        <v>0.421875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234</v>
      </c>
      <c r="Y207" s="548">
        <f t="shared" si="21"/>
        <v>235.2</v>
      </c>
      <c r="Z207" s="36">
        <f t="shared" ref="Z207:Z212" si="26">IFERROR(IF(Y207=0,"",ROUNDUP(Y207/H207,0)*0.00651),"")</f>
        <v>0.63797999999999999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260.32499999999999</v>
      </c>
      <c r="BN207" s="64">
        <f t="shared" si="23"/>
        <v>261.65999999999997</v>
      </c>
      <c r="BO207" s="64">
        <f t="shared" si="24"/>
        <v>0.53571428571428581</v>
      </c>
      <c r="BP207" s="64">
        <f t="shared" si="25"/>
        <v>0.53846153846153855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192</v>
      </c>
      <c r="Y209" s="548">
        <f t="shared" si="21"/>
        <v>192</v>
      </c>
      <c r="Z209" s="36">
        <f t="shared" si="26"/>
        <v>0.52080000000000004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212.16000000000003</v>
      </c>
      <c r="BN209" s="64">
        <f t="shared" si="23"/>
        <v>212.16000000000003</v>
      </c>
      <c r="BO209" s="64">
        <f t="shared" si="24"/>
        <v>0.43956043956043961</v>
      </c>
      <c r="BP209" s="64">
        <f t="shared" si="25"/>
        <v>0.43956043956043961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154</v>
      </c>
      <c r="Y210" s="548">
        <f t="shared" si="21"/>
        <v>156</v>
      </c>
      <c r="Z210" s="36">
        <f t="shared" si="26"/>
        <v>0.42315000000000003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170.17000000000002</v>
      </c>
      <c r="BN210" s="64">
        <f t="shared" si="23"/>
        <v>172.38000000000002</v>
      </c>
      <c r="BO210" s="64">
        <f t="shared" si="24"/>
        <v>0.35256410256410264</v>
      </c>
      <c r="BP210" s="64">
        <f t="shared" si="25"/>
        <v>0.35714285714285715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119</v>
      </c>
      <c r="Y211" s="548">
        <f t="shared" si="21"/>
        <v>120</v>
      </c>
      <c r="Z211" s="36">
        <f t="shared" si="26"/>
        <v>0.32550000000000001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131.495</v>
      </c>
      <c r="BN211" s="64">
        <f t="shared" si="23"/>
        <v>132.60000000000002</v>
      </c>
      <c r="BO211" s="64">
        <f t="shared" si="24"/>
        <v>0.27243589743589747</v>
      </c>
      <c r="BP211" s="64">
        <f t="shared" si="25"/>
        <v>0.27472527472527475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75</v>
      </c>
      <c r="Y212" s="548">
        <f t="shared" si="21"/>
        <v>76.8</v>
      </c>
      <c r="Z212" s="36">
        <f t="shared" si="26"/>
        <v>0.20832000000000001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83.0625</v>
      </c>
      <c r="BN212" s="64">
        <f t="shared" si="23"/>
        <v>85.055999999999997</v>
      </c>
      <c r="BO212" s="64">
        <f t="shared" si="24"/>
        <v>0.1717032967032967</v>
      </c>
      <c r="BP212" s="64">
        <f t="shared" si="25"/>
        <v>0.17582417582417584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348.82183908045977</v>
      </c>
      <c r="Y213" s="549">
        <f>IFERROR(Y204/H204,"0")+IFERROR(Y205/H205,"0")+IFERROR(Y206/H206,"0")+IFERROR(Y207/H207,"0")+IFERROR(Y208/H208,"0")+IFERROR(Y209/H209,"0")+IFERROR(Y210/H210,"0")+IFERROR(Y211/H211,"0")+IFERROR(Y212/H212,"0")</f>
        <v>352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2.6282100000000002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1003</v>
      </c>
      <c r="Y214" s="549">
        <f>IFERROR(SUM(Y204:Y212),"0")</f>
        <v>1014.8999999999999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29</v>
      </c>
      <c r="Y216" s="548">
        <f>IFERROR(IF(X216="",0,CEILING((X216/$H216),1)*$H216),"")</f>
        <v>31.2</v>
      </c>
      <c r="Z216" s="36">
        <f>IFERROR(IF(Y216=0,"",ROUNDUP(Y216/H216,0)*0.00651),"")</f>
        <v>8.4629999999999997E-2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32.045000000000002</v>
      </c>
      <c r="BN216" s="64">
        <f>IFERROR(Y216*I216/H216,"0")</f>
        <v>34.476000000000006</v>
      </c>
      <c r="BO216" s="64">
        <f>IFERROR(1/J216*(X216/H216),"0")</f>
        <v>6.6391941391941406E-2</v>
      </c>
      <c r="BP216" s="64">
        <f>IFERROR(1/J216*(Y216/H216),"0")</f>
        <v>7.1428571428571438E-2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12.083333333333334</v>
      </c>
      <c r="Y218" s="549">
        <f>IFERROR(Y216/H216,"0")+IFERROR(Y217/H217,"0")</f>
        <v>13</v>
      </c>
      <c r="Z218" s="549">
        <f>IFERROR(IF(Z216="",0,Z216),"0")+IFERROR(IF(Z217="",0,Z217),"0")</f>
        <v>8.4629999999999997E-2</v>
      </c>
      <c r="AA218" s="550"/>
      <c r="AB218" s="550"/>
      <c r="AC218" s="550"/>
    </row>
    <row r="219" spans="1:68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29</v>
      </c>
      <c r="Y219" s="549">
        <f>IFERROR(SUM(Y216:Y217),"0")</f>
        <v>31.2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300</v>
      </c>
      <c r="Y222" s="548">
        <f t="shared" ref="Y222:Y230" si="27">IFERROR(IF(X222="",0,CEILING((X222/$H222),1)*$H222),"")</f>
        <v>301.59999999999997</v>
      </c>
      <c r="Z222" s="36">
        <f>IFERROR(IF(Y222=0,"",ROUNDUP(Y222/H222,0)*0.01898),"")</f>
        <v>0.49348000000000003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311.25</v>
      </c>
      <c r="BN222" s="64">
        <f t="shared" ref="BN222:BN230" si="29">IFERROR(Y222*I222/H222,"0")</f>
        <v>312.91000000000003</v>
      </c>
      <c r="BO222" s="64">
        <f t="shared" ref="BO222:BO230" si="30">IFERROR(1/J222*(X222/H222),"0")</f>
        <v>0.40409482758620691</v>
      </c>
      <c r="BP222" s="64">
        <f t="shared" ref="BP222:BP230" si="31">IFERROR(1/J222*(Y222/H222),"0")</f>
        <v>0.40624999999999994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25.862068965517242</v>
      </c>
      <c r="Y231" s="549">
        <f>IFERROR(Y222/H222,"0")+IFERROR(Y223/H223,"0")+IFERROR(Y224/H224,"0")+IFERROR(Y225/H225,"0")+IFERROR(Y226/H226,"0")+IFERROR(Y227/H227,"0")+IFERROR(Y228/H228,"0")+IFERROR(Y229/H229,"0")+IFERROR(Y230/H230,"0")</f>
        <v>25.999999999999996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0.49348000000000003</v>
      </c>
      <c r="AA231" s="550"/>
      <c r="AB231" s="550"/>
      <c r="AC231" s="550"/>
    </row>
    <row r="232" spans="1:68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300</v>
      </c>
      <c r="Y232" s="549">
        <f>IFERROR(SUM(Y222:Y230),"0")</f>
        <v>301.59999999999997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6</v>
      </c>
      <c r="Y246" s="548">
        <f>IFERROR(IF(X246="",0,CEILING((X246/$H246),1)*$H246),"")</f>
        <v>6.93</v>
      </c>
      <c r="Z246" s="36">
        <f>IFERROR(IF(Y246=0,"",ROUNDUP(Y246/H246,0)*0.0059),"")</f>
        <v>4.1299999999999996E-2</v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7.1515151515151514</v>
      </c>
      <c r="BN246" s="64">
        <f>IFERROR(Y246*I246/H246,"0")</f>
        <v>8.259999999999998</v>
      </c>
      <c r="BO246" s="64">
        <f>IFERROR(1/J246*(X246/H246),"0")</f>
        <v>2.8058361391694722E-2</v>
      </c>
      <c r="BP246" s="64">
        <f>IFERROR(1/J246*(Y246/H246),"0")</f>
        <v>3.2407407407407406E-2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6.0606060606060606</v>
      </c>
      <c r="Y247" s="549">
        <f>IFERROR(Y242/H242,"0")+IFERROR(Y243/H243,"0")+IFERROR(Y244/H244,"0")+IFERROR(Y245/H245,"0")+IFERROR(Y246/H246,"0")</f>
        <v>7</v>
      </c>
      <c r="Z247" s="549">
        <f>IFERROR(IF(Z242="",0,Z242),"0")+IFERROR(IF(Z243="",0,Z243),"0")+IFERROR(IF(Z244="",0,Z244),"0")+IFERROR(IF(Z245="",0,Z245),"0")+IFERROR(IF(Z246="",0,Z246),"0")</f>
        <v>4.1299999999999996E-2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6</v>
      </c>
      <c r="Y248" s="549">
        <f>IFERROR(SUM(Y242:Y246),"0")</f>
        <v>6.93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79</v>
      </c>
      <c r="Y269" s="548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87.295000000000002</v>
      </c>
      <c r="BN269" s="64">
        <f>IFERROR(Y269*I269/H269,"0")</f>
        <v>87.51600000000002</v>
      </c>
      <c r="BO269" s="64">
        <f>IFERROR(1/J269*(X269/H269),"0")</f>
        <v>0.18086080586080591</v>
      </c>
      <c r="BP269" s="64">
        <f>IFERROR(1/J269*(Y269/H269),"0")</f>
        <v>0.18131868131868134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52</v>
      </c>
      <c r="Y270" s="548">
        <f>IFERROR(IF(X270="",0,CEILING((X270/$H270),1)*$H270),"")</f>
        <v>52.8</v>
      </c>
      <c r="Z270" s="36">
        <f>IFERROR(IF(Y270=0,"",ROUNDUP(Y270/H270,0)*0.00651),"")</f>
        <v>0.14322000000000001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55.9</v>
      </c>
      <c r="BN270" s="64">
        <f>IFERROR(Y270*I270/H270,"0")</f>
        <v>56.76</v>
      </c>
      <c r="BO270" s="64">
        <f>IFERROR(1/J270*(X270/H270),"0")</f>
        <v>0.11904761904761907</v>
      </c>
      <c r="BP270" s="64">
        <f>IFERROR(1/J270*(Y270/H270),"0")</f>
        <v>0.12087912087912089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54.583333333333343</v>
      </c>
      <c r="Y271" s="549">
        <f>IFERROR(Y268/H268,"0")+IFERROR(Y269/H269,"0")+IFERROR(Y270/H270,"0")</f>
        <v>55</v>
      </c>
      <c r="Z271" s="549">
        <f>IFERROR(IF(Z268="",0,Z268),"0")+IFERROR(IF(Z269="",0,Z269),"0")+IFERROR(IF(Z270="",0,Z270),"0")</f>
        <v>0.35804999999999998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131</v>
      </c>
      <c r="Y272" s="549">
        <f>IFERROR(SUM(Y268:Y270),"0")</f>
        <v>132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33</v>
      </c>
      <c r="Y303" s="548">
        <f t="shared" si="33"/>
        <v>34.200000000000003</v>
      </c>
      <c r="Z303" s="36">
        <f>IFERROR(IF(Y303=0,"",ROUNDUP(Y303/H303,0)*0.00651),"")</f>
        <v>0.12369000000000001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37.18</v>
      </c>
      <c r="BN303" s="64">
        <f t="shared" si="35"/>
        <v>38.532000000000004</v>
      </c>
      <c r="BO303" s="64">
        <f t="shared" si="36"/>
        <v>0.10073260073260074</v>
      </c>
      <c r="BP303" s="64">
        <f t="shared" si="37"/>
        <v>0.1043956043956044</v>
      </c>
    </row>
    <row r="304" spans="1:68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18.333333333333332</v>
      </c>
      <c r="Y304" s="549">
        <f>IFERROR(Y297/H297,"0")+IFERROR(Y298/H298,"0")+IFERROR(Y299/H299,"0")+IFERROR(Y300/H300,"0")+IFERROR(Y301/H301,"0")+IFERROR(Y302/H302,"0")+IFERROR(Y303/H303,"0")</f>
        <v>19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0.12369000000000001</v>
      </c>
      <c r="AA304" s="550"/>
      <c r="AB304" s="550"/>
      <c r="AC304" s="550"/>
    </row>
    <row r="305" spans="1:68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33</v>
      </c>
      <c r="Y305" s="549">
        <f>IFERROR(SUM(Y297:Y303),"0")</f>
        <v>34.200000000000003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23</v>
      </c>
      <c r="Y311" s="548">
        <f>IFERROR(IF(X311="",0,CEILING((X311/$H311),1)*$H311),"")</f>
        <v>24.3</v>
      </c>
      <c r="Z311" s="36">
        <f>IFERROR(IF(Y311=0,"",ROUNDUP(Y311/H311,0)*0.00651),"")</f>
        <v>5.8590000000000003E-2</v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25.197777777777777</v>
      </c>
      <c r="BN311" s="64">
        <f>IFERROR(Y311*I311/H311,"0")</f>
        <v>26.622</v>
      </c>
      <c r="BO311" s="64">
        <f>IFERROR(1/J311*(X311/H311),"0")</f>
        <v>4.6805046805046803E-2</v>
      </c>
      <c r="BP311" s="64">
        <f>IFERROR(1/J311*(Y311/H311),"0")</f>
        <v>4.9450549450549455E-2</v>
      </c>
    </row>
    <row r="312" spans="1:68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8.5185185185185173</v>
      </c>
      <c r="Y312" s="549">
        <f>IFERROR(Y307/H307,"0")+IFERROR(Y308/H308,"0")+IFERROR(Y309/H309,"0")+IFERROR(Y310/H310,"0")+IFERROR(Y311/H311,"0")</f>
        <v>9</v>
      </c>
      <c r="Z312" s="549">
        <f>IFERROR(IF(Z307="",0,Z307),"0")+IFERROR(IF(Z308="",0,Z308),"0")+IFERROR(IF(Z309="",0,Z309),"0")+IFERROR(IF(Z310="",0,Z310),"0")+IFERROR(IF(Z311="",0,Z311),"0")</f>
        <v>5.8590000000000003E-2</v>
      </c>
      <c r="AA312" s="550"/>
      <c r="AB312" s="550"/>
      <c r="AC312" s="550"/>
    </row>
    <row r="313" spans="1:68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23</v>
      </c>
      <c r="Y313" s="549">
        <f>IFERROR(SUM(Y307:Y311),"0")</f>
        <v>24.3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117</v>
      </c>
      <c r="Y315" s="548">
        <f>IFERROR(IF(X315="",0,CEILING((X315/$H315),1)*$H315),"")</f>
        <v>117.60000000000001</v>
      </c>
      <c r="Z315" s="36">
        <f>IFERROR(IF(Y315=0,"",ROUNDUP(Y315/H315,0)*0.01898),"")</f>
        <v>0.26572000000000001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124.22892857142858</v>
      </c>
      <c r="BN315" s="64">
        <f>IFERROR(Y315*I315/H315,"0")</f>
        <v>124.86600000000001</v>
      </c>
      <c r="BO315" s="64">
        <f>IFERROR(1/J315*(X315/H315),"0")</f>
        <v>0.21763392857142858</v>
      </c>
      <c r="BP315" s="64">
        <f>IFERROR(1/J315*(Y315/H315),"0")</f>
        <v>0.21875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165</v>
      </c>
      <c r="Y316" s="548">
        <f>IFERROR(IF(X316="",0,CEILING((X316/$H316),1)*$H316),"")</f>
        <v>171.6</v>
      </c>
      <c r="Z316" s="36">
        <f>IFERROR(IF(Y316=0,"",ROUNDUP(Y316/H316,0)*0.01898),"")</f>
        <v>0.41755999999999999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175.97884615384618</v>
      </c>
      <c r="BN316" s="64">
        <f>IFERROR(Y316*I316/H316,"0")</f>
        <v>183.01800000000003</v>
      </c>
      <c r="BO316" s="64">
        <f>IFERROR(1/J316*(X316/H316),"0")</f>
        <v>0.33052884615384615</v>
      </c>
      <c r="BP316" s="64">
        <f>IFERROR(1/J316*(Y316/H316),"0")</f>
        <v>0.34375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124</v>
      </c>
      <c r="Y317" s="548">
        <f>IFERROR(IF(X317="",0,CEILING((X317/$H317),1)*$H317),"")</f>
        <v>126</v>
      </c>
      <c r="Z317" s="36">
        <f>IFERROR(IF(Y317=0,"",ROUNDUP(Y317/H317,0)*0.01898),"")</f>
        <v>0.28470000000000001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131.66142857142859</v>
      </c>
      <c r="BN317" s="64">
        <f>IFERROR(Y317*I317/H317,"0")</f>
        <v>133.785</v>
      </c>
      <c r="BO317" s="64">
        <f>IFERROR(1/J317*(X317/H317),"0")</f>
        <v>0.23065476190476189</v>
      </c>
      <c r="BP317" s="64">
        <f>IFERROR(1/J317*(Y317/H317),"0")</f>
        <v>0.234375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49.844322344322343</v>
      </c>
      <c r="Y318" s="549">
        <f>IFERROR(Y315/H315,"0")+IFERROR(Y316/H316,"0")+IFERROR(Y317/H317,"0")</f>
        <v>51</v>
      </c>
      <c r="Z318" s="549">
        <f>IFERROR(IF(Z315="",0,Z315),"0")+IFERROR(IF(Z316="",0,Z316),"0")+IFERROR(IF(Z317="",0,Z317),"0")</f>
        <v>0.96798000000000006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406</v>
      </c>
      <c r="Y319" s="549">
        <f>IFERROR(SUM(Y315:Y317),"0")</f>
        <v>415.2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551</v>
      </c>
      <c r="Y343" s="548">
        <f t="shared" ref="Y343:Y349" si="38">IFERROR(IF(X343="",0,CEILING((X343/$H343),1)*$H343),"")</f>
        <v>555</v>
      </c>
      <c r="Z343" s="36">
        <f>IFERROR(IF(Y343=0,"",ROUNDUP(Y343/H343,0)*0.02175),"")</f>
        <v>0.80474999999999997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568.63199999999995</v>
      </c>
      <c r="BN343" s="64">
        <f t="shared" ref="BN343:BN349" si="40">IFERROR(Y343*I343/H343,"0")</f>
        <v>572.76</v>
      </c>
      <c r="BO343" s="64">
        <f t="shared" ref="BO343:BO349" si="41">IFERROR(1/J343*(X343/H343),"0")</f>
        <v>0.76527777777777772</v>
      </c>
      <c r="BP343" s="64">
        <f t="shared" ref="BP343:BP349" si="42">IFERROR(1/J343*(Y343/H343),"0")</f>
        <v>0.77083333333333326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566</v>
      </c>
      <c r="Y344" s="548">
        <f t="shared" si="38"/>
        <v>570</v>
      </c>
      <c r="Z344" s="36">
        <f>IFERROR(IF(Y344=0,"",ROUNDUP(Y344/H344,0)*0.02175),"")</f>
        <v>0.8264999999999999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584.11199999999997</v>
      </c>
      <c r="BN344" s="64">
        <f t="shared" si="40"/>
        <v>588.24</v>
      </c>
      <c r="BO344" s="64">
        <f t="shared" si="41"/>
        <v>0.78611111111111109</v>
      </c>
      <c r="BP344" s="64">
        <f t="shared" si="42"/>
        <v>0.79166666666666663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382</v>
      </c>
      <c r="Y346" s="548">
        <f t="shared" si="38"/>
        <v>390</v>
      </c>
      <c r="Z346" s="36">
        <f>IFERROR(IF(Y346=0,"",ROUNDUP(Y346/H346,0)*0.02175),"")</f>
        <v>0.5655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394.22400000000005</v>
      </c>
      <c r="BN346" s="64">
        <f t="shared" si="40"/>
        <v>402.47999999999996</v>
      </c>
      <c r="BO346" s="64">
        <f t="shared" si="41"/>
        <v>0.53055555555555545</v>
      </c>
      <c r="BP346" s="64">
        <f t="shared" si="42"/>
        <v>0.54166666666666663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99.933333333333337</v>
      </c>
      <c r="Y350" s="549">
        <f>IFERROR(Y343/H343,"0")+IFERROR(Y344/H344,"0")+IFERROR(Y345/H345,"0")+IFERROR(Y346/H346,"0")+IFERROR(Y347/H347,"0")+IFERROR(Y348/H348,"0")+IFERROR(Y349/H349,"0")</f>
        <v>101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2.1967499999999998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1499</v>
      </c>
      <c r="Y351" s="549">
        <f>IFERROR(SUM(Y343:Y349),"0")</f>
        <v>1515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716</v>
      </c>
      <c r="Y353" s="548">
        <f>IFERROR(IF(X353="",0,CEILING((X353/$H353),1)*$H353),"")</f>
        <v>720</v>
      </c>
      <c r="Z353" s="36">
        <f>IFERROR(IF(Y353=0,"",ROUNDUP(Y353/H353,0)*0.02175),"")</f>
        <v>1.044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738.91200000000003</v>
      </c>
      <c r="BN353" s="64">
        <f>IFERROR(Y353*I353/H353,"0")</f>
        <v>743.04000000000008</v>
      </c>
      <c r="BO353" s="64">
        <f>IFERROR(1/J353*(X353/H353),"0")</f>
        <v>0.99444444444444446</v>
      </c>
      <c r="BP353" s="64">
        <f>IFERROR(1/J353*(Y353/H353),"0")</f>
        <v>1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47.733333333333334</v>
      </c>
      <c r="Y355" s="549">
        <f>IFERROR(Y353/H353,"0")+IFERROR(Y354/H354,"0")</f>
        <v>48</v>
      </c>
      <c r="Z355" s="549">
        <f>IFERROR(IF(Z353="",0,Z353),"0")+IFERROR(IF(Z354="",0,Z354),"0")</f>
        <v>1.044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716</v>
      </c>
      <c r="Y356" s="549">
        <f>IFERROR(SUM(Y353:Y354),"0")</f>
        <v>720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646</v>
      </c>
      <c r="Y378" s="548">
        <f>IFERROR(IF(X378="",0,CEILING((X378/$H378),1)*$H378),"")</f>
        <v>648</v>
      </c>
      <c r="Z378" s="36">
        <f>IFERROR(IF(Y378=0,"",ROUNDUP(Y378/H378,0)*0.01898),"")</f>
        <v>1.36656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683.25266666666676</v>
      </c>
      <c r="BN378" s="64">
        <f>IFERROR(Y378*I378/H378,"0")</f>
        <v>685.36799999999994</v>
      </c>
      <c r="BO378" s="64">
        <f>IFERROR(1/J378*(X378/H378),"0")</f>
        <v>1.1215277777777777</v>
      </c>
      <c r="BP378" s="64">
        <f>IFERROR(1/J378*(Y378/H378),"0")</f>
        <v>1.125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71.777777777777771</v>
      </c>
      <c r="Y380" s="549">
        <f>IFERROR(Y378/H378,"0")+IFERROR(Y379/H379,"0")</f>
        <v>72</v>
      </c>
      <c r="Z380" s="549">
        <f>IFERROR(IF(Z378="",0,Z378),"0")+IFERROR(IF(Z379="",0,Z379),"0")</f>
        <v>1.36656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646</v>
      </c>
      <c r="Y381" s="549">
        <f>IFERROR(SUM(Y378:Y379),"0")</f>
        <v>648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63</v>
      </c>
      <c r="Y431" s="548">
        <f t="shared" ref="Y431:Y442" si="49">IFERROR(IF(X431="",0,CEILING((X431/$H431),1)*$H431),"")</f>
        <v>63.36</v>
      </c>
      <c r="Z431" s="36">
        <f t="shared" ref="Z431:Z436" si="50">IFERROR(IF(Y431=0,"",ROUNDUP(Y431/H431,0)*0.01196),"")</f>
        <v>0.14352000000000001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67.295454545454547</v>
      </c>
      <c r="BN431" s="64">
        <f t="shared" ref="BN431:BN442" si="52">IFERROR(Y431*I431/H431,"0")</f>
        <v>67.679999999999993</v>
      </c>
      <c r="BO431" s="64">
        <f t="shared" ref="BO431:BO442" si="53">IFERROR(1/J431*(X431/H431),"0")</f>
        <v>0.11472902097902099</v>
      </c>
      <c r="BP431" s="64">
        <f t="shared" ref="BP431:BP442" si="54">IFERROR(1/J431*(Y431/H431),"0")</f>
        <v>0.11538461538461539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70</v>
      </c>
      <c r="Y432" s="548">
        <f t="shared" si="49"/>
        <v>73.92</v>
      </c>
      <c r="Z432" s="36">
        <f t="shared" si="50"/>
        <v>0.16744000000000001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74.772727272727266</v>
      </c>
      <c r="BN432" s="64">
        <f t="shared" si="52"/>
        <v>78.959999999999994</v>
      </c>
      <c r="BO432" s="64">
        <f t="shared" si="53"/>
        <v>0.12747668997668998</v>
      </c>
      <c r="BP432" s="64">
        <f t="shared" si="54"/>
        <v>0.13461538461538464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209</v>
      </c>
      <c r="Y433" s="548">
        <f t="shared" si="49"/>
        <v>211.20000000000002</v>
      </c>
      <c r="Z433" s="36">
        <f t="shared" si="50"/>
        <v>0.47839999999999999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223.25</v>
      </c>
      <c r="BN433" s="64">
        <f t="shared" si="52"/>
        <v>225.60000000000002</v>
      </c>
      <c r="BO433" s="64">
        <f t="shared" si="53"/>
        <v>0.38060897435897434</v>
      </c>
      <c r="BP433" s="64">
        <f t="shared" si="54"/>
        <v>0.38461538461538464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324</v>
      </c>
      <c r="Y436" s="548">
        <f t="shared" si="49"/>
        <v>327.36</v>
      </c>
      <c r="Z436" s="36">
        <f t="shared" si="50"/>
        <v>0.74151999999999996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346.09090909090907</v>
      </c>
      <c r="BN436" s="64">
        <f t="shared" si="52"/>
        <v>349.68</v>
      </c>
      <c r="BO436" s="64">
        <f t="shared" si="53"/>
        <v>0.590034965034965</v>
      </c>
      <c r="BP436" s="64">
        <f t="shared" si="54"/>
        <v>0.59615384615384615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30</v>
      </c>
      <c r="Y438" s="548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43.3125</v>
      </c>
      <c r="BN438" s="64">
        <f t="shared" si="52"/>
        <v>48.510000000000005</v>
      </c>
      <c r="BO438" s="64">
        <f t="shared" si="53"/>
        <v>4.7348484848484848E-2</v>
      </c>
      <c r="BP438" s="64">
        <f t="shared" si="54"/>
        <v>5.3030303030303039E-2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132.38636363636363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135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1.59402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696</v>
      </c>
      <c r="Y444" s="549">
        <f>IFERROR(SUM(Y431:Y442),"0")</f>
        <v>709.44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177</v>
      </c>
      <c r="Y446" s="548">
        <f>IFERROR(IF(X446="",0,CEILING((X446/$H446),1)*$H446),"")</f>
        <v>179.52</v>
      </c>
      <c r="Z446" s="36">
        <f>IFERROR(IF(Y446=0,"",ROUNDUP(Y446/H446,0)*0.01196),"")</f>
        <v>0.40664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189.06818181818181</v>
      </c>
      <c r="BN446" s="64">
        <f>IFERROR(Y446*I446/H446,"0")</f>
        <v>191.76</v>
      </c>
      <c r="BO446" s="64">
        <f>IFERROR(1/J446*(X446/H446),"0")</f>
        <v>0.32233391608391609</v>
      </c>
      <c r="BP446" s="64">
        <f>IFERROR(1/J446*(Y446/H446),"0")</f>
        <v>0.32692307692307693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30</v>
      </c>
      <c r="Y448" s="548">
        <f>IFERROR(IF(X448="",0,CEILING((X448/$H448),1)*$H448),"")</f>
        <v>33.6</v>
      </c>
      <c r="Z448" s="36">
        <f>IFERROR(IF(Y448=0,"",ROUNDUP(Y448/H448,0)*0.00902),"")</f>
        <v>6.3140000000000002E-2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43.3125</v>
      </c>
      <c r="BN448" s="64">
        <f>IFERROR(Y448*I448/H448,"0")</f>
        <v>48.510000000000005</v>
      </c>
      <c r="BO448" s="64">
        <f>IFERROR(1/J448*(X448/H448),"0")</f>
        <v>4.7348484848484848E-2</v>
      </c>
      <c r="BP448" s="64">
        <f>IFERROR(1/J448*(Y448/H448),"0")</f>
        <v>5.3030303030303039E-2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39.772727272727273</v>
      </c>
      <c r="Y449" s="549">
        <f>IFERROR(Y446/H446,"0")+IFERROR(Y447/H447,"0")+IFERROR(Y448/H448,"0")</f>
        <v>41</v>
      </c>
      <c r="Z449" s="549">
        <f>IFERROR(IF(Z446="",0,Z446),"0")+IFERROR(IF(Z447="",0,Z447),"0")+IFERROR(IF(Z448="",0,Z448),"0")</f>
        <v>0.46977999999999998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207</v>
      </c>
      <c r="Y450" s="549">
        <f>IFERROR(SUM(Y446:Y448),"0")</f>
        <v>213.12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176</v>
      </c>
      <c r="Y452" s="548">
        <f t="shared" ref="Y452:Y457" si="55">IFERROR(IF(X452="",0,CEILING((X452/$H452),1)*$H452),"")</f>
        <v>179.52</v>
      </c>
      <c r="Z452" s="36">
        <f>IFERROR(IF(Y452=0,"",ROUNDUP(Y452/H452,0)*0.01196),"")</f>
        <v>0.40664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188</v>
      </c>
      <c r="BN452" s="64">
        <f t="shared" ref="BN452:BN457" si="57">IFERROR(Y452*I452/H452,"0")</f>
        <v>191.76</v>
      </c>
      <c r="BO452" s="64">
        <f t="shared" ref="BO452:BO457" si="58">IFERROR(1/J452*(X452/H452),"0")</f>
        <v>0.32051282051282048</v>
      </c>
      <c r="BP452" s="64">
        <f t="shared" ref="BP452:BP457" si="59">IFERROR(1/J452*(Y452/H452),"0")</f>
        <v>0.32692307692307693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67</v>
      </c>
      <c r="Y453" s="548">
        <f t="shared" si="55"/>
        <v>68.64</v>
      </c>
      <c r="Z453" s="36">
        <f>IFERROR(IF(Y453=0,"",ROUNDUP(Y453/H453,0)*0.01196),"")</f>
        <v>0.15548000000000001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71.568181818181813</v>
      </c>
      <c r="BN453" s="64">
        <f t="shared" si="57"/>
        <v>73.319999999999993</v>
      </c>
      <c r="BO453" s="64">
        <f t="shared" si="58"/>
        <v>0.12201340326340326</v>
      </c>
      <c r="BP453" s="64">
        <f t="shared" si="59"/>
        <v>0.125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158</v>
      </c>
      <c r="Y454" s="548">
        <f t="shared" si="55"/>
        <v>158.4</v>
      </c>
      <c r="Z454" s="36">
        <f>IFERROR(IF(Y454=0,"",ROUNDUP(Y454/H454,0)*0.01196),"")</f>
        <v>0.35880000000000001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168.77272727272725</v>
      </c>
      <c r="BN454" s="64">
        <f t="shared" si="57"/>
        <v>169.2</v>
      </c>
      <c r="BO454" s="64">
        <f t="shared" si="58"/>
        <v>0.28773310023310023</v>
      </c>
      <c r="BP454" s="64">
        <f t="shared" si="59"/>
        <v>0.28846153846153849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75.946969696969688</v>
      </c>
      <c r="Y458" s="549">
        <f>IFERROR(Y452/H452,"0")+IFERROR(Y453/H453,"0")+IFERROR(Y454/H454,"0")+IFERROR(Y455/H455,"0")+IFERROR(Y456/H456,"0")+IFERROR(Y457/H457,"0")</f>
        <v>77</v>
      </c>
      <c r="Z458" s="549">
        <f>IFERROR(IF(Z452="",0,Z452),"0")+IFERROR(IF(Z453="",0,Z453),"0")+IFERROR(IF(Z454="",0,Z454),"0")+IFERROR(IF(Z455="",0,Z455),"0")+IFERROR(IF(Z456="",0,Z456),"0")+IFERROR(IF(Z457="",0,Z457),"0")</f>
        <v>0.92091999999999996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401</v>
      </c>
      <c r="Y459" s="549">
        <f>IFERROR(SUM(Y452:Y457),"0")</f>
        <v>406.56000000000006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9390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9517.57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9935.6038203614225</v>
      </c>
      <c r="Y501" s="549">
        <f>IFERROR(SUM(BN22:BN497),"0")</f>
        <v>10073.508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17</v>
      </c>
      <c r="Y502" s="38">
        <f>ROUNDUP(SUM(BP22:BP497),0)</f>
        <v>17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10360.603820361423</v>
      </c>
      <c r="Y503" s="549">
        <f>GrossWeightTotalR+PalletQtyTotalR*25</f>
        <v>10498.508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1679.1351757055777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1703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19.257150000000003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737.3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473.8</v>
      </c>
      <c r="E510" s="46">
        <f>IFERROR(Y87*1,"0")+IFERROR(Y88*1,"0")+IFERROR(Y89*1,"0")+IFERROR(Y93*1,"0")+IFERROR(Y94*1,"0")+IFERROR(Y95*1,"0")+IFERROR(Y96*1,"0")</f>
        <v>689.40000000000009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731.4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196.32000000000002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1563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308.52999999999997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132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473.70000000000005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2235</v>
      </c>
      <c r="U510" s="46">
        <f>IFERROR(Y368*1,"0")+IFERROR(Y369*1,"0")+IFERROR(Y370*1,"0")+IFERROR(Y374*1,"0")+IFERROR(Y378*1,"0")+IFERROR(Y379*1,"0")+IFERROR(Y383*1,"0")</f>
        <v>648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1329.1200000000003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3,00"/>
        <filter val="1 499,00"/>
        <filter val="1 679,14"/>
        <filter val="10 360,60"/>
        <filter val="10,46"/>
        <filter val="104,00"/>
        <filter val="109,00"/>
        <filter val="11,11"/>
        <filter val="110,51"/>
        <filter val="111,00"/>
        <filter val="113,00"/>
        <filter val="116,00"/>
        <filter val="117,00"/>
        <filter val="119,00"/>
        <filter val="12,08"/>
        <filter val="124,00"/>
        <filter val="13,00"/>
        <filter val="131,00"/>
        <filter val="132,39"/>
        <filter val="14,00"/>
        <filter val="140,00"/>
        <filter val="144,00"/>
        <filter val="149,81"/>
        <filter val="154,00"/>
        <filter val="158,00"/>
        <filter val="16,09"/>
        <filter val="165,00"/>
        <filter val="17"/>
        <filter val="176,00"/>
        <filter val="177,00"/>
        <filter val="18,33"/>
        <filter val="18,75"/>
        <filter val="180,00"/>
        <filter val="192,00"/>
        <filter val="207,00"/>
        <filter val="209,00"/>
        <filter val="21,00"/>
        <filter val="215,00"/>
        <filter val="22,00"/>
        <filter val="220,00"/>
        <filter val="225,00"/>
        <filter val="229,00"/>
        <filter val="23,00"/>
        <filter val="234,00"/>
        <filter val="235,00"/>
        <filter val="236,00"/>
        <filter val="240,00"/>
        <filter val="247,00"/>
        <filter val="25,86"/>
        <filter val="25,97"/>
        <filter val="284,00"/>
        <filter val="29,00"/>
        <filter val="30,00"/>
        <filter val="300,00"/>
        <filter val="324,00"/>
        <filter val="33,00"/>
        <filter val="348,82"/>
        <filter val="382,00"/>
        <filter val="39,77"/>
        <filter val="393,00"/>
        <filter val="401,00"/>
        <filter val="406,00"/>
        <filter val="45,00"/>
        <filter val="461,00"/>
        <filter val="47,00"/>
        <filter val="47,73"/>
        <filter val="48,00"/>
        <filter val="49,84"/>
        <filter val="493,00"/>
        <filter val="497,00"/>
        <filter val="50,00"/>
        <filter val="52,00"/>
        <filter val="52,84"/>
        <filter val="54,58"/>
        <filter val="551,00"/>
        <filter val="56,87"/>
        <filter val="566,00"/>
        <filter val="6,00"/>
        <filter val="6,06"/>
        <filter val="6,19"/>
        <filter val="61,00"/>
        <filter val="63,00"/>
        <filter val="646,00"/>
        <filter val="67,00"/>
        <filter val="69,63"/>
        <filter val="696,00"/>
        <filter val="7,00"/>
        <filter val="70,00"/>
        <filter val="71,78"/>
        <filter val="71,85"/>
        <filter val="716,00"/>
        <filter val="733,00"/>
        <filter val="75,00"/>
        <filter val="75,95"/>
        <filter val="79,00"/>
        <filter val="8,52"/>
        <filter val="80,00"/>
        <filter val="87,38"/>
        <filter val="9 390,00"/>
        <filter val="9 935,60"/>
        <filter val="94,00"/>
        <filter val="99,93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