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Луганск\"/>
    </mc:Choice>
  </mc:AlternateContent>
  <xr:revisionPtr revIDLastSave="0" documentId="13_ncr:1_{02C4135A-85CA-4005-AD9E-0C27291F65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2" i="1" l="1"/>
  <c r="AJ32" i="1"/>
  <c r="AN32" i="1" s="1"/>
  <c r="AK32" i="1" l="1"/>
  <c r="AJ14" i="1"/>
  <c r="AN14" i="1" s="1"/>
  <c r="AH14" i="1"/>
  <c r="AK14" i="1" l="1"/>
  <c r="AJ74" i="1" l="1"/>
  <c r="AN74" i="1" s="1"/>
  <c r="AH74" i="1"/>
  <c r="R74" i="1"/>
  <c r="P74" i="1"/>
  <c r="V74" i="1" s="1"/>
  <c r="L74" i="1"/>
  <c r="P73" i="1"/>
  <c r="Q73" i="1" s="1"/>
  <c r="L73" i="1"/>
  <c r="P72" i="1"/>
  <c r="Q72" i="1" s="1"/>
  <c r="L72" i="1"/>
  <c r="P71" i="1"/>
  <c r="Q71" i="1" s="1"/>
  <c r="L71" i="1"/>
  <c r="P70" i="1"/>
  <c r="Q70" i="1" s="1"/>
  <c r="L70" i="1"/>
  <c r="P69" i="1"/>
  <c r="Q69" i="1" s="1"/>
  <c r="L69" i="1"/>
  <c r="P68" i="1"/>
  <c r="L68" i="1"/>
  <c r="P67" i="1"/>
  <c r="Q67" i="1" s="1"/>
  <c r="L67" i="1"/>
  <c r="P66" i="1"/>
  <c r="Q66" i="1" s="1"/>
  <c r="L66" i="1"/>
  <c r="P65" i="1"/>
  <c r="L65" i="1"/>
  <c r="P64" i="1"/>
  <c r="L64" i="1"/>
  <c r="P63" i="1"/>
  <c r="Q63" i="1" s="1"/>
  <c r="L63" i="1"/>
  <c r="P62" i="1"/>
  <c r="U62" i="1" s="1"/>
  <c r="L62" i="1"/>
  <c r="P61" i="1"/>
  <c r="L61" i="1"/>
  <c r="P60" i="1"/>
  <c r="V60" i="1" s="1"/>
  <c r="L60" i="1"/>
  <c r="P59" i="1"/>
  <c r="Q59" i="1" s="1"/>
  <c r="L59" i="1"/>
  <c r="P58" i="1"/>
  <c r="Q58" i="1" s="1"/>
  <c r="L58" i="1"/>
  <c r="P57" i="1"/>
  <c r="L57" i="1"/>
  <c r="AJ56" i="1"/>
  <c r="AK56" i="1" s="1"/>
  <c r="AH56" i="1"/>
  <c r="P56" i="1"/>
  <c r="V56" i="1" s="1"/>
  <c r="L56" i="1"/>
  <c r="P55" i="1"/>
  <c r="Q55" i="1" s="1"/>
  <c r="L55" i="1"/>
  <c r="P54" i="1"/>
  <c r="L54" i="1"/>
  <c r="P53" i="1"/>
  <c r="L53" i="1"/>
  <c r="P52" i="1"/>
  <c r="L52" i="1"/>
  <c r="P51" i="1"/>
  <c r="L51" i="1"/>
  <c r="P50" i="1"/>
  <c r="Q50" i="1" s="1"/>
  <c r="L50" i="1"/>
  <c r="P49" i="1"/>
  <c r="L49" i="1"/>
  <c r="P48" i="1"/>
  <c r="U48" i="1" s="1"/>
  <c r="L48" i="1"/>
  <c r="P47" i="1"/>
  <c r="Q47" i="1" s="1"/>
  <c r="L47" i="1"/>
  <c r="P46" i="1"/>
  <c r="Q46" i="1" s="1"/>
  <c r="L46" i="1"/>
  <c r="P45" i="1"/>
  <c r="Q45" i="1" s="1"/>
  <c r="L45" i="1"/>
  <c r="P44" i="1"/>
  <c r="Q44" i="1" s="1"/>
  <c r="L44" i="1"/>
  <c r="P43" i="1"/>
  <c r="U43" i="1" s="1"/>
  <c r="L43" i="1"/>
  <c r="P42" i="1"/>
  <c r="L42" i="1"/>
  <c r="P41" i="1"/>
  <c r="L41" i="1"/>
  <c r="P40" i="1"/>
  <c r="U40" i="1" s="1"/>
  <c r="L40" i="1"/>
  <c r="P39" i="1"/>
  <c r="L39" i="1"/>
  <c r="P38" i="1"/>
  <c r="Q38" i="1" s="1"/>
  <c r="L38" i="1"/>
  <c r="P37" i="1"/>
  <c r="Q37" i="1" s="1"/>
  <c r="L37" i="1"/>
  <c r="P36" i="1"/>
  <c r="Q36" i="1" s="1"/>
  <c r="L36" i="1"/>
  <c r="P35" i="1"/>
  <c r="L35" i="1"/>
  <c r="AJ34" i="1"/>
  <c r="AN34" i="1" s="1"/>
  <c r="AH34" i="1"/>
  <c r="P34" i="1"/>
  <c r="V34" i="1" s="1"/>
  <c r="L34" i="1"/>
  <c r="P33" i="1"/>
  <c r="Q33" i="1" s="1"/>
  <c r="L33" i="1"/>
  <c r="P32" i="1"/>
  <c r="V32" i="1" s="1"/>
  <c r="L32" i="1"/>
  <c r="P31" i="1"/>
  <c r="L31" i="1"/>
  <c r="P30" i="1"/>
  <c r="Q30" i="1" s="1"/>
  <c r="L30" i="1"/>
  <c r="P29" i="1"/>
  <c r="Q29" i="1" s="1"/>
  <c r="L29" i="1"/>
  <c r="P28" i="1"/>
  <c r="U28" i="1" s="1"/>
  <c r="L28" i="1"/>
  <c r="F27" i="1"/>
  <c r="F5" i="1" s="1"/>
  <c r="E27" i="1"/>
  <c r="P27" i="1" s="1"/>
  <c r="P26" i="1"/>
  <c r="L26" i="1"/>
  <c r="P25" i="1"/>
  <c r="L25" i="1"/>
  <c r="P24" i="1"/>
  <c r="Q24" i="1" s="1"/>
  <c r="L24" i="1"/>
  <c r="P23" i="1"/>
  <c r="Q23" i="1" s="1"/>
  <c r="L23" i="1"/>
  <c r="P22" i="1"/>
  <c r="Q22" i="1" s="1"/>
  <c r="L22" i="1"/>
  <c r="P21" i="1"/>
  <c r="L21" i="1"/>
  <c r="P20" i="1"/>
  <c r="V20" i="1" s="1"/>
  <c r="L20" i="1"/>
  <c r="P19" i="1"/>
  <c r="L19" i="1"/>
  <c r="P18" i="1"/>
  <c r="L18" i="1"/>
  <c r="P17" i="1"/>
  <c r="L17" i="1"/>
  <c r="P16" i="1"/>
  <c r="L16" i="1"/>
  <c r="P15" i="1"/>
  <c r="L15" i="1"/>
  <c r="P14" i="1"/>
  <c r="U14" i="1" s="1"/>
  <c r="L14" i="1"/>
  <c r="P13" i="1"/>
  <c r="Q13" i="1" s="1"/>
  <c r="L13" i="1"/>
  <c r="P12" i="1"/>
  <c r="Q12" i="1" s="1"/>
  <c r="L12" i="1"/>
  <c r="P11" i="1"/>
  <c r="L11" i="1"/>
  <c r="P10" i="1"/>
  <c r="Q10" i="1" s="1"/>
  <c r="L10" i="1"/>
  <c r="P9" i="1"/>
  <c r="Q9" i="1" s="1"/>
  <c r="L9" i="1"/>
  <c r="P8" i="1"/>
  <c r="L8" i="1"/>
  <c r="AJ7" i="1"/>
  <c r="AK7" i="1" s="1"/>
  <c r="AH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34" i="1" l="1"/>
  <c r="U34" i="1" s="1"/>
  <c r="Q42" i="1"/>
  <c r="AH42" i="1" s="1"/>
  <c r="V42" i="1"/>
  <c r="V6" i="1"/>
  <c r="V9" i="1"/>
  <c r="V15" i="1"/>
  <c r="V18" i="1"/>
  <c r="V22" i="1"/>
  <c r="V26" i="1"/>
  <c r="Q26" i="1"/>
  <c r="V27" i="1"/>
  <c r="V37" i="1"/>
  <c r="V41" i="1"/>
  <c r="V46" i="1"/>
  <c r="V50" i="1"/>
  <c r="V55" i="1"/>
  <c r="V59" i="1"/>
  <c r="V67" i="1"/>
  <c r="V73" i="1"/>
  <c r="V8" i="1"/>
  <c r="V10" i="1"/>
  <c r="V13" i="1"/>
  <c r="V19" i="1"/>
  <c r="V24" i="1"/>
  <c r="V29" i="1"/>
  <c r="V39" i="1"/>
  <c r="Q39" i="1"/>
  <c r="V44" i="1"/>
  <c r="V51" i="1"/>
  <c r="V54" i="1"/>
  <c r="V58" i="1"/>
  <c r="V63" i="1"/>
  <c r="V66" i="1"/>
  <c r="V71" i="1"/>
  <c r="V11" i="1"/>
  <c r="V12" i="1"/>
  <c r="V16" i="1"/>
  <c r="V17" i="1"/>
  <c r="V21" i="1"/>
  <c r="V23" i="1"/>
  <c r="V25" i="1"/>
  <c r="V30" i="1"/>
  <c r="V31" i="1"/>
  <c r="Q31" i="1"/>
  <c r="V33" i="1"/>
  <c r="V35" i="1"/>
  <c r="V36" i="1"/>
  <c r="V38" i="1"/>
  <c r="V45" i="1"/>
  <c r="V47" i="1"/>
  <c r="V49" i="1"/>
  <c r="Q49" i="1"/>
  <c r="V52" i="1"/>
  <c r="V53" i="1"/>
  <c r="V57" i="1"/>
  <c r="Q57" i="1"/>
  <c r="V61" i="1"/>
  <c r="V64" i="1"/>
  <c r="Q64" i="1"/>
  <c r="V65" i="1"/>
  <c r="V68" i="1"/>
  <c r="V69" i="1"/>
  <c r="V70" i="1"/>
  <c r="V72" i="1"/>
  <c r="E5" i="1"/>
  <c r="AK34" i="1"/>
  <c r="R7" i="1"/>
  <c r="U7" i="1" s="1"/>
  <c r="U20" i="1"/>
  <c r="U32" i="1"/>
  <c r="V43" i="1"/>
  <c r="U60" i="1"/>
  <c r="AK74" i="1"/>
  <c r="AN7" i="1"/>
  <c r="V14" i="1"/>
  <c r="L27" i="1"/>
  <c r="V28" i="1"/>
  <c r="U74" i="1"/>
  <c r="V40" i="1"/>
  <c r="V48" i="1"/>
  <c r="R56" i="1"/>
  <c r="U56" i="1" s="1"/>
  <c r="AN56" i="1"/>
  <c r="V62" i="1"/>
  <c r="AJ42" i="1" l="1"/>
  <c r="AK42" i="1" s="1"/>
  <c r="AH69" i="1"/>
  <c r="AJ69" i="1"/>
  <c r="AJ68" i="1"/>
  <c r="AH68" i="1"/>
  <c r="AH65" i="1"/>
  <c r="AJ65" i="1"/>
  <c r="AJ64" i="1"/>
  <c r="AH64" i="1"/>
  <c r="AH61" i="1"/>
  <c r="AJ61" i="1"/>
  <c r="AH57" i="1"/>
  <c r="AJ57" i="1"/>
  <c r="AH53" i="1"/>
  <c r="AJ53" i="1"/>
  <c r="AJ52" i="1"/>
  <c r="AH52" i="1"/>
  <c r="AH49" i="1"/>
  <c r="AJ49" i="1"/>
  <c r="AJ47" i="1"/>
  <c r="AH47" i="1"/>
  <c r="AH45" i="1"/>
  <c r="AJ45" i="1"/>
  <c r="AH38" i="1"/>
  <c r="AJ38" i="1"/>
  <c r="AH36" i="1"/>
  <c r="AJ36" i="1"/>
  <c r="AJ35" i="1"/>
  <c r="AH35" i="1"/>
  <c r="AH33" i="1"/>
  <c r="AJ33" i="1"/>
  <c r="AH31" i="1"/>
  <c r="AJ31" i="1"/>
  <c r="AJ30" i="1"/>
  <c r="AH30" i="1"/>
  <c r="AH25" i="1"/>
  <c r="AJ25" i="1"/>
  <c r="AH23" i="1"/>
  <c r="AJ23" i="1"/>
  <c r="AH21" i="1"/>
  <c r="AJ21" i="1"/>
  <c r="AH17" i="1"/>
  <c r="AJ17" i="1"/>
  <c r="AJ16" i="1"/>
  <c r="AH16" i="1"/>
  <c r="AH12" i="1"/>
  <c r="AJ12" i="1"/>
  <c r="AJ11" i="1"/>
  <c r="AH11" i="1"/>
  <c r="AJ71" i="1"/>
  <c r="AH71" i="1"/>
  <c r="AH66" i="1"/>
  <c r="AJ66" i="1"/>
  <c r="AJ63" i="1"/>
  <c r="AH63" i="1"/>
  <c r="AH58" i="1"/>
  <c r="AJ58" i="1"/>
  <c r="AH54" i="1"/>
  <c r="AJ54" i="1"/>
  <c r="AJ51" i="1"/>
  <c r="AH51" i="1"/>
  <c r="AJ44" i="1"/>
  <c r="AH44" i="1"/>
  <c r="AH39" i="1"/>
  <c r="AJ39" i="1"/>
  <c r="AJ29" i="1"/>
  <c r="AH29" i="1"/>
  <c r="AJ24" i="1"/>
  <c r="AH24" i="1"/>
  <c r="AJ19" i="1"/>
  <c r="AH19" i="1"/>
  <c r="AH13" i="1"/>
  <c r="AJ13" i="1"/>
  <c r="AJ10" i="1"/>
  <c r="AH10" i="1"/>
  <c r="AH8" i="1"/>
  <c r="AJ8" i="1"/>
  <c r="AH73" i="1"/>
  <c r="AJ73" i="1"/>
  <c r="AJ67" i="1"/>
  <c r="AH67" i="1"/>
  <c r="AJ59" i="1"/>
  <c r="AH59" i="1"/>
  <c r="AJ55" i="1"/>
  <c r="AH55" i="1"/>
  <c r="AH50" i="1"/>
  <c r="AJ50" i="1"/>
  <c r="AJ46" i="1"/>
  <c r="AH46" i="1"/>
  <c r="AJ41" i="1"/>
  <c r="AH41" i="1"/>
  <c r="AJ37" i="1"/>
  <c r="AH37" i="1"/>
  <c r="AH27" i="1"/>
  <c r="AJ27" i="1"/>
  <c r="AJ26" i="1"/>
  <c r="AH26" i="1"/>
  <c r="AJ22" i="1"/>
  <c r="AH22" i="1"/>
  <c r="AH18" i="1"/>
  <c r="AJ18" i="1"/>
  <c r="AJ15" i="1"/>
  <c r="AH15" i="1"/>
  <c r="AH9" i="1"/>
  <c r="AJ9" i="1"/>
  <c r="AJ6" i="1"/>
  <c r="AH6" i="1"/>
  <c r="Q5" i="1"/>
  <c r="AH72" i="1"/>
  <c r="AJ72" i="1"/>
  <c r="AH70" i="1"/>
  <c r="AJ70" i="1"/>
  <c r="L5" i="1"/>
  <c r="P5" i="1"/>
  <c r="R42" i="1" l="1"/>
  <c r="U42" i="1" s="1"/>
  <c r="AN42" i="1"/>
  <c r="AK9" i="1"/>
  <c r="R9" i="1"/>
  <c r="U9" i="1" s="1"/>
  <c r="AN9" i="1"/>
  <c r="AK18" i="1"/>
  <c r="AN18" i="1"/>
  <c r="R18" i="1"/>
  <c r="U18" i="1" s="1"/>
  <c r="AK27" i="1"/>
  <c r="R27" i="1"/>
  <c r="U27" i="1" s="1"/>
  <c r="AN27" i="1"/>
  <c r="AK50" i="1"/>
  <c r="AN50" i="1"/>
  <c r="R50" i="1"/>
  <c r="U50" i="1" s="1"/>
  <c r="AK73" i="1"/>
  <c r="R73" i="1"/>
  <c r="U73" i="1" s="1"/>
  <c r="AN73" i="1"/>
  <c r="AN8" i="1"/>
  <c r="R8" i="1"/>
  <c r="U8" i="1" s="1"/>
  <c r="AK8" i="1"/>
  <c r="AK13" i="1"/>
  <c r="R13" i="1"/>
  <c r="U13" i="1" s="1"/>
  <c r="AN13" i="1"/>
  <c r="AK39" i="1"/>
  <c r="R39" i="1"/>
  <c r="U39" i="1" s="1"/>
  <c r="AN39" i="1"/>
  <c r="AK54" i="1"/>
  <c r="AN54" i="1"/>
  <c r="R54" i="1"/>
  <c r="U54" i="1" s="1"/>
  <c r="AK58" i="1"/>
  <c r="AN58" i="1"/>
  <c r="R58" i="1"/>
  <c r="U58" i="1" s="1"/>
  <c r="AK66" i="1"/>
  <c r="AN66" i="1"/>
  <c r="R66" i="1"/>
  <c r="U66" i="1" s="1"/>
  <c r="AN12" i="1"/>
  <c r="R12" i="1"/>
  <c r="U12" i="1" s="1"/>
  <c r="AK12" i="1"/>
  <c r="AN17" i="1"/>
  <c r="R17" i="1"/>
  <c r="U17" i="1" s="1"/>
  <c r="AK17" i="1"/>
  <c r="AK21" i="1"/>
  <c r="R21" i="1"/>
  <c r="U21" i="1" s="1"/>
  <c r="AN21" i="1"/>
  <c r="AK23" i="1"/>
  <c r="R23" i="1"/>
  <c r="U23" i="1" s="1"/>
  <c r="AN23" i="1"/>
  <c r="AK25" i="1"/>
  <c r="R25" i="1"/>
  <c r="U25" i="1" s="1"/>
  <c r="AN25" i="1"/>
  <c r="AN31" i="1"/>
  <c r="R31" i="1"/>
  <c r="U31" i="1" s="1"/>
  <c r="AK31" i="1"/>
  <c r="AK33" i="1"/>
  <c r="R33" i="1"/>
  <c r="U33" i="1" s="1"/>
  <c r="AN33" i="1"/>
  <c r="AN36" i="1"/>
  <c r="R36" i="1"/>
  <c r="U36" i="1" s="1"/>
  <c r="AK36" i="1"/>
  <c r="AN38" i="1"/>
  <c r="R38" i="1"/>
  <c r="U38" i="1" s="1"/>
  <c r="AK38" i="1"/>
  <c r="AK45" i="1"/>
  <c r="R45" i="1"/>
  <c r="U45" i="1" s="1"/>
  <c r="AN45" i="1"/>
  <c r="AN49" i="1"/>
  <c r="R49" i="1"/>
  <c r="U49" i="1" s="1"/>
  <c r="AK49" i="1"/>
  <c r="AN53" i="1"/>
  <c r="R53" i="1"/>
  <c r="U53" i="1" s="1"/>
  <c r="AK53" i="1"/>
  <c r="AN57" i="1"/>
  <c r="R57" i="1"/>
  <c r="U57" i="1" s="1"/>
  <c r="AK57" i="1"/>
  <c r="AK61" i="1"/>
  <c r="R61" i="1"/>
  <c r="U61" i="1" s="1"/>
  <c r="AN61" i="1"/>
  <c r="AN65" i="1"/>
  <c r="R65" i="1"/>
  <c r="U65" i="1" s="1"/>
  <c r="AK65" i="1"/>
  <c r="AN69" i="1"/>
  <c r="R69" i="1"/>
  <c r="U69" i="1" s="1"/>
  <c r="AK69" i="1"/>
  <c r="AN70" i="1"/>
  <c r="R70" i="1"/>
  <c r="U70" i="1" s="1"/>
  <c r="AK70" i="1"/>
  <c r="AN72" i="1"/>
  <c r="R72" i="1"/>
  <c r="U72" i="1" s="1"/>
  <c r="AK72" i="1"/>
  <c r="AH5" i="1"/>
  <c r="AN6" i="1"/>
  <c r="R6" i="1"/>
  <c r="AJ5" i="1"/>
  <c r="AK6" i="1"/>
  <c r="AN15" i="1"/>
  <c r="R15" i="1"/>
  <c r="U15" i="1" s="1"/>
  <c r="AK15" i="1"/>
  <c r="AN22" i="1"/>
  <c r="R22" i="1"/>
  <c r="U22" i="1" s="1"/>
  <c r="AK22" i="1"/>
  <c r="AN26" i="1"/>
  <c r="R26" i="1"/>
  <c r="U26" i="1" s="1"/>
  <c r="AK26" i="1"/>
  <c r="AK37" i="1"/>
  <c r="R37" i="1"/>
  <c r="U37" i="1" s="1"/>
  <c r="AN37" i="1"/>
  <c r="AN41" i="1"/>
  <c r="R41" i="1"/>
  <c r="U41" i="1" s="1"/>
  <c r="AK41" i="1"/>
  <c r="AN46" i="1"/>
  <c r="R46" i="1"/>
  <c r="U46" i="1" s="1"/>
  <c r="AK46" i="1"/>
  <c r="AN55" i="1"/>
  <c r="R55" i="1"/>
  <c r="U55" i="1" s="1"/>
  <c r="AK55" i="1"/>
  <c r="AN59" i="1"/>
  <c r="R59" i="1"/>
  <c r="U59" i="1" s="1"/>
  <c r="AK59" i="1"/>
  <c r="AN67" i="1"/>
  <c r="R67" i="1"/>
  <c r="U67" i="1" s="1"/>
  <c r="AK67" i="1"/>
  <c r="AN10" i="1"/>
  <c r="R10" i="1"/>
  <c r="U10" i="1" s="1"/>
  <c r="AK10" i="1"/>
  <c r="AN19" i="1"/>
  <c r="R19" i="1"/>
  <c r="U19" i="1" s="1"/>
  <c r="AK19" i="1"/>
  <c r="AN24" i="1"/>
  <c r="R24" i="1"/>
  <c r="U24" i="1" s="1"/>
  <c r="AK24" i="1"/>
  <c r="AN29" i="1"/>
  <c r="R29" i="1"/>
  <c r="U29" i="1" s="1"/>
  <c r="AK29" i="1"/>
  <c r="AN44" i="1"/>
  <c r="R44" i="1"/>
  <c r="U44" i="1" s="1"/>
  <c r="AK44" i="1"/>
  <c r="AN51" i="1"/>
  <c r="R51" i="1"/>
  <c r="U51" i="1" s="1"/>
  <c r="AK51" i="1"/>
  <c r="AN63" i="1"/>
  <c r="R63" i="1"/>
  <c r="U63" i="1" s="1"/>
  <c r="AK63" i="1"/>
  <c r="AK71" i="1"/>
  <c r="R71" i="1"/>
  <c r="U71" i="1" s="1"/>
  <c r="AN71" i="1"/>
  <c r="AK11" i="1"/>
  <c r="R11" i="1"/>
  <c r="U11" i="1" s="1"/>
  <c r="AN11" i="1"/>
  <c r="AK16" i="1"/>
  <c r="R16" i="1"/>
  <c r="U16" i="1" s="1"/>
  <c r="AN16" i="1"/>
  <c r="AK30" i="1"/>
  <c r="R30" i="1"/>
  <c r="U30" i="1" s="1"/>
  <c r="AN30" i="1"/>
  <c r="AK35" i="1"/>
  <c r="AN35" i="1"/>
  <c r="R35" i="1"/>
  <c r="U35" i="1" s="1"/>
  <c r="AK47" i="1"/>
  <c r="AN47" i="1"/>
  <c r="R47" i="1"/>
  <c r="U47" i="1" s="1"/>
  <c r="AK52" i="1"/>
  <c r="R52" i="1"/>
  <c r="U52" i="1" s="1"/>
  <c r="AN52" i="1"/>
  <c r="AK64" i="1"/>
  <c r="R64" i="1"/>
  <c r="U64" i="1" s="1"/>
  <c r="AN64" i="1"/>
  <c r="AK68" i="1"/>
  <c r="R68" i="1"/>
  <c r="U68" i="1" s="1"/>
  <c r="AN68" i="1"/>
  <c r="U6" i="1" l="1"/>
  <c r="AN5" i="1"/>
  <c r="AK5" i="1"/>
  <c r="R5" i="1" l="1"/>
</calcChain>
</file>

<file path=xl/sharedStrings.xml><?xml version="1.0" encoding="utf-8"?>
<sst xmlns="http://schemas.openxmlformats.org/spreadsheetml/2006/main" count="299" uniqueCount="137">
  <si>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</si>
  <si>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</si>
  <si>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</si>
  <si>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</si>
  <si>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</si>
  <si>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</si>
  <si>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</si>
  <si>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</si>
  <si>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</si>
  <si>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</si>
  <si>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</si>
  <si>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</si>
  <si>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</si>
  <si>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</si>
  <si>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</si>
  <si>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</si>
  <si>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</si>
  <si>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</si>
  <si>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</si>
  <si>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</si>
  <si>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</si>
  <si>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</si>
  <si>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</si>
  <si>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</si>
  <si>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</si>
  <si>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</si>
  <si>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</si>
  <si>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</si>
  <si>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</si>
  <si>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</si>
  <si>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</si>
  <si>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</si>
  <si>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</si>
  <si>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</si>
  <si>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</si>
  <si>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</si>
  <si>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</si>
  <si>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</si>
  <si>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</si>
  <si>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</si>
  <si>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</si>
  <si>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</si>
  <si>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</si>
  <si>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</si>
  <si>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</si>
  <si>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</si>
  <si>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</si>
  <si>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</si>
  <si>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</si>
  <si>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</si>
  <si>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</si>
  <si>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</si>
  <si>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</si>
  <si>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</si>
  <si>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</si>
  <si>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</si>
  <si>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</si>
  <si>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</si>
  <si>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</si>
  <si>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</si>
  <si>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</si>
  <si>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</si>
  <si>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</si>
  <si>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</si>
  <si>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</si>
  <si>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</si>
  <si>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</si>
  <si>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</si>
  <si>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</si>
  <si>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</si>
  <si>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</si>
  <si>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</si>
  <si>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</si>
  <si>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</si>
  <si>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</si>
  <si>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</si>
  <si>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</si>
  <si>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</si>
  <si>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</si>
  <si>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</si>
  <si>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</si>
  <si>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</si>
  <si>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</si>
  <si>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</si>
  <si>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</si>
  <si>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</si>
  <si>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</si>
  <si>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</si>
  <si>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</si>
  <si>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</si>
  <si>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</si>
  <si>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</si>
  <si>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</si>
  <si>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</si>
  <si>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</si>
  <si>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</si>
  <si>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</si>
  <si>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</si>
  <si>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</si>
  <si>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</si>
  <si>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</si>
  <si>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</si>
  <si>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</si>
  <si>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</si>
  <si>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</si>
  <si>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</si>
  <si>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</si>
  <si>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</si>
  <si>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продажи!!!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</si>
  <si>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</si>
  <si>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</si>
  <si>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</si>
  <si>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</si>
  <si>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</si>
  <si>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</si>
  <si>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</si>
  <si>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</si>
  <si>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</si>
  <si>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</si>
  <si>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</si>
  <si>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</si>
  <si>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</si>
  <si>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</si>
  <si>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</si>
  <si>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</si>
  <si>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</si>
  <si>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</si>
  <si>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</si>
  <si>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</si>
  <si>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</si>
  <si>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</si>
  <si>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</si>
  <si>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</si>
  <si>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</si>
  <si>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</si>
  <si>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минимальная кратность 420 шт.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</si>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</sst>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6" borderId="1" xfId="1" applyNumberFormat="1" applyFont="1" applyFill="1"/>
    <xf numFmtId="164" fontId="4" fillId="0" borderId="1" xfId="1" applyNumberFormat="1" applyFont="1"/>
    <xf numFmtId="164" fontId="1" fillId="8" borderId="2" xfId="1" applyNumberFormat="1" applyFill="1" applyBorder="1"/>
    <xf numFmtId="166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0.42578125" customWidth="1"/>
    <col min="21" max="22" width="5" customWidth="1"/>
    <col min="23" max="32" width="6" customWidth="1"/>
    <col min="33" max="33" width="21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2.15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136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17079.600000000002</v>
      </c>
      <c r="F5" s="4">
        <f>SUM(F6:F498)</f>
        <v>12013.1</v>
      </c>
      <c r="G5" s="8"/>
      <c r="H5" s="1"/>
      <c r="I5" s="1"/>
      <c r="J5" s="1"/>
      <c r="K5" s="4">
        <f>SUM(K6:K498)</f>
        <v>17508.100000000002</v>
      </c>
      <c r="L5" s="4">
        <f>SUM(L6:L498)</f>
        <v>-428.5</v>
      </c>
      <c r="M5" s="4">
        <f>SUM(M6:M498)</f>
        <v>0</v>
      </c>
      <c r="N5" s="4">
        <f>SUM(N6:N498)</f>
        <v>0</v>
      </c>
      <c r="O5" s="4">
        <f>SUM(O6:O498)</f>
        <v>23193.200000000001</v>
      </c>
      <c r="P5" s="4">
        <f>SUM(P6:P498)</f>
        <v>3415.92</v>
      </c>
      <c r="Q5" s="4">
        <f>SUM(Q6:Q498)</f>
        <v>18108.507999999994</v>
      </c>
      <c r="R5" s="4">
        <f>SUM(R6:R498)</f>
        <v>18366.400000000001</v>
      </c>
      <c r="S5" s="4">
        <f>SUM(S6:S498)</f>
        <v>0</v>
      </c>
      <c r="T5" s="1"/>
      <c r="U5" s="1"/>
      <c r="V5" s="1"/>
      <c r="W5" s="4">
        <f t="shared" ref="W5:AF5" si="0">SUM(W6:W498)</f>
        <v>3321.8599999999997</v>
      </c>
      <c r="X5" s="4">
        <f t="shared" si="0"/>
        <v>3440.7599999999989</v>
      </c>
      <c r="Y5" s="4">
        <f t="shared" si="0"/>
        <v>3370.7399999999993</v>
      </c>
      <c r="Z5" s="4">
        <f t="shared" si="0"/>
        <v>2926.8399999999997</v>
      </c>
      <c r="AA5" s="4">
        <f t="shared" si="0"/>
        <v>2617.5800000000004</v>
      </c>
      <c r="AB5" s="4">
        <f t="shared" si="0"/>
        <v>2540.16</v>
      </c>
      <c r="AC5" s="4">
        <f t="shared" si="0"/>
        <v>2794.5805999999993</v>
      </c>
      <c r="AD5" s="4">
        <f t="shared" si="0"/>
        <v>2589.94</v>
      </c>
      <c r="AE5" s="4">
        <f t="shared" si="0"/>
        <v>2717.7400000000002</v>
      </c>
      <c r="AF5" s="4">
        <f t="shared" si="0"/>
        <v>3052.0800000000004</v>
      </c>
      <c r="AG5" s="1"/>
      <c r="AH5" s="4">
        <f>SUM(AH6:AH498)</f>
        <v>8816.0583999999981</v>
      </c>
      <c r="AI5" s="8"/>
      <c r="AJ5" s="12">
        <f>SUM(AJ6:AJ498)</f>
        <v>2228</v>
      </c>
      <c r="AK5" s="4">
        <f>SUM(AK6:AK498)</f>
        <v>8733</v>
      </c>
      <c r="AL5" s="1"/>
      <c r="AM5" s="1"/>
      <c r="AN5" s="12">
        <f>SUM(AN6:AN498)</f>
        <v>24.948412698412689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269</v>
      </c>
      <c r="D6" s="1"/>
      <c r="E6" s="1">
        <v>136</v>
      </c>
      <c r="F6" s="1">
        <v>133</v>
      </c>
      <c r="G6" s="8">
        <v>0.22</v>
      </c>
      <c r="H6" s="1">
        <v>180</v>
      </c>
      <c r="I6" s="1" t="s">
        <v>45</v>
      </c>
      <c r="J6" s="1"/>
      <c r="K6" s="1">
        <v>136</v>
      </c>
      <c r="L6" s="1">
        <f t="shared" ref="L6:L36" si="1">E6-K6</f>
        <v>0</v>
      </c>
      <c r="M6" s="1"/>
      <c r="N6" s="1"/>
      <c r="O6" s="1">
        <v>336</v>
      </c>
      <c r="P6" s="1">
        <f t="shared" ref="P6:P36" si="2">E6/5</f>
        <v>27.2</v>
      </c>
      <c r="Q6" s="5"/>
      <c r="R6" s="5">
        <f t="shared" ref="R6:R13" si="3">AI6*AJ6</f>
        <v>0</v>
      </c>
      <c r="S6" s="5"/>
      <c r="T6" s="1"/>
      <c r="U6" s="1">
        <f t="shared" ref="U6:U36" si="4">(F6+O6+R6)/P6</f>
        <v>17.242647058823529</v>
      </c>
      <c r="V6" s="1">
        <f t="shared" ref="V6:V36" si="5">(F6+O6)/P6</f>
        <v>17.242647058823529</v>
      </c>
      <c r="W6" s="1">
        <v>36</v>
      </c>
      <c r="X6" s="1">
        <v>36.200000000000003</v>
      </c>
      <c r="Y6" s="1">
        <v>36.200000000000003</v>
      </c>
      <c r="Z6" s="1">
        <v>38</v>
      </c>
      <c r="AA6" s="1">
        <v>27</v>
      </c>
      <c r="AB6" s="1">
        <v>46.4</v>
      </c>
      <c r="AC6" s="1">
        <v>27.6</v>
      </c>
      <c r="AD6" s="1">
        <v>26</v>
      </c>
      <c r="AE6" s="1">
        <v>30.4</v>
      </c>
      <c r="AF6" s="1">
        <v>24.6</v>
      </c>
      <c r="AG6" s="1"/>
      <c r="AH6" s="1">
        <f t="shared" ref="AH6:AH14" si="6">G6*Q6</f>
        <v>0</v>
      </c>
      <c r="AI6" s="8">
        <v>12</v>
      </c>
      <c r="AJ6" s="10">
        <f t="shared" ref="AJ6:AJ14" si="7">MROUND(Q6, AI6*AL6)/AI6</f>
        <v>0</v>
      </c>
      <c r="AK6" s="1">
        <f t="shared" ref="AK6:AK14" si="8">AJ6*AI6*G6</f>
        <v>0</v>
      </c>
      <c r="AL6" s="1">
        <v>14</v>
      </c>
      <c r="AM6" s="1">
        <v>70</v>
      </c>
      <c r="AN6" s="10">
        <f t="shared" ref="AN6:AN14" si="9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1"/>
        <v>0</v>
      </c>
      <c r="M7" s="1"/>
      <c r="N7" s="1"/>
      <c r="O7" s="1"/>
      <c r="P7" s="1">
        <f t="shared" si="2"/>
        <v>0</v>
      </c>
      <c r="Q7" s="23">
        <v>60</v>
      </c>
      <c r="R7" s="5">
        <f t="shared" si="3"/>
        <v>60</v>
      </c>
      <c r="S7" s="5"/>
      <c r="T7" s="1"/>
      <c r="U7" s="1" t="e">
        <f t="shared" si="4"/>
        <v>#DIV/0!</v>
      </c>
      <c r="V7" s="1" t="e">
        <f t="shared" si="5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10</v>
      </c>
      <c r="AD7" s="1">
        <v>8</v>
      </c>
      <c r="AE7" s="1">
        <v>6</v>
      </c>
      <c r="AF7" s="1">
        <v>7</v>
      </c>
      <c r="AG7" s="14" t="s">
        <v>48</v>
      </c>
      <c r="AH7" s="1">
        <f t="shared" si="6"/>
        <v>60</v>
      </c>
      <c r="AI7" s="8">
        <v>5</v>
      </c>
      <c r="AJ7" s="10">
        <f t="shared" si="7"/>
        <v>12</v>
      </c>
      <c r="AK7" s="1">
        <f t="shared" si="8"/>
        <v>60</v>
      </c>
      <c r="AL7" s="1">
        <v>12</v>
      </c>
      <c r="AM7" s="1">
        <v>144</v>
      </c>
      <c r="AN7" s="10">
        <f t="shared" si="9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206</v>
      </c>
      <c r="D8" s="1"/>
      <c r="E8" s="1">
        <v>105</v>
      </c>
      <c r="F8" s="1">
        <v>101</v>
      </c>
      <c r="G8" s="8">
        <v>0.3</v>
      </c>
      <c r="H8" s="1">
        <v>180</v>
      </c>
      <c r="I8" s="1" t="s">
        <v>45</v>
      </c>
      <c r="J8" s="1"/>
      <c r="K8" s="1">
        <v>105</v>
      </c>
      <c r="L8" s="1">
        <f t="shared" si="1"/>
        <v>0</v>
      </c>
      <c r="M8" s="1"/>
      <c r="N8" s="1"/>
      <c r="O8" s="1">
        <v>336</v>
      </c>
      <c r="P8" s="1">
        <f t="shared" si="2"/>
        <v>21</v>
      </c>
      <c r="Q8" s="5"/>
      <c r="R8" s="5">
        <f t="shared" si="3"/>
        <v>0</v>
      </c>
      <c r="S8" s="5"/>
      <c r="T8" s="1"/>
      <c r="U8" s="1">
        <f t="shared" si="4"/>
        <v>20.80952380952381</v>
      </c>
      <c r="V8" s="1">
        <f t="shared" si="5"/>
        <v>20.80952380952381</v>
      </c>
      <c r="W8" s="1">
        <v>34.6</v>
      </c>
      <c r="X8" s="1">
        <v>25</v>
      </c>
      <c r="Y8" s="1">
        <v>0</v>
      </c>
      <c r="Z8" s="1">
        <v>0</v>
      </c>
      <c r="AA8" s="1">
        <v>0</v>
      </c>
      <c r="AB8" s="1">
        <v>27.8</v>
      </c>
      <c r="AC8" s="1">
        <v>46</v>
      </c>
      <c r="AD8" s="1">
        <v>47.8</v>
      </c>
      <c r="AE8" s="1">
        <v>19.399999999999999</v>
      </c>
      <c r="AF8" s="1">
        <v>46.8</v>
      </c>
      <c r="AG8" s="1" t="s">
        <v>50</v>
      </c>
      <c r="AH8" s="1">
        <f t="shared" si="6"/>
        <v>0</v>
      </c>
      <c r="AI8" s="8">
        <v>12</v>
      </c>
      <c r="AJ8" s="10">
        <f t="shared" si="7"/>
        <v>0</v>
      </c>
      <c r="AK8" s="1">
        <f t="shared" si="8"/>
        <v>0</v>
      </c>
      <c r="AL8" s="1">
        <v>14</v>
      </c>
      <c r="AM8" s="1">
        <v>70</v>
      </c>
      <c r="AN8" s="10">
        <f t="shared" si="9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612</v>
      </c>
      <c r="D9" s="1"/>
      <c r="E9" s="1">
        <v>432</v>
      </c>
      <c r="F9" s="1">
        <v>180</v>
      </c>
      <c r="G9" s="8">
        <v>0.28000000000000003</v>
      </c>
      <c r="H9" s="1">
        <v>180</v>
      </c>
      <c r="I9" s="1" t="s">
        <v>45</v>
      </c>
      <c r="J9" s="1"/>
      <c r="K9" s="1">
        <v>432</v>
      </c>
      <c r="L9" s="1">
        <f t="shared" si="1"/>
        <v>0</v>
      </c>
      <c r="M9" s="1"/>
      <c r="N9" s="1"/>
      <c r="O9" s="1">
        <v>0</v>
      </c>
      <c r="P9" s="1">
        <f t="shared" si="2"/>
        <v>86.4</v>
      </c>
      <c r="Q9" s="5">
        <f>12*P9-O9-F9</f>
        <v>856.80000000000018</v>
      </c>
      <c r="R9" s="5">
        <f t="shared" si="3"/>
        <v>840</v>
      </c>
      <c r="S9" s="5"/>
      <c r="T9" s="1"/>
      <c r="U9" s="1">
        <f t="shared" si="4"/>
        <v>11.805555555555555</v>
      </c>
      <c r="V9" s="1">
        <f t="shared" si="5"/>
        <v>2.083333333333333</v>
      </c>
      <c r="W9" s="1">
        <v>12</v>
      </c>
      <c r="X9" s="1">
        <v>69.599999999999994</v>
      </c>
      <c r="Y9" s="1">
        <v>0</v>
      </c>
      <c r="Z9" s="1">
        <v>0</v>
      </c>
      <c r="AA9" s="1">
        <v>0</v>
      </c>
      <c r="AB9" s="1">
        <v>38.4</v>
      </c>
      <c r="AC9" s="1">
        <v>58</v>
      </c>
      <c r="AD9" s="1">
        <v>32.6</v>
      </c>
      <c r="AE9" s="1">
        <v>39.200000000000003</v>
      </c>
      <c r="AF9" s="1">
        <v>60.4</v>
      </c>
      <c r="AG9" s="1"/>
      <c r="AH9" s="1">
        <f t="shared" si="6"/>
        <v>239.90400000000008</v>
      </c>
      <c r="AI9" s="8">
        <v>6</v>
      </c>
      <c r="AJ9" s="10">
        <f t="shared" si="7"/>
        <v>140</v>
      </c>
      <c r="AK9" s="1">
        <f t="shared" si="8"/>
        <v>235.20000000000002</v>
      </c>
      <c r="AL9" s="1">
        <v>14</v>
      </c>
      <c r="AM9" s="1">
        <v>140</v>
      </c>
      <c r="AN9" s="10">
        <f t="shared" si="9"/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681</v>
      </c>
      <c r="D10" s="1"/>
      <c r="E10" s="1">
        <v>396</v>
      </c>
      <c r="F10" s="1">
        <v>285</v>
      </c>
      <c r="G10" s="8">
        <v>0.24</v>
      </c>
      <c r="H10" s="1">
        <v>180</v>
      </c>
      <c r="I10" s="1" t="s">
        <v>45</v>
      </c>
      <c r="J10" s="1"/>
      <c r="K10" s="1">
        <v>396</v>
      </c>
      <c r="L10" s="1">
        <f t="shared" si="1"/>
        <v>0</v>
      </c>
      <c r="M10" s="1"/>
      <c r="N10" s="1"/>
      <c r="O10" s="1">
        <v>336</v>
      </c>
      <c r="P10" s="1">
        <f t="shared" si="2"/>
        <v>79.2</v>
      </c>
      <c r="Q10" s="28">
        <f>14*P10-O10-F10+$R$1*P10</f>
        <v>658.07999999999993</v>
      </c>
      <c r="R10" s="5">
        <f t="shared" si="3"/>
        <v>672</v>
      </c>
      <c r="S10" s="5"/>
      <c r="T10" s="1"/>
      <c r="U10" s="1">
        <f t="shared" si="4"/>
        <v>16.325757575757574</v>
      </c>
      <c r="V10" s="1">
        <f t="shared" si="5"/>
        <v>7.8409090909090908</v>
      </c>
      <c r="W10" s="1">
        <v>65.2</v>
      </c>
      <c r="X10" s="1">
        <v>67.400000000000006</v>
      </c>
      <c r="Y10" s="1">
        <v>0</v>
      </c>
      <c r="Z10" s="1">
        <v>66</v>
      </c>
      <c r="AA10" s="1">
        <v>64</v>
      </c>
      <c r="AB10" s="1">
        <v>5.2</v>
      </c>
      <c r="AC10" s="1">
        <v>29.6</v>
      </c>
      <c r="AD10" s="1">
        <v>52.6</v>
      </c>
      <c r="AE10" s="1">
        <v>54</v>
      </c>
      <c r="AF10" s="1">
        <v>48</v>
      </c>
      <c r="AG10" s="1" t="s">
        <v>53</v>
      </c>
      <c r="AH10" s="1">
        <f t="shared" si="6"/>
        <v>157.93919999999997</v>
      </c>
      <c r="AI10" s="8">
        <v>12</v>
      </c>
      <c r="AJ10" s="10">
        <f t="shared" si="7"/>
        <v>56</v>
      </c>
      <c r="AK10" s="1">
        <f t="shared" si="8"/>
        <v>161.28</v>
      </c>
      <c r="AL10" s="1">
        <v>14</v>
      </c>
      <c r="AM10" s="1">
        <v>70</v>
      </c>
      <c r="AN10" s="10">
        <f t="shared" si="9"/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939</v>
      </c>
      <c r="D11" s="1"/>
      <c r="E11" s="1">
        <v>571</v>
      </c>
      <c r="F11" s="1">
        <v>370</v>
      </c>
      <c r="G11" s="8">
        <v>0.24</v>
      </c>
      <c r="H11" s="1">
        <v>180</v>
      </c>
      <c r="I11" s="1" t="s">
        <v>45</v>
      </c>
      <c r="J11" s="1"/>
      <c r="K11" s="1">
        <v>571</v>
      </c>
      <c r="L11" s="1">
        <f t="shared" si="1"/>
        <v>0</v>
      </c>
      <c r="M11" s="1"/>
      <c r="N11" s="1"/>
      <c r="O11" s="1">
        <v>1176</v>
      </c>
      <c r="P11" s="1">
        <f t="shared" si="2"/>
        <v>114.2</v>
      </c>
      <c r="Q11" s="5"/>
      <c r="R11" s="5">
        <f t="shared" si="3"/>
        <v>0</v>
      </c>
      <c r="S11" s="5"/>
      <c r="T11" s="1"/>
      <c r="U11" s="1">
        <f t="shared" si="4"/>
        <v>13.537653239929947</v>
      </c>
      <c r="V11" s="1">
        <f t="shared" si="5"/>
        <v>13.537653239929947</v>
      </c>
      <c r="W11" s="1">
        <v>122</v>
      </c>
      <c r="X11" s="1">
        <v>114</v>
      </c>
      <c r="Y11" s="1">
        <v>125.8</v>
      </c>
      <c r="Z11" s="1">
        <v>110</v>
      </c>
      <c r="AA11" s="1">
        <v>121.2</v>
      </c>
      <c r="AB11" s="1">
        <v>122.8</v>
      </c>
      <c r="AC11" s="1">
        <v>79</v>
      </c>
      <c r="AD11" s="1">
        <v>51.4</v>
      </c>
      <c r="AE11" s="1">
        <v>56</v>
      </c>
      <c r="AF11" s="1">
        <v>26</v>
      </c>
      <c r="AG11" s="1"/>
      <c r="AH11" s="1">
        <f t="shared" si="6"/>
        <v>0</v>
      </c>
      <c r="AI11" s="8">
        <v>12</v>
      </c>
      <c r="AJ11" s="10">
        <f t="shared" si="7"/>
        <v>0</v>
      </c>
      <c r="AK11" s="1">
        <f t="shared" si="8"/>
        <v>0</v>
      </c>
      <c r="AL11" s="1">
        <v>14</v>
      </c>
      <c r="AM11" s="1">
        <v>70</v>
      </c>
      <c r="AN11" s="10">
        <f t="shared" si="9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671</v>
      </c>
      <c r="D12" s="1"/>
      <c r="E12" s="1">
        <v>338</v>
      </c>
      <c r="F12" s="1">
        <v>333</v>
      </c>
      <c r="G12" s="8">
        <v>0.24</v>
      </c>
      <c r="H12" s="1">
        <v>180</v>
      </c>
      <c r="I12" s="1" t="s">
        <v>45</v>
      </c>
      <c r="J12" s="1"/>
      <c r="K12" s="1">
        <v>338</v>
      </c>
      <c r="L12" s="1">
        <f t="shared" si="1"/>
        <v>0</v>
      </c>
      <c r="M12" s="1"/>
      <c r="N12" s="1"/>
      <c r="O12" s="1">
        <v>0</v>
      </c>
      <c r="P12" s="1">
        <f t="shared" si="2"/>
        <v>67.599999999999994</v>
      </c>
      <c r="Q12" s="28">
        <f t="shared" ref="Q12:Q13" si="10">14*P12-O12-F12+$R$1*P12</f>
        <v>758.73999999999978</v>
      </c>
      <c r="R12" s="5">
        <f t="shared" si="3"/>
        <v>840</v>
      </c>
      <c r="S12" s="5"/>
      <c r="T12" s="1"/>
      <c r="U12" s="1">
        <f t="shared" si="4"/>
        <v>17.352071005917161</v>
      </c>
      <c r="V12" s="1">
        <f t="shared" si="5"/>
        <v>4.9260355029585803</v>
      </c>
      <c r="W12" s="1">
        <v>31.8</v>
      </c>
      <c r="X12" s="1">
        <v>69.2</v>
      </c>
      <c r="Y12" s="1">
        <v>8.1999999999999993</v>
      </c>
      <c r="Z12" s="1">
        <v>40.799999999999997</v>
      </c>
      <c r="AA12" s="1">
        <v>47.8</v>
      </c>
      <c r="AB12" s="1">
        <v>2.2000000000000002</v>
      </c>
      <c r="AC12" s="1">
        <v>0.4</v>
      </c>
      <c r="AD12" s="1">
        <v>0</v>
      </c>
      <c r="AE12" s="1">
        <v>32.799999999999997</v>
      </c>
      <c r="AF12" s="1">
        <v>0.4</v>
      </c>
      <c r="AG12" s="1"/>
      <c r="AH12" s="1">
        <f t="shared" si="6"/>
        <v>182.09759999999994</v>
      </c>
      <c r="AI12" s="8">
        <v>12</v>
      </c>
      <c r="AJ12" s="10">
        <f t="shared" si="7"/>
        <v>70</v>
      </c>
      <c r="AK12" s="1">
        <f t="shared" si="8"/>
        <v>201.6</v>
      </c>
      <c r="AL12" s="1">
        <v>14</v>
      </c>
      <c r="AM12" s="1">
        <v>70</v>
      </c>
      <c r="AN12" s="10">
        <f t="shared" si="9"/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1502</v>
      </c>
      <c r="D13" s="1"/>
      <c r="E13" s="1">
        <v>749</v>
      </c>
      <c r="F13" s="1">
        <v>755</v>
      </c>
      <c r="G13" s="8">
        <v>0.24</v>
      </c>
      <c r="H13" s="1">
        <v>180</v>
      </c>
      <c r="I13" s="1" t="s">
        <v>45</v>
      </c>
      <c r="J13" s="1"/>
      <c r="K13" s="1">
        <v>749</v>
      </c>
      <c r="L13" s="1">
        <f t="shared" si="1"/>
        <v>0</v>
      </c>
      <c r="M13" s="1"/>
      <c r="N13" s="1"/>
      <c r="O13" s="1">
        <v>672</v>
      </c>
      <c r="P13" s="1">
        <f t="shared" si="2"/>
        <v>149.80000000000001</v>
      </c>
      <c r="Q13" s="28">
        <f t="shared" si="10"/>
        <v>992.27000000000021</v>
      </c>
      <c r="R13" s="5">
        <f t="shared" si="3"/>
        <v>1008</v>
      </c>
      <c r="S13" s="5"/>
      <c r="T13" s="1"/>
      <c r="U13" s="1">
        <f t="shared" si="4"/>
        <v>16.255006675567422</v>
      </c>
      <c r="V13" s="1">
        <f t="shared" si="5"/>
        <v>9.5260347129506009</v>
      </c>
      <c r="W13" s="1">
        <v>125.4</v>
      </c>
      <c r="X13" s="1">
        <v>167.6</v>
      </c>
      <c r="Y13" s="1">
        <v>201.6</v>
      </c>
      <c r="Z13" s="1">
        <v>136</v>
      </c>
      <c r="AA13" s="1">
        <v>134</v>
      </c>
      <c r="AB13" s="1">
        <v>154.6</v>
      </c>
      <c r="AC13" s="1">
        <v>134.4</v>
      </c>
      <c r="AD13" s="1">
        <v>86.6</v>
      </c>
      <c r="AE13" s="1">
        <v>75.2</v>
      </c>
      <c r="AF13" s="1">
        <v>48.4</v>
      </c>
      <c r="AG13" s="1"/>
      <c r="AH13" s="1">
        <f t="shared" si="6"/>
        <v>238.14480000000003</v>
      </c>
      <c r="AI13" s="8">
        <v>12</v>
      </c>
      <c r="AJ13" s="10">
        <f t="shared" si="7"/>
        <v>84</v>
      </c>
      <c r="AK13" s="1">
        <f t="shared" si="8"/>
        <v>241.92</v>
      </c>
      <c r="AL13" s="1">
        <v>14</v>
      </c>
      <c r="AM13" s="1">
        <v>70</v>
      </c>
      <c r="AN13" s="10">
        <f t="shared" si="9"/>
        <v>1.2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44</v>
      </c>
      <c r="C14" s="15">
        <v>224</v>
      </c>
      <c r="D14" s="15"/>
      <c r="E14" s="25">
        <v>89</v>
      </c>
      <c r="F14" s="25">
        <v>135</v>
      </c>
      <c r="G14" s="8">
        <v>0.48</v>
      </c>
      <c r="H14" s="1">
        <v>180</v>
      </c>
      <c r="I14" s="1" t="s">
        <v>45</v>
      </c>
      <c r="J14" s="15" t="s">
        <v>59</v>
      </c>
      <c r="K14" s="15">
        <v>89</v>
      </c>
      <c r="L14" s="15">
        <f t="shared" si="1"/>
        <v>0</v>
      </c>
      <c r="M14" s="15"/>
      <c r="N14" s="15"/>
      <c r="O14" s="1">
        <v>112</v>
      </c>
      <c r="P14" s="15">
        <f t="shared" si="2"/>
        <v>17.8</v>
      </c>
      <c r="Q14" s="17"/>
      <c r="R14" s="17"/>
      <c r="S14" s="17"/>
      <c r="T14" s="15"/>
      <c r="U14" s="15">
        <f t="shared" si="4"/>
        <v>13.876404494382022</v>
      </c>
      <c r="V14" s="15">
        <f t="shared" si="5"/>
        <v>13.876404494382022</v>
      </c>
      <c r="W14" s="15">
        <v>20.6</v>
      </c>
      <c r="X14" s="15">
        <v>24.2</v>
      </c>
      <c r="Y14" s="15">
        <v>0</v>
      </c>
      <c r="Z14" s="15">
        <v>0</v>
      </c>
      <c r="AA14" s="15">
        <v>0</v>
      </c>
      <c r="AB14" s="15">
        <v>0</v>
      </c>
      <c r="AC14" s="1">
        <v>10</v>
      </c>
      <c r="AD14" s="1">
        <v>34.799999999999997</v>
      </c>
      <c r="AE14" s="1">
        <v>34.4</v>
      </c>
      <c r="AF14" s="1">
        <v>27.4</v>
      </c>
      <c r="AG14" s="1"/>
      <c r="AH14" s="1">
        <f t="shared" si="6"/>
        <v>0</v>
      </c>
      <c r="AI14" s="8">
        <v>8</v>
      </c>
      <c r="AJ14" s="10">
        <f t="shared" si="7"/>
        <v>0</v>
      </c>
      <c r="AK14" s="1">
        <f t="shared" si="8"/>
        <v>0</v>
      </c>
      <c r="AL14" s="1">
        <v>14</v>
      </c>
      <c r="AM14" s="1">
        <v>70</v>
      </c>
      <c r="AN14" s="10">
        <f t="shared" si="9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44</v>
      </c>
      <c r="C15" s="1">
        <v>816</v>
      </c>
      <c r="D15" s="1">
        <v>26</v>
      </c>
      <c r="E15" s="1">
        <v>609</v>
      </c>
      <c r="F15" s="1">
        <v>217</v>
      </c>
      <c r="G15" s="8">
        <v>0.09</v>
      </c>
      <c r="H15" s="1">
        <v>180</v>
      </c>
      <c r="I15" s="1" t="s">
        <v>45</v>
      </c>
      <c r="J15" s="1"/>
      <c r="K15" s="1">
        <v>625</v>
      </c>
      <c r="L15" s="1">
        <f t="shared" si="1"/>
        <v>-16</v>
      </c>
      <c r="M15" s="1"/>
      <c r="N15" s="1"/>
      <c r="O15" s="1">
        <v>2352</v>
      </c>
      <c r="P15" s="1">
        <f t="shared" si="2"/>
        <v>121.8</v>
      </c>
      <c r="Q15" s="5"/>
      <c r="R15" s="5">
        <f>AI15*AJ15</f>
        <v>0</v>
      </c>
      <c r="S15" s="5"/>
      <c r="T15" s="1"/>
      <c r="U15" s="1">
        <f t="shared" si="4"/>
        <v>21.091954022988507</v>
      </c>
      <c r="V15" s="1">
        <f t="shared" si="5"/>
        <v>21.091954022988507</v>
      </c>
      <c r="W15" s="1">
        <v>187.2</v>
      </c>
      <c r="X15" s="1">
        <v>120.6</v>
      </c>
      <c r="Y15" s="1">
        <v>160.6</v>
      </c>
      <c r="Z15" s="1">
        <v>32.799999999999997</v>
      </c>
      <c r="AA15" s="1">
        <v>0</v>
      </c>
      <c r="AB15" s="1">
        <v>0</v>
      </c>
      <c r="AC15" s="1">
        <v>0</v>
      </c>
      <c r="AD15" s="1">
        <v>56.8</v>
      </c>
      <c r="AE15" s="1">
        <v>114.4</v>
      </c>
      <c r="AF15" s="1">
        <v>56</v>
      </c>
      <c r="AG15" s="1" t="s">
        <v>50</v>
      </c>
      <c r="AH15" s="1">
        <f>G15*Q15</f>
        <v>0</v>
      </c>
      <c r="AI15" s="8">
        <v>24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126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444</v>
      </c>
      <c r="D16" s="1"/>
      <c r="E16" s="1">
        <v>46</v>
      </c>
      <c r="F16" s="1">
        <v>397</v>
      </c>
      <c r="G16" s="8">
        <v>0.36</v>
      </c>
      <c r="H16" s="1">
        <v>180</v>
      </c>
      <c r="I16" s="1" t="s">
        <v>45</v>
      </c>
      <c r="J16" s="1"/>
      <c r="K16" s="1">
        <v>46</v>
      </c>
      <c r="L16" s="1">
        <f t="shared" si="1"/>
        <v>0</v>
      </c>
      <c r="M16" s="1"/>
      <c r="N16" s="1"/>
      <c r="O16" s="1">
        <v>0</v>
      </c>
      <c r="P16" s="1">
        <f t="shared" si="2"/>
        <v>9.1999999999999993</v>
      </c>
      <c r="Q16" s="5"/>
      <c r="R16" s="5">
        <f>AI16*AJ16</f>
        <v>0</v>
      </c>
      <c r="S16" s="5"/>
      <c r="T16" s="1"/>
      <c r="U16" s="1">
        <f t="shared" si="4"/>
        <v>43.152173913043484</v>
      </c>
      <c r="V16" s="1">
        <f t="shared" si="5"/>
        <v>43.152173913043484</v>
      </c>
      <c r="W16" s="1">
        <v>11.4</v>
      </c>
      <c r="X16" s="1">
        <v>11.8</v>
      </c>
      <c r="Y16" s="1">
        <v>0</v>
      </c>
      <c r="Z16" s="1">
        <v>0</v>
      </c>
      <c r="AA16" s="1">
        <v>0</v>
      </c>
      <c r="AB16" s="1">
        <v>0</v>
      </c>
      <c r="AC16" s="1">
        <v>1.2</v>
      </c>
      <c r="AD16" s="1">
        <v>77.8</v>
      </c>
      <c r="AE16" s="1">
        <v>57.2</v>
      </c>
      <c r="AF16" s="1">
        <v>63.4</v>
      </c>
      <c r="AG16" s="24" t="s">
        <v>134</v>
      </c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174</v>
      </c>
      <c r="D17" s="1"/>
      <c r="E17" s="1">
        <v>47</v>
      </c>
      <c r="F17" s="1">
        <v>127</v>
      </c>
      <c r="G17" s="8">
        <v>0.2</v>
      </c>
      <c r="H17" s="1">
        <v>180</v>
      </c>
      <c r="I17" s="1" t="s">
        <v>45</v>
      </c>
      <c r="J17" s="1"/>
      <c r="K17" s="1">
        <v>47</v>
      </c>
      <c r="L17" s="1">
        <f t="shared" si="1"/>
        <v>0</v>
      </c>
      <c r="M17" s="1"/>
      <c r="N17" s="1"/>
      <c r="O17" s="1">
        <v>0</v>
      </c>
      <c r="P17" s="1">
        <f t="shared" si="2"/>
        <v>9.4</v>
      </c>
      <c r="Q17" s="5"/>
      <c r="R17" s="5">
        <f>AI17*AJ17</f>
        <v>0</v>
      </c>
      <c r="S17" s="5"/>
      <c r="T17" s="1"/>
      <c r="U17" s="1">
        <f t="shared" si="4"/>
        <v>13.51063829787234</v>
      </c>
      <c r="V17" s="1">
        <f t="shared" si="5"/>
        <v>13.51063829787234</v>
      </c>
      <c r="W17" s="1">
        <v>1.6</v>
      </c>
      <c r="X17" s="1">
        <v>7.4</v>
      </c>
      <c r="Y17" s="1">
        <v>5.8</v>
      </c>
      <c r="Z17" s="1">
        <v>8.6</v>
      </c>
      <c r="AA17" s="1">
        <v>4.8</v>
      </c>
      <c r="AB17" s="1">
        <v>15.6</v>
      </c>
      <c r="AC17" s="1">
        <v>22.2</v>
      </c>
      <c r="AD17" s="1">
        <v>4.4000000000000004</v>
      </c>
      <c r="AE17" s="1">
        <v>11.6</v>
      </c>
      <c r="AF17" s="1">
        <v>9.6</v>
      </c>
      <c r="AG17" s="1"/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104</v>
      </c>
      <c r="D18" s="1"/>
      <c r="E18" s="1">
        <v>30</v>
      </c>
      <c r="F18" s="1">
        <v>74</v>
      </c>
      <c r="G18" s="8">
        <v>0.2</v>
      </c>
      <c r="H18" s="1">
        <v>180</v>
      </c>
      <c r="I18" s="1" t="s">
        <v>45</v>
      </c>
      <c r="J18" s="1"/>
      <c r="K18" s="1">
        <v>30</v>
      </c>
      <c r="L18" s="1">
        <f t="shared" si="1"/>
        <v>0</v>
      </c>
      <c r="M18" s="1"/>
      <c r="N18" s="1"/>
      <c r="O18" s="1">
        <v>0</v>
      </c>
      <c r="P18" s="1">
        <f t="shared" si="2"/>
        <v>6</v>
      </c>
      <c r="Q18" s="5"/>
      <c r="R18" s="5">
        <f>AI18*AJ18</f>
        <v>0</v>
      </c>
      <c r="S18" s="5"/>
      <c r="T18" s="1"/>
      <c r="U18" s="1">
        <f t="shared" si="4"/>
        <v>12.333333333333334</v>
      </c>
      <c r="V18" s="1">
        <f t="shared" si="5"/>
        <v>12.333333333333334</v>
      </c>
      <c r="W18" s="1">
        <v>3.2</v>
      </c>
      <c r="X18" s="1">
        <v>3.2</v>
      </c>
      <c r="Y18" s="1">
        <v>4.4000000000000004</v>
      </c>
      <c r="Z18" s="1">
        <v>8.1999999999999993</v>
      </c>
      <c r="AA18" s="1">
        <v>4.2</v>
      </c>
      <c r="AB18" s="1">
        <v>8.6</v>
      </c>
      <c r="AC18" s="1">
        <v>14.6</v>
      </c>
      <c r="AD18" s="1">
        <v>0</v>
      </c>
      <c r="AE18" s="1">
        <v>11.4</v>
      </c>
      <c r="AF18" s="1">
        <v>6</v>
      </c>
      <c r="AG18" s="1"/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143</v>
      </c>
      <c r="D19" s="1">
        <v>6</v>
      </c>
      <c r="E19" s="1">
        <v>139</v>
      </c>
      <c r="F19" s="1">
        <v>3</v>
      </c>
      <c r="G19" s="8">
        <v>0.2</v>
      </c>
      <c r="H19" s="1">
        <v>180</v>
      </c>
      <c r="I19" s="1" t="s">
        <v>45</v>
      </c>
      <c r="J19" s="1"/>
      <c r="K19" s="1">
        <v>207</v>
      </c>
      <c r="L19" s="1">
        <f t="shared" si="1"/>
        <v>-68</v>
      </c>
      <c r="M19" s="1"/>
      <c r="N19" s="1"/>
      <c r="O19" s="1">
        <v>504</v>
      </c>
      <c r="P19" s="1">
        <f t="shared" si="2"/>
        <v>27.8</v>
      </c>
      <c r="Q19" s="5"/>
      <c r="R19" s="5">
        <f>AI19*AJ19</f>
        <v>0</v>
      </c>
      <c r="S19" s="5"/>
      <c r="T19" s="1"/>
      <c r="U19" s="1">
        <f t="shared" si="4"/>
        <v>18.237410071942445</v>
      </c>
      <c r="V19" s="1">
        <f t="shared" si="5"/>
        <v>18.237410071942445</v>
      </c>
      <c r="W19" s="1">
        <v>35</v>
      </c>
      <c r="X19" s="1">
        <v>3.6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66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67</v>
      </c>
      <c r="B20" s="15" t="s">
        <v>44</v>
      </c>
      <c r="C20" s="15">
        <v>-1</v>
      </c>
      <c r="D20" s="15">
        <v>1</v>
      </c>
      <c r="E20" s="15"/>
      <c r="F20" s="15"/>
      <c r="G20" s="16">
        <v>0</v>
      </c>
      <c r="H20" s="15">
        <v>180</v>
      </c>
      <c r="I20" s="15" t="s">
        <v>58</v>
      </c>
      <c r="J20" s="15" t="s">
        <v>68</v>
      </c>
      <c r="K20" s="15"/>
      <c r="L20" s="15">
        <f t="shared" si="1"/>
        <v>0</v>
      </c>
      <c r="M20" s="15"/>
      <c r="N20" s="15"/>
      <c r="O20" s="15"/>
      <c r="P20" s="15">
        <f t="shared" si="2"/>
        <v>0</v>
      </c>
      <c r="Q20" s="17"/>
      <c r="R20" s="17"/>
      <c r="S20" s="17"/>
      <c r="T20" s="15"/>
      <c r="U20" s="15" t="e">
        <f t="shared" si="4"/>
        <v>#DIV/0!</v>
      </c>
      <c r="V20" s="15" t="e">
        <f t="shared" si="5"/>
        <v>#DIV/0!</v>
      </c>
      <c r="W20" s="15">
        <v>0.2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/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470</v>
      </c>
      <c r="D21" s="1">
        <v>2</v>
      </c>
      <c r="E21" s="1">
        <v>154</v>
      </c>
      <c r="F21" s="1">
        <v>316</v>
      </c>
      <c r="G21" s="8">
        <v>0.2</v>
      </c>
      <c r="H21" s="1">
        <v>180</v>
      </c>
      <c r="I21" s="1" t="s">
        <v>45</v>
      </c>
      <c r="J21" s="1"/>
      <c r="K21" s="1">
        <v>156</v>
      </c>
      <c r="L21" s="1">
        <f t="shared" si="1"/>
        <v>-2</v>
      </c>
      <c r="M21" s="1"/>
      <c r="N21" s="1"/>
      <c r="O21" s="1">
        <v>168</v>
      </c>
      <c r="P21" s="1">
        <f t="shared" si="2"/>
        <v>30.8</v>
      </c>
      <c r="Q21" s="5"/>
      <c r="R21" s="5">
        <f t="shared" ref="R21:R27" si="11">AI21*AJ21</f>
        <v>0</v>
      </c>
      <c r="S21" s="5"/>
      <c r="T21" s="1"/>
      <c r="U21" s="1">
        <f t="shared" si="4"/>
        <v>15.714285714285714</v>
      </c>
      <c r="V21" s="1">
        <f t="shared" si="5"/>
        <v>15.714285714285714</v>
      </c>
      <c r="W21" s="1">
        <v>35.6</v>
      </c>
      <c r="X21" s="1">
        <v>38.6</v>
      </c>
      <c r="Y21" s="1">
        <v>0</v>
      </c>
      <c r="Z21" s="1">
        <v>18</v>
      </c>
      <c r="AA21" s="1">
        <v>47.2</v>
      </c>
      <c r="AB21" s="1">
        <v>1.6</v>
      </c>
      <c r="AC21" s="1">
        <v>11.6</v>
      </c>
      <c r="AD21" s="1">
        <v>39.6</v>
      </c>
      <c r="AE21" s="1">
        <v>32</v>
      </c>
      <c r="AF21" s="1">
        <v>18.8</v>
      </c>
      <c r="AG21" s="1"/>
      <c r="AH21" s="1">
        <f t="shared" ref="AH21:AH27" si="12">G21*Q21</f>
        <v>0</v>
      </c>
      <c r="AI21" s="8">
        <v>12</v>
      </c>
      <c r="AJ21" s="10">
        <f t="shared" ref="AJ21:AJ27" si="13">MROUND(Q21, AI21*AL21)/AI21</f>
        <v>0</v>
      </c>
      <c r="AK21" s="1">
        <f t="shared" ref="AK21:AK27" si="14">AJ21*AI21*G21</f>
        <v>0</v>
      </c>
      <c r="AL21" s="1">
        <v>14</v>
      </c>
      <c r="AM21" s="1">
        <v>70</v>
      </c>
      <c r="AN21" s="10">
        <f t="shared" ref="AN21:AN27" si="15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565</v>
      </c>
      <c r="D22" s="1">
        <v>2</v>
      </c>
      <c r="E22" s="1">
        <v>160</v>
      </c>
      <c r="F22" s="1">
        <v>405</v>
      </c>
      <c r="G22" s="8">
        <v>0.2</v>
      </c>
      <c r="H22" s="1">
        <v>180</v>
      </c>
      <c r="I22" s="1" t="s">
        <v>45</v>
      </c>
      <c r="J22" s="1"/>
      <c r="K22" s="1">
        <v>162</v>
      </c>
      <c r="L22" s="1">
        <f t="shared" si="1"/>
        <v>-2</v>
      </c>
      <c r="M22" s="1"/>
      <c r="N22" s="1"/>
      <c r="O22" s="1">
        <v>0</v>
      </c>
      <c r="P22" s="1">
        <f t="shared" si="2"/>
        <v>32</v>
      </c>
      <c r="Q22" s="5">
        <f>16*P22-O22-F22</f>
        <v>107</v>
      </c>
      <c r="R22" s="5">
        <f t="shared" si="11"/>
        <v>168</v>
      </c>
      <c r="S22" s="5"/>
      <c r="T22" s="1"/>
      <c r="U22" s="1">
        <f t="shared" si="4"/>
        <v>17.90625</v>
      </c>
      <c r="V22" s="1">
        <f t="shared" si="5"/>
        <v>12.65625</v>
      </c>
      <c r="W22" s="1">
        <v>37.799999999999997</v>
      </c>
      <c r="X22" s="1">
        <v>50.8</v>
      </c>
      <c r="Y22" s="1">
        <v>0</v>
      </c>
      <c r="Z22" s="1">
        <v>23.2</v>
      </c>
      <c r="AA22" s="1">
        <v>42.6</v>
      </c>
      <c r="AB22" s="1">
        <v>1.6</v>
      </c>
      <c r="AC22" s="1">
        <v>20.6</v>
      </c>
      <c r="AD22" s="1">
        <v>26.4</v>
      </c>
      <c r="AE22" s="1">
        <v>26</v>
      </c>
      <c r="AF22" s="1">
        <v>16.8</v>
      </c>
      <c r="AG22" s="1"/>
      <c r="AH22" s="1">
        <f t="shared" si="12"/>
        <v>21.400000000000002</v>
      </c>
      <c r="AI22" s="8">
        <v>12</v>
      </c>
      <c r="AJ22" s="10">
        <f t="shared" si="13"/>
        <v>14</v>
      </c>
      <c r="AK22" s="1">
        <f t="shared" si="14"/>
        <v>33.6</v>
      </c>
      <c r="AL22" s="1">
        <v>14</v>
      </c>
      <c r="AM22" s="1">
        <v>70</v>
      </c>
      <c r="AN22" s="10">
        <f t="shared" si="15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333</v>
      </c>
      <c r="D23" s="1">
        <v>3.7</v>
      </c>
      <c r="E23" s="1">
        <v>214.6</v>
      </c>
      <c r="F23" s="1">
        <v>118.4</v>
      </c>
      <c r="G23" s="8">
        <v>1</v>
      </c>
      <c r="H23" s="1">
        <v>180</v>
      </c>
      <c r="I23" s="1" t="s">
        <v>45</v>
      </c>
      <c r="J23" s="1"/>
      <c r="K23" s="1">
        <v>214.5</v>
      </c>
      <c r="L23" s="1">
        <f t="shared" si="1"/>
        <v>9.9999999999994316E-2</v>
      </c>
      <c r="M23" s="1"/>
      <c r="N23" s="1"/>
      <c r="O23" s="1">
        <v>207.2</v>
      </c>
      <c r="P23" s="1">
        <f t="shared" si="2"/>
        <v>42.92</v>
      </c>
      <c r="Q23" s="28">
        <f t="shared" ref="Q23:Q24" si="16">14*P23-O23-F23+$R$1*P23</f>
        <v>367.55799999999999</v>
      </c>
      <c r="R23" s="5">
        <f t="shared" si="11"/>
        <v>362.6</v>
      </c>
      <c r="S23" s="5"/>
      <c r="T23" s="1"/>
      <c r="U23" s="1">
        <f t="shared" si="4"/>
        <v>16.03448275862069</v>
      </c>
      <c r="V23" s="1">
        <f t="shared" si="5"/>
        <v>7.5862068965517242</v>
      </c>
      <c r="W23" s="1">
        <v>31.08</v>
      </c>
      <c r="X23" s="1">
        <v>34.04</v>
      </c>
      <c r="Y23" s="1">
        <v>31.08</v>
      </c>
      <c r="Z23" s="1">
        <v>27.38</v>
      </c>
      <c r="AA23" s="1">
        <v>38.479999999999997</v>
      </c>
      <c r="AB23" s="1">
        <v>31.82</v>
      </c>
      <c r="AC23" s="1">
        <v>36.260000000000012</v>
      </c>
      <c r="AD23" s="1">
        <v>40.239999999999988</v>
      </c>
      <c r="AE23" s="1">
        <v>33.159999999999997</v>
      </c>
      <c r="AF23" s="1">
        <v>36.260000000000012</v>
      </c>
      <c r="AG23" s="1" t="s">
        <v>53</v>
      </c>
      <c r="AH23" s="1">
        <f t="shared" si="12"/>
        <v>367.55799999999999</v>
      </c>
      <c r="AI23" s="8">
        <v>3.7</v>
      </c>
      <c r="AJ23" s="10">
        <f t="shared" si="13"/>
        <v>98</v>
      </c>
      <c r="AK23" s="1">
        <f t="shared" si="14"/>
        <v>362.6</v>
      </c>
      <c r="AL23" s="1">
        <v>14</v>
      </c>
      <c r="AM23" s="1">
        <v>126</v>
      </c>
      <c r="AN23" s="10">
        <f t="shared" si="15"/>
        <v>0.77777777777777779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248</v>
      </c>
      <c r="D24" s="1"/>
      <c r="E24" s="1">
        <v>121</v>
      </c>
      <c r="F24" s="1">
        <v>127</v>
      </c>
      <c r="G24" s="8">
        <v>1</v>
      </c>
      <c r="H24" s="1">
        <v>180</v>
      </c>
      <c r="I24" s="1" t="s">
        <v>45</v>
      </c>
      <c r="J24" s="1"/>
      <c r="K24" s="1">
        <v>121</v>
      </c>
      <c r="L24" s="1">
        <f t="shared" si="1"/>
        <v>0</v>
      </c>
      <c r="M24" s="1"/>
      <c r="N24" s="1"/>
      <c r="O24" s="1">
        <v>0</v>
      </c>
      <c r="P24" s="1">
        <f t="shared" si="2"/>
        <v>24.2</v>
      </c>
      <c r="Q24" s="28">
        <f t="shared" si="16"/>
        <v>263.83</v>
      </c>
      <c r="R24" s="5">
        <f t="shared" si="11"/>
        <v>264</v>
      </c>
      <c r="S24" s="5"/>
      <c r="T24" s="1"/>
      <c r="U24" s="1">
        <f t="shared" si="4"/>
        <v>16.15702479338843</v>
      </c>
      <c r="V24" s="1">
        <f t="shared" si="5"/>
        <v>5.2479338842975212</v>
      </c>
      <c r="W24" s="1">
        <v>16.5</v>
      </c>
      <c r="X24" s="1">
        <v>25.3</v>
      </c>
      <c r="Y24" s="1">
        <v>23.1</v>
      </c>
      <c r="Z24" s="1">
        <v>23</v>
      </c>
      <c r="AA24" s="1">
        <v>23</v>
      </c>
      <c r="AB24" s="1">
        <v>29.7</v>
      </c>
      <c r="AC24" s="1">
        <v>23.1</v>
      </c>
      <c r="AD24" s="1">
        <v>20.34</v>
      </c>
      <c r="AE24" s="1">
        <v>19.7</v>
      </c>
      <c r="AF24" s="1">
        <v>16.5</v>
      </c>
      <c r="AG24" s="1"/>
      <c r="AH24" s="1">
        <f t="shared" si="12"/>
        <v>263.83</v>
      </c>
      <c r="AI24" s="8">
        <v>5.5</v>
      </c>
      <c r="AJ24" s="10">
        <f t="shared" si="13"/>
        <v>48</v>
      </c>
      <c r="AK24" s="1">
        <f t="shared" si="14"/>
        <v>264</v>
      </c>
      <c r="AL24" s="1">
        <v>12</v>
      </c>
      <c r="AM24" s="1">
        <v>84</v>
      </c>
      <c r="AN24" s="10">
        <f t="shared" si="15"/>
        <v>0.5714285714285714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314.3</v>
      </c>
      <c r="D25" s="1">
        <v>3</v>
      </c>
      <c r="E25" s="1">
        <v>126</v>
      </c>
      <c r="F25" s="1">
        <v>188.3</v>
      </c>
      <c r="G25" s="8">
        <v>1</v>
      </c>
      <c r="H25" s="1">
        <v>180</v>
      </c>
      <c r="I25" s="1" t="s">
        <v>45</v>
      </c>
      <c r="J25" s="1"/>
      <c r="K25" s="1">
        <v>130.6</v>
      </c>
      <c r="L25" s="1">
        <f t="shared" si="1"/>
        <v>-4.5999999999999943</v>
      </c>
      <c r="M25" s="1"/>
      <c r="N25" s="1"/>
      <c r="O25" s="1">
        <v>168</v>
      </c>
      <c r="P25" s="1">
        <f t="shared" si="2"/>
        <v>25.2</v>
      </c>
      <c r="Q25" s="5"/>
      <c r="R25" s="5">
        <f t="shared" si="11"/>
        <v>0</v>
      </c>
      <c r="S25" s="5"/>
      <c r="T25" s="1"/>
      <c r="U25" s="1">
        <f t="shared" si="4"/>
        <v>14.138888888888889</v>
      </c>
      <c r="V25" s="1">
        <f t="shared" si="5"/>
        <v>14.138888888888889</v>
      </c>
      <c r="W25" s="1">
        <v>28.8</v>
      </c>
      <c r="X25" s="1">
        <v>33.6</v>
      </c>
      <c r="Y25" s="1">
        <v>43.2</v>
      </c>
      <c r="Z25" s="1">
        <v>30.6</v>
      </c>
      <c r="AA25" s="1">
        <v>33.6</v>
      </c>
      <c r="AB25" s="1">
        <v>24</v>
      </c>
      <c r="AC25" s="1">
        <v>27</v>
      </c>
      <c r="AD25" s="1">
        <v>34.340000000000003</v>
      </c>
      <c r="AE25" s="1">
        <v>24.6</v>
      </c>
      <c r="AF25" s="1">
        <v>33</v>
      </c>
      <c r="AG25" s="1"/>
      <c r="AH25" s="1">
        <f t="shared" si="12"/>
        <v>0</v>
      </c>
      <c r="AI25" s="8">
        <v>3</v>
      </c>
      <c r="AJ25" s="10">
        <f t="shared" si="13"/>
        <v>0</v>
      </c>
      <c r="AK25" s="1">
        <f t="shared" si="14"/>
        <v>0</v>
      </c>
      <c r="AL25" s="1">
        <v>14</v>
      </c>
      <c r="AM25" s="1">
        <v>126</v>
      </c>
      <c r="AN25" s="10">
        <f t="shared" si="15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494</v>
      </c>
      <c r="D26" s="1">
        <v>129</v>
      </c>
      <c r="E26" s="1">
        <v>433</v>
      </c>
      <c r="F26" s="1">
        <v>75</v>
      </c>
      <c r="G26" s="8">
        <v>0.25</v>
      </c>
      <c r="H26" s="1">
        <v>180</v>
      </c>
      <c r="I26" s="14" t="s">
        <v>74</v>
      </c>
      <c r="J26" s="1"/>
      <c r="K26" s="1">
        <v>433</v>
      </c>
      <c r="L26" s="1">
        <f t="shared" si="1"/>
        <v>0</v>
      </c>
      <c r="M26" s="1"/>
      <c r="N26" s="1"/>
      <c r="O26" s="1">
        <v>1092</v>
      </c>
      <c r="P26" s="1">
        <f t="shared" si="2"/>
        <v>86.6</v>
      </c>
      <c r="Q26" s="5">
        <f t="shared" ref="Q26" si="17">14*P26-O26-F26</f>
        <v>45.399999999999864</v>
      </c>
      <c r="R26" s="5">
        <f t="shared" si="11"/>
        <v>84</v>
      </c>
      <c r="S26" s="5"/>
      <c r="T26" s="1"/>
      <c r="U26" s="1">
        <f t="shared" si="4"/>
        <v>14.445727482678985</v>
      </c>
      <c r="V26" s="1">
        <f t="shared" si="5"/>
        <v>13.475750577367206</v>
      </c>
      <c r="W26" s="1">
        <v>113.8</v>
      </c>
      <c r="X26" s="1">
        <v>158.19999999999999</v>
      </c>
      <c r="Y26" s="1">
        <v>136.6</v>
      </c>
      <c r="Z26" s="1">
        <v>154.6</v>
      </c>
      <c r="AA26" s="1">
        <v>107.8</v>
      </c>
      <c r="AB26" s="1">
        <v>102.8</v>
      </c>
      <c r="AC26" s="1">
        <v>68.400000000000006</v>
      </c>
      <c r="AD26" s="1">
        <v>49.8</v>
      </c>
      <c r="AE26" s="1">
        <v>68.2</v>
      </c>
      <c r="AF26" s="1">
        <v>71.599999999999994</v>
      </c>
      <c r="AG26" s="1" t="s">
        <v>50</v>
      </c>
      <c r="AH26" s="1">
        <f t="shared" si="12"/>
        <v>11.349999999999966</v>
      </c>
      <c r="AI26" s="8">
        <v>6</v>
      </c>
      <c r="AJ26" s="10">
        <f t="shared" si="13"/>
        <v>14</v>
      </c>
      <c r="AK26" s="1">
        <f t="shared" si="14"/>
        <v>21</v>
      </c>
      <c r="AL26" s="1">
        <v>14</v>
      </c>
      <c r="AM26" s="1">
        <v>140</v>
      </c>
      <c r="AN26" s="10">
        <f t="shared" si="15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-312</v>
      </c>
      <c r="D27" s="1">
        <v>558</v>
      </c>
      <c r="E27" s="25">
        <f>168+E28</f>
        <v>221</v>
      </c>
      <c r="F27" s="25">
        <f>12+F28</f>
        <v>10</v>
      </c>
      <c r="G27" s="8">
        <v>0.25</v>
      </c>
      <c r="H27" s="1">
        <v>180</v>
      </c>
      <c r="I27" s="14" t="s">
        <v>74</v>
      </c>
      <c r="J27" s="1"/>
      <c r="K27" s="1">
        <v>408</v>
      </c>
      <c r="L27" s="1">
        <f t="shared" si="1"/>
        <v>-187</v>
      </c>
      <c r="M27" s="1"/>
      <c r="N27" s="1"/>
      <c r="O27" s="1">
        <v>1092</v>
      </c>
      <c r="P27" s="1">
        <f t="shared" si="2"/>
        <v>44.2</v>
      </c>
      <c r="Q27" s="5"/>
      <c r="R27" s="5">
        <f t="shared" si="11"/>
        <v>0</v>
      </c>
      <c r="S27" s="5"/>
      <c r="T27" s="1"/>
      <c r="U27" s="1">
        <f t="shared" si="4"/>
        <v>24.932126696832576</v>
      </c>
      <c r="V27" s="1">
        <f t="shared" si="5"/>
        <v>24.932126696832576</v>
      </c>
      <c r="W27" s="1">
        <v>93</v>
      </c>
      <c r="X27" s="1">
        <v>54.2</v>
      </c>
      <c r="Y27" s="1">
        <v>32.6</v>
      </c>
      <c r="Z27" s="1">
        <v>28.8</v>
      </c>
      <c r="AA27" s="1">
        <v>21.6</v>
      </c>
      <c r="AB27" s="1">
        <v>23.6</v>
      </c>
      <c r="AC27" s="1">
        <v>28</v>
      </c>
      <c r="AD27" s="1">
        <v>20</v>
      </c>
      <c r="AE27" s="1">
        <v>65.8</v>
      </c>
      <c r="AF27" s="1">
        <v>172.4</v>
      </c>
      <c r="AG27" s="1" t="s">
        <v>50</v>
      </c>
      <c r="AH27" s="1">
        <f t="shared" si="12"/>
        <v>0</v>
      </c>
      <c r="AI27" s="8">
        <v>6</v>
      </c>
      <c r="AJ27" s="10">
        <f t="shared" si="13"/>
        <v>0</v>
      </c>
      <c r="AK27" s="1">
        <f t="shared" si="14"/>
        <v>0</v>
      </c>
      <c r="AL27" s="1">
        <v>14</v>
      </c>
      <c r="AM27" s="1">
        <v>140</v>
      </c>
      <c r="AN27" s="10">
        <f t="shared" si="15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76</v>
      </c>
      <c r="B28" s="15" t="s">
        <v>44</v>
      </c>
      <c r="C28" s="15">
        <v>543</v>
      </c>
      <c r="D28" s="15">
        <v>249</v>
      </c>
      <c r="E28" s="25">
        <v>53</v>
      </c>
      <c r="F28" s="25">
        <v>-2</v>
      </c>
      <c r="G28" s="16">
        <v>0</v>
      </c>
      <c r="H28" s="15">
        <v>180</v>
      </c>
      <c r="I28" s="15" t="s">
        <v>58</v>
      </c>
      <c r="J28" s="15" t="s">
        <v>75</v>
      </c>
      <c r="K28" s="15">
        <v>53</v>
      </c>
      <c r="L28" s="15">
        <f t="shared" si="1"/>
        <v>0</v>
      </c>
      <c r="M28" s="15"/>
      <c r="N28" s="15"/>
      <c r="O28" s="15"/>
      <c r="P28" s="15">
        <f t="shared" si="2"/>
        <v>10.6</v>
      </c>
      <c r="Q28" s="17"/>
      <c r="R28" s="17"/>
      <c r="S28" s="17"/>
      <c r="T28" s="15"/>
      <c r="U28" s="15">
        <f t="shared" si="4"/>
        <v>-0.18867924528301888</v>
      </c>
      <c r="V28" s="15">
        <f t="shared" si="5"/>
        <v>-0.18867924528301888</v>
      </c>
      <c r="W28" s="15">
        <v>83.4</v>
      </c>
      <c r="X28" s="15">
        <v>47</v>
      </c>
      <c r="Y28" s="15">
        <v>32.6</v>
      </c>
      <c r="Z28" s="15">
        <v>28.8</v>
      </c>
      <c r="AA28" s="15">
        <v>21.4</v>
      </c>
      <c r="AB28" s="15">
        <v>23.6</v>
      </c>
      <c r="AC28" s="15">
        <v>28</v>
      </c>
      <c r="AD28" s="15">
        <v>15.2</v>
      </c>
      <c r="AE28" s="15">
        <v>12.2</v>
      </c>
      <c r="AF28" s="15">
        <v>0</v>
      </c>
      <c r="AG28" s="15" t="s">
        <v>60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626.29999999999995</v>
      </c>
      <c r="D29" s="1">
        <v>6</v>
      </c>
      <c r="E29" s="1">
        <v>429</v>
      </c>
      <c r="F29" s="1">
        <v>197.3</v>
      </c>
      <c r="G29" s="8">
        <v>1</v>
      </c>
      <c r="H29" s="1">
        <v>180</v>
      </c>
      <c r="I29" s="1" t="s">
        <v>45</v>
      </c>
      <c r="J29" s="1"/>
      <c r="K29" s="1">
        <v>435.1</v>
      </c>
      <c r="L29" s="1">
        <f t="shared" si="1"/>
        <v>-6.1000000000000227</v>
      </c>
      <c r="M29" s="1"/>
      <c r="N29" s="1"/>
      <c r="O29" s="1">
        <v>792</v>
      </c>
      <c r="P29" s="1">
        <f t="shared" si="2"/>
        <v>85.8</v>
      </c>
      <c r="Q29" s="28">
        <f t="shared" ref="Q29:Q30" si="18">14*P29-O29-F29+$R$1*P29</f>
        <v>396.37</v>
      </c>
      <c r="R29" s="5">
        <f>AI29*AJ29</f>
        <v>432</v>
      </c>
      <c r="S29" s="5"/>
      <c r="T29" s="1"/>
      <c r="U29" s="1">
        <f t="shared" si="4"/>
        <v>16.565268065268064</v>
      </c>
      <c r="V29" s="1">
        <f t="shared" si="5"/>
        <v>11.530303030303029</v>
      </c>
      <c r="W29" s="1">
        <v>81.599999999999994</v>
      </c>
      <c r="X29" s="1">
        <v>76.8</v>
      </c>
      <c r="Y29" s="1">
        <v>85.94</v>
      </c>
      <c r="Z29" s="1">
        <v>82.8</v>
      </c>
      <c r="AA29" s="1">
        <v>61.2</v>
      </c>
      <c r="AB29" s="1">
        <v>76.8</v>
      </c>
      <c r="AC29" s="1">
        <v>78.940599999999989</v>
      </c>
      <c r="AD29" s="1">
        <v>73.2</v>
      </c>
      <c r="AE29" s="1">
        <v>64.8</v>
      </c>
      <c r="AF29" s="1">
        <v>85.2</v>
      </c>
      <c r="AG29" s="1"/>
      <c r="AH29" s="1">
        <f>G29*Q29</f>
        <v>396.37</v>
      </c>
      <c r="AI29" s="8">
        <v>6</v>
      </c>
      <c r="AJ29" s="10">
        <f>MROUND(Q29, AI29*AL29)/AI29</f>
        <v>72</v>
      </c>
      <c r="AK29" s="1">
        <f>AJ29*AI29*G29</f>
        <v>432</v>
      </c>
      <c r="AL29" s="1">
        <v>12</v>
      </c>
      <c r="AM29" s="1">
        <v>84</v>
      </c>
      <c r="AN29" s="10">
        <f>AJ29/AM29</f>
        <v>0.8571428571428571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307</v>
      </c>
      <c r="D30" s="1">
        <v>90</v>
      </c>
      <c r="E30" s="1">
        <v>122</v>
      </c>
      <c r="F30" s="1">
        <v>193</v>
      </c>
      <c r="G30" s="8">
        <v>0.23</v>
      </c>
      <c r="H30" s="1">
        <v>180</v>
      </c>
      <c r="I30" s="1" t="s">
        <v>45</v>
      </c>
      <c r="J30" s="1"/>
      <c r="K30" s="1">
        <v>122</v>
      </c>
      <c r="L30" s="1">
        <f t="shared" si="1"/>
        <v>0</v>
      </c>
      <c r="M30" s="1"/>
      <c r="N30" s="1"/>
      <c r="O30" s="1">
        <v>0</v>
      </c>
      <c r="P30" s="1">
        <f t="shared" si="2"/>
        <v>24.4</v>
      </c>
      <c r="Q30" s="28">
        <f t="shared" si="18"/>
        <v>201.05999999999995</v>
      </c>
      <c r="R30" s="5">
        <f>AI30*AJ30</f>
        <v>168</v>
      </c>
      <c r="S30" s="5"/>
      <c r="T30" s="1"/>
      <c r="U30" s="1">
        <f t="shared" si="4"/>
        <v>14.795081967213116</v>
      </c>
      <c r="V30" s="1">
        <f t="shared" si="5"/>
        <v>7.9098360655737707</v>
      </c>
      <c r="W30" s="1">
        <v>23.4</v>
      </c>
      <c r="X30" s="1">
        <v>22</v>
      </c>
      <c r="Y30" s="1">
        <v>33.6</v>
      </c>
      <c r="Z30" s="1">
        <v>31.6</v>
      </c>
      <c r="AA30" s="1">
        <v>27.6</v>
      </c>
      <c r="AB30" s="1">
        <v>31.2</v>
      </c>
      <c r="AC30" s="1">
        <v>35.200000000000003</v>
      </c>
      <c r="AD30" s="1">
        <v>39.200000000000003</v>
      </c>
      <c r="AE30" s="1">
        <v>32.6</v>
      </c>
      <c r="AF30" s="1">
        <v>33.200000000000003</v>
      </c>
      <c r="AG30" s="1"/>
      <c r="AH30" s="1">
        <f>G30*Q30</f>
        <v>46.243799999999986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1152</v>
      </c>
      <c r="D31" s="1">
        <v>2</v>
      </c>
      <c r="E31" s="1">
        <v>695</v>
      </c>
      <c r="F31" s="1">
        <v>457</v>
      </c>
      <c r="G31" s="8">
        <v>0.25</v>
      </c>
      <c r="H31" s="1">
        <v>365</v>
      </c>
      <c r="I31" s="14" t="s">
        <v>74</v>
      </c>
      <c r="J31" s="1"/>
      <c r="K31" s="1">
        <v>697</v>
      </c>
      <c r="L31" s="1">
        <f t="shared" si="1"/>
        <v>-2</v>
      </c>
      <c r="M31" s="1"/>
      <c r="N31" s="1"/>
      <c r="O31" s="1">
        <v>504</v>
      </c>
      <c r="P31" s="1">
        <f t="shared" si="2"/>
        <v>139</v>
      </c>
      <c r="Q31" s="5">
        <f t="shared" ref="Q31" si="19">14*P31-O31-F31</f>
        <v>985</v>
      </c>
      <c r="R31" s="5">
        <f>AI31*AJ31</f>
        <v>1008</v>
      </c>
      <c r="S31" s="5"/>
      <c r="T31" s="1"/>
      <c r="U31" s="1">
        <f t="shared" si="4"/>
        <v>14.16546762589928</v>
      </c>
      <c r="V31" s="1">
        <f t="shared" si="5"/>
        <v>6.9136690647482011</v>
      </c>
      <c r="W31" s="1">
        <v>123.8</v>
      </c>
      <c r="X31" s="1">
        <v>96.6</v>
      </c>
      <c r="Y31" s="1">
        <v>108</v>
      </c>
      <c r="Z31" s="1">
        <v>126.6</v>
      </c>
      <c r="AA31" s="1">
        <v>103.6</v>
      </c>
      <c r="AB31" s="1">
        <v>138</v>
      </c>
      <c r="AC31" s="1">
        <v>126.2</v>
      </c>
      <c r="AD31" s="1">
        <v>101.6</v>
      </c>
      <c r="AE31" s="1">
        <v>116.8</v>
      </c>
      <c r="AF31" s="1">
        <v>103</v>
      </c>
      <c r="AG31" s="1" t="s">
        <v>50</v>
      </c>
      <c r="AH31" s="1">
        <f>G31*Q31</f>
        <v>246.25</v>
      </c>
      <c r="AI31" s="8">
        <v>12</v>
      </c>
      <c r="AJ31" s="10">
        <f>MROUND(Q31, AI31*AL31)/AI31</f>
        <v>84</v>
      </c>
      <c r="AK31" s="1">
        <f>AJ31*AI31*G31</f>
        <v>252</v>
      </c>
      <c r="AL31" s="1">
        <v>14</v>
      </c>
      <c r="AM31" s="1">
        <v>70</v>
      </c>
      <c r="AN31" s="10">
        <f>AJ31/AM31</f>
        <v>1.2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80</v>
      </c>
      <c r="B32" s="15" t="s">
        <v>44</v>
      </c>
      <c r="C32" s="15">
        <v>952</v>
      </c>
      <c r="D32" s="15">
        <v>804</v>
      </c>
      <c r="E32" s="25">
        <v>671</v>
      </c>
      <c r="F32" s="25">
        <v>173</v>
      </c>
      <c r="G32" s="8">
        <v>0.25</v>
      </c>
      <c r="H32" s="1">
        <v>365</v>
      </c>
      <c r="I32" s="1" t="s">
        <v>45</v>
      </c>
      <c r="J32" s="15" t="s">
        <v>81</v>
      </c>
      <c r="K32" s="15">
        <v>673</v>
      </c>
      <c r="L32" s="15">
        <f t="shared" si="1"/>
        <v>-2</v>
      </c>
      <c r="M32" s="15"/>
      <c r="N32" s="15"/>
      <c r="O32" s="1">
        <v>1008</v>
      </c>
      <c r="P32" s="15">
        <f t="shared" si="2"/>
        <v>134.19999999999999</v>
      </c>
      <c r="Q32" s="17">
        <v>986.3299999999997</v>
      </c>
      <c r="R32" s="17">
        <v>1008</v>
      </c>
      <c r="S32" s="17"/>
      <c r="T32" s="15"/>
      <c r="U32" s="15">
        <f t="shared" si="4"/>
        <v>16.311475409836067</v>
      </c>
      <c r="V32" s="15">
        <f t="shared" si="5"/>
        <v>8.8002980625931446</v>
      </c>
      <c r="W32" s="15">
        <v>117.2</v>
      </c>
      <c r="X32" s="15">
        <v>98.6</v>
      </c>
      <c r="Y32" s="15">
        <v>99</v>
      </c>
      <c r="Z32" s="15">
        <v>88.6</v>
      </c>
      <c r="AA32" s="15">
        <v>107.4</v>
      </c>
      <c r="AB32" s="15">
        <v>128.6</v>
      </c>
      <c r="AC32" s="15">
        <v>125.4</v>
      </c>
      <c r="AD32" s="15">
        <v>84</v>
      </c>
      <c r="AE32" s="1">
        <v>126.2</v>
      </c>
      <c r="AF32" s="1">
        <v>175.6</v>
      </c>
      <c r="AG32" s="1"/>
      <c r="AH32" s="1">
        <f t="shared" ref="AH32" si="20">G32*Q32</f>
        <v>246.58249999999992</v>
      </c>
      <c r="AI32" s="8">
        <v>12</v>
      </c>
      <c r="AJ32" s="10">
        <f t="shared" ref="AJ32" si="21">MROUND(Q32, AI32*AL32)/AI32</f>
        <v>84</v>
      </c>
      <c r="AK32" s="1">
        <f t="shared" ref="AK32" si="22">AJ32*AI32*G32</f>
        <v>252</v>
      </c>
      <c r="AL32" s="1">
        <v>14</v>
      </c>
      <c r="AM32" s="1">
        <v>70</v>
      </c>
      <c r="AN32" s="10">
        <f t="shared" ref="AN32" si="23">AJ32/AM32</f>
        <v>1.2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44</v>
      </c>
      <c r="C33" s="1">
        <v>667</v>
      </c>
      <c r="D33" s="1">
        <v>192</v>
      </c>
      <c r="E33" s="1">
        <v>375</v>
      </c>
      <c r="F33" s="1">
        <v>306</v>
      </c>
      <c r="G33" s="8">
        <v>0.25</v>
      </c>
      <c r="H33" s="1">
        <v>180</v>
      </c>
      <c r="I33" s="1" t="s">
        <v>45</v>
      </c>
      <c r="J33" s="1"/>
      <c r="K33" s="1">
        <v>377</v>
      </c>
      <c r="L33" s="1">
        <f t="shared" si="1"/>
        <v>-2</v>
      </c>
      <c r="M33" s="1"/>
      <c r="N33" s="1"/>
      <c r="O33" s="1">
        <v>336</v>
      </c>
      <c r="P33" s="1">
        <f t="shared" si="2"/>
        <v>75</v>
      </c>
      <c r="Q33" s="28">
        <f t="shared" ref="Q33" si="24">14*P33-O33-F33+$R$1*P33</f>
        <v>569.25</v>
      </c>
      <c r="R33" s="5">
        <f t="shared" ref="R33:R39" si="25">AI33*AJ33</f>
        <v>504</v>
      </c>
      <c r="S33" s="5"/>
      <c r="T33" s="1"/>
      <c r="U33" s="1">
        <f t="shared" si="4"/>
        <v>15.28</v>
      </c>
      <c r="V33" s="1">
        <f t="shared" si="5"/>
        <v>8.56</v>
      </c>
      <c r="W33" s="1">
        <v>55</v>
      </c>
      <c r="X33" s="1">
        <v>67.400000000000006</v>
      </c>
      <c r="Y33" s="1">
        <v>62.8</v>
      </c>
      <c r="Z33" s="1">
        <v>74.2</v>
      </c>
      <c r="AA33" s="1">
        <v>60</v>
      </c>
      <c r="AB33" s="1">
        <v>71.599999999999994</v>
      </c>
      <c r="AC33" s="1">
        <v>63.6</v>
      </c>
      <c r="AD33" s="1">
        <v>53.6</v>
      </c>
      <c r="AE33" s="1">
        <v>50</v>
      </c>
      <c r="AF33" s="1">
        <v>57.6</v>
      </c>
      <c r="AG33" s="1"/>
      <c r="AH33" s="1">
        <f t="shared" ref="AH33:AH39" si="26">G33*Q33</f>
        <v>142.3125</v>
      </c>
      <c r="AI33" s="8">
        <v>12</v>
      </c>
      <c r="AJ33" s="10">
        <f t="shared" ref="AJ33:AJ39" si="27">MROUND(Q33, AI33*AL33)/AI33</f>
        <v>42</v>
      </c>
      <c r="AK33" s="1">
        <f t="shared" ref="AK33:AK39" si="28">AJ33*AI33*G33</f>
        <v>126</v>
      </c>
      <c r="AL33" s="1">
        <v>14</v>
      </c>
      <c r="AM33" s="1">
        <v>70</v>
      </c>
      <c r="AN33" s="10">
        <f t="shared" ref="AN33:AN39" si="29">AJ33/AM33</f>
        <v>0.6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83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1"/>
        <v>0</v>
      </c>
      <c r="M34" s="1"/>
      <c r="N34" s="1"/>
      <c r="O34" s="1"/>
      <c r="P34" s="1">
        <f t="shared" si="2"/>
        <v>0</v>
      </c>
      <c r="Q34" s="23">
        <v>84</v>
      </c>
      <c r="R34" s="5">
        <f t="shared" si="25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4.4000000000000004</v>
      </c>
      <c r="AF34" s="1">
        <v>14.6</v>
      </c>
      <c r="AG34" s="14" t="s">
        <v>84</v>
      </c>
      <c r="AH34" s="1">
        <f t="shared" si="26"/>
        <v>21</v>
      </c>
      <c r="AI34" s="8">
        <v>6</v>
      </c>
      <c r="AJ34" s="10">
        <f t="shared" si="27"/>
        <v>14</v>
      </c>
      <c r="AK34" s="1">
        <f t="shared" si="28"/>
        <v>21</v>
      </c>
      <c r="AL34" s="1">
        <v>14</v>
      </c>
      <c r="AM34" s="1">
        <v>140</v>
      </c>
      <c r="AN34" s="10">
        <f t="shared" si="29"/>
        <v>0.1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44</v>
      </c>
      <c r="C35" s="1">
        <v>265</v>
      </c>
      <c r="D35" s="1">
        <v>73</v>
      </c>
      <c r="E35" s="1">
        <v>90</v>
      </c>
      <c r="F35" s="1">
        <v>176</v>
      </c>
      <c r="G35" s="8">
        <v>0.25</v>
      </c>
      <c r="H35" s="1">
        <v>180</v>
      </c>
      <c r="I35" s="1" t="s">
        <v>45</v>
      </c>
      <c r="J35" s="1"/>
      <c r="K35" s="1">
        <v>90</v>
      </c>
      <c r="L35" s="1">
        <f t="shared" si="1"/>
        <v>0</v>
      </c>
      <c r="M35" s="1"/>
      <c r="N35" s="1"/>
      <c r="O35" s="1">
        <v>168</v>
      </c>
      <c r="P35" s="1">
        <f t="shared" si="2"/>
        <v>18</v>
      </c>
      <c r="Q35" s="5"/>
      <c r="R35" s="5">
        <f t="shared" si="25"/>
        <v>0</v>
      </c>
      <c r="S35" s="5"/>
      <c r="T35" s="1"/>
      <c r="U35" s="1">
        <f t="shared" si="4"/>
        <v>19.111111111111111</v>
      </c>
      <c r="V35" s="1">
        <f t="shared" si="5"/>
        <v>19.111111111111111</v>
      </c>
      <c r="W35" s="1">
        <v>26</v>
      </c>
      <c r="X35" s="1">
        <v>21.8</v>
      </c>
      <c r="Y35" s="1">
        <v>0</v>
      </c>
      <c r="Z35" s="1">
        <v>0</v>
      </c>
      <c r="AA35" s="1">
        <v>0</v>
      </c>
      <c r="AB35" s="1">
        <v>0</v>
      </c>
      <c r="AC35" s="1">
        <v>14</v>
      </c>
      <c r="AD35" s="1">
        <v>17.8</v>
      </c>
      <c r="AE35" s="1">
        <v>20.399999999999999</v>
      </c>
      <c r="AF35" s="1">
        <v>13.8</v>
      </c>
      <c r="AG35" s="1" t="s">
        <v>50</v>
      </c>
      <c r="AH35" s="1">
        <f t="shared" si="26"/>
        <v>0</v>
      </c>
      <c r="AI35" s="8">
        <v>12</v>
      </c>
      <c r="AJ35" s="10">
        <f t="shared" si="27"/>
        <v>0</v>
      </c>
      <c r="AK35" s="1">
        <f t="shared" si="28"/>
        <v>0</v>
      </c>
      <c r="AL35" s="1">
        <v>14</v>
      </c>
      <c r="AM35" s="1">
        <v>70</v>
      </c>
      <c r="AN35" s="10">
        <f t="shared" si="29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254</v>
      </c>
      <c r="D36" s="1">
        <v>133</v>
      </c>
      <c r="E36" s="1">
        <v>112</v>
      </c>
      <c r="F36" s="1">
        <v>150</v>
      </c>
      <c r="G36" s="8">
        <v>0.7</v>
      </c>
      <c r="H36" s="1">
        <v>180</v>
      </c>
      <c r="I36" s="1" t="s">
        <v>45</v>
      </c>
      <c r="J36" s="1"/>
      <c r="K36" s="1">
        <v>112</v>
      </c>
      <c r="L36" s="1">
        <f t="shared" si="1"/>
        <v>0</v>
      </c>
      <c r="M36" s="1"/>
      <c r="N36" s="1"/>
      <c r="O36" s="1">
        <v>0</v>
      </c>
      <c r="P36" s="1">
        <f t="shared" si="2"/>
        <v>22.4</v>
      </c>
      <c r="Q36" s="28">
        <f t="shared" ref="Q36:Q38" si="30">14*P36-O36-F36+$R$1*P36</f>
        <v>211.75999999999996</v>
      </c>
      <c r="R36" s="5">
        <f t="shared" si="25"/>
        <v>192</v>
      </c>
      <c r="S36" s="5"/>
      <c r="T36" s="1"/>
      <c r="U36" s="1">
        <f t="shared" si="4"/>
        <v>15.267857142857144</v>
      </c>
      <c r="V36" s="1">
        <f t="shared" si="5"/>
        <v>6.6964285714285721</v>
      </c>
      <c r="W36" s="1">
        <v>18.399999999999999</v>
      </c>
      <c r="X36" s="1">
        <v>20.8</v>
      </c>
      <c r="Y36" s="1">
        <v>22.2</v>
      </c>
      <c r="Z36" s="1">
        <v>24.4</v>
      </c>
      <c r="AA36" s="1">
        <v>21.8</v>
      </c>
      <c r="AB36" s="1">
        <v>19.600000000000001</v>
      </c>
      <c r="AC36" s="1">
        <v>12.2</v>
      </c>
      <c r="AD36" s="1">
        <v>18.2</v>
      </c>
      <c r="AE36" s="1">
        <v>14</v>
      </c>
      <c r="AF36" s="1">
        <v>18</v>
      </c>
      <c r="AG36" s="1"/>
      <c r="AH36" s="1">
        <f t="shared" si="26"/>
        <v>148.23199999999997</v>
      </c>
      <c r="AI36" s="8">
        <v>8</v>
      </c>
      <c r="AJ36" s="10">
        <f t="shared" si="27"/>
        <v>24</v>
      </c>
      <c r="AK36" s="1">
        <f t="shared" si="28"/>
        <v>134.39999999999998</v>
      </c>
      <c r="AL36" s="1">
        <v>12</v>
      </c>
      <c r="AM36" s="1">
        <v>84</v>
      </c>
      <c r="AN36" s="10">
        <f t="shared" si="29"/>
        <v>0.2857142857142857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208</v>
      </c>
      <c r="D37" s="1">
        <v>98</v>
      </c>
      <c r="E37" s="1">
        <v>103</v>
      </c>
      <c r="F37" s="1">
        <v>107</v>
      </c>
      <c r="G37" s="8">
        <v>0.7</v>
      </c>
      <c r="H37" s="1">
        <v>180</v>
      </c>
      <c r="I37" s="1" t="s">
        <v>45</v>
      </c>
      <c r="J37" s="1"/>
      <c r="K37" s="1">
        <v>103</v>
      </c>
      <c r="L37" s="1">
        <f t="shared" ref="L37:L68" si="31">E37-K37</f>
        <v>0</v>
      </c>
      <c r="M37" s="1"/>
      <c r="N37" s="1"/>
      <c r="O37" s="1">
        <v>0</v>
      </c>
      <c r="P37" s="1">
        <f t="shared" ref="P37:P68" si="32">E37/5</f>
        <v>20.6</v>
      </c>
      <c r="Q37" s="28">
        <f t="shared" si="30"/>
        <v>225.69000000000003</v>
      </c>
      <c r="R37" s="5">
        <f t="shared" si="25"/>
        <v>192</v>
      </c>
      <c r="S37" s="5"/>
      <c r="T37" s="1"/>
      <c r="U37" s="1">
        <f t="shared" ref="U37:U68" si="33">(F37+O37+R37)/P37</f>
        <v>14.514563106796116</v>
      </c>
      <c r="V37" s="1">
        <f t="shared" ref="V37:V68" si="34">(F37+O37)/P37</f>
        <v>5.1941747572815533</v>
      </c>
      <c r="W37" s="1">
        <v>13.8</v>
      </c>
      <c r="X37" s="1">
        <v>19.600000000000001</v>
      </c>
      <c r="Y37" s="1">
        <v>21.8</v>
      </c>
      <c r="Z37" s="1">
        <v>18.8</v>
      </c>
      <c r="AA37" s="1">
        <v>21</v>
      </c>
      <c r="AB37" s="1">
        <v>14.8</v>
      </c>
      <c r="AC37" s="1">
        <v>17</v>
      </c>
      <c r="AD37" s="1">
        <v>12</v>
      </c>
      <c r="AE37" s="1">
        <v>18.2</v>
      </c>
      <c r="AF37" s="1">
        <v>13.4</v>
      </c>
      <c r="AG37" s="1"/>
      <c r="AH37" s="1">
        <f t="shared" si="26"/>
        <v>157.983</v>
      </c>
      <c r="AI37" s="8">
        <v>8</v>
      </c>
      <c r="AJ37" s="10">
        <f t="shared" si="27"/>
        <v>24</v>
      </c>
      <c r="AK37" s="1">
        <f t="shared" si="28"/>
        <v>134.39999999999998</v>
      </c>
      <c r="AL37" s="1">
        <v>12</v>
      </c>
      <c r="AM37" s="1">
        <v>84</v>
      </c>
      <c r="AN37" s="10">
        <f t="shared" si="29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44</v>
      </c>
      <c r="C38" s="1">
        <v>214</v>
      </c>
      <c r="D38" s="1">
        <v>176</v>
      </c>
      <c r="E38" s="1">
        <v>107</v>
      </c>
      <c r="F38" s="1">
        <v>111</v>
      </c>
      <c r="G38" s="8">
        <v>0.7</v>
      </c>
      <c r="H38" s="1">
        <v>180</v>
      </c>
      <c r="I38" s="1" t="s">
        <v>45</v>
      </c>
      <c r="J38" s="1"/>
      <c r="K38" s="1">
        <v>107</v>
      </c>
      <c r="L38" s="1">
        <f t="shared" si="31"/>
        <v>0</v>
      </c>
      <c r="M38" s="1"/>
      <c r="N38" s="1"/>
      <c r="O38" s="1">
        <v>96</v>
      </c>
      <c r="P38" s="1">
        <f t="shared" si="32"/>
        <v>21.4</v>
      </c>
      <c r="Q38" s="28">
        <f t="shared" si="30"/>
        <v>138.60999999999996</v>
      </c>
      <c r="R38" s="5">
        <f t="shared" si="25"/>
        <v>96</v>
      </c>
      <c r="S38" s="5"/>
      <c r="T38" s="1"/>
      <c r="U38" s="1">
        <f t="shared" si="33"/>
        <v>14.158878504672899</v>
      </c>
      <c r="V38" s="1">
        <f t="shared" si="34"/>
        <v>9.6728971962616832</v>
      </c>
      <c r="W38" s="1">
        <v>18.8</v>
      </c>
      <c r="X38" s="1">
        <v>20.8</v>
      </c>
      <c r="Y38" s="1">
        <v>29.2</v>
      </c>
      <c r="Z38" s="1">
        <v>24</v>
      </c>
      <c r="AA38" s="1">
        <v>23.4</v>
      </c>
      <c r="AB38" s="1">
        <v>23.8</v>
      </c>
      <c r="AC38" s="1">
        <v>15</v>
      </c>
      <c r="AD38" s="1">
        <v>17.8</v>
      </c>
      <c r="AE38" s="1">
        <v>16</v>
      </c>
      <c r="AF38" s="1">
        <v>14.4</v>
      </c>
      <c r="AG38" s="1"/>
      <c r="AH38" s="1">
        <f t="shared" si="26"/>
        <v>97.026999999999958</v>
      </c>
      <c r="AI38" s="8">
        <v>8</v>
      </c>
      <c r="AJ38" s="10">
        <f t="shared" si="27"/>
        <v>12</v>
      </c>
      <c r="AK38" s="1">
        <f t="shared" si="28"/>
        <v>67.199999999999989</v>
      </c>
      <c r="AL38" s="1">
        <v>12</v>
      </c>
      <c r="AM38" s="1">
        <v>84</v>
      </c>
      <c r="AN38" s="10">
        <f t="shared" si="29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44</v>
      </c>
      <c r="C39" s="1">
        <v>205</v>
      </c>
      <c r="D39" s="1">
        <v>28</v>
      </c>
      <c r="E39" s="1">
        <v>94</v>
      </c>
      <c r="F39" s="1">
        <v>114</v>
      </c>
      <c r="G39" s="8">
        <v>0.7</v>
      </c>
      <c r="H39" s="1">
        <v>180</v>
      </c>
      <c r="I39" s="1" t="s">
        <v>45</v>
      </c>
      <c r="J39" s="1"/>
      <c r="K39" s="1">
        <v>95</v>
      </c>
      <c r="L39" s="1">
        <f t="shared" si="31"/>
        <v>-1</v>
      </c>
      <c r="M39" s="1"/>
      <c r="N39" s="1"/>
      <c r="O39" s="1">
        <v>0</v>
      </c>
      <c r="P39" s="1">
        <f t="shared" si="32"/>
        <v>18.8</v>
      </c>
      <c r="Q39" s="5">
        <f t="shared" ref="Q39" si="35">14*P39-O39-F39</f>
        <v>149.19999999999999</v>
      </c>
      <c r="R39" s="5">
        <f t="shared" si="25"/>
        <v>120</v>
      </c>
      <c r="S39" s="5"/>
      <c r="T39" s="1"/>
      <c r="U39" s="1">
        <f t="shared" si="33"/>
        <v>12.446808510638297</v>
      </c>
      <c r="V39" s="1">
        <f t="shared" si="34"/>
        <v>6.0638297872340425</v>
      </c>
      <c r="W39" s="1">
        <v>8.6</v>
      </c>
      <c r="X39" s="1">
        <v>9.6</v>
      </c>
      <c r="Y39" s="1">
        <v>21.8</v>
      </c>
      <c r="Z39" s="1">
        <v>16.399999999999999</v>
      </c>
      <c r="AA39" s="1">
        <v>17.2</v>
      </c>
      <c r="AB39" s="1">
        <v>14.6</v>
      </c>
      <c r="AC39" s="1">
        <v>15</v>
      </c>
      <c r="AD39" s="1">
        <v>12</v>
      </c>
      <c r="AE39" s="1">
        <v>16</v>
      </c>
      <c r="AF39" s="1">
        <v>7.2</v>
      </c>
      <c r="AG39" s="1"/>
      <c r="AH39" s="1">
        <f t="shared" si="26"/>
        <v>104.43999999999998</v>
      </c>
      <c r="AI39" s="8">
        <v>10</v>
      </c>
      <c r="AJ39" s="10">
        <f t="shared" si="27"/>
        <v>12</v>
      </c>
      <c r="AK39" s="1">
        <f t="shared" si="28"/>
        <v>84</v>
      </c>
      <c r="AL39" s="1">
        <v>12</v>
      </c>
      <c r="AM39" s="1">
        <v>84</v>
      </c>
      <c r="AN39" s="10">
        <f t="shared" si="29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90</v>
      </c>
      <c r="B40" s="19" t="s">
        <v>44</v>
      </c>
      <c r="C40" s="19"/>
      <c r="D40" s="19"/>
      <c r="E40" s="19"/>
      <c r="F40" s="19"/>
      <c r="G40" s="20">
        <v>0</v>
      </c>
      <c r="H40" s="19">
        <v>180</v>
      </c>
      <c r="I40" s="19" t="s">
        <v>45</v>
      </c>
      <c r="J40" s="19"/>
      <c r="K40" s="19"/>
      <c r="L40" s="19">
        <f t="shared" si="31"/>
        <v>0</v>
      </c>
      <c r="M40" s="19"/>
      <c r="N40" s="19"/>
      <c r="O40" s="19"/>
      <c r="P40" s="19">
        <f t="shared" si="32"/>
        <v>0</v>
      </c>
      <c r="Q40" s="21"/>
      <c r="R40" s="21"/>
      <c r="S40" s="21"/>
      <c r="T40" s="19"/>
      <c r="U40" s="19" t="e">
        <f t="shared" si="33"/>
        <v>#DIV/0!</v>
      </c>
      <c r="V40" s="19" t="e">
        <f t="shared" si="34"/>
        <v>#DIV/0!</v>
      </c>
      <c r="W40" s="19">
        <v>0</v>
      </c>
      <c r="X40" s="19">
        <v>0.2</v>
      </c>
      <c r="Y40" s="19">
        <v>4.8</v>
      </c>
      <c r="Z40" s="19">
        <v>5.4</v>
      </c>
      <c r="AA40" s="19">
        <v>7</v>
      </c>
      <c r="AB40" s="19">
        <v>6.4</v>
      </c>
      <c r="AC40" s="19">
        <v>5.8</v>
      </c>
      <c r="AD40" s="19">
        <v>5.8</v>
      </c>
      <c r="AE40" s="19">
        <v>4.5999999999999996</v>
      </c>
      <c r="AF40" s="19">
        <v>2.2000000000000002</v>
      </c>
      <c r="AG40" s="19" t="s">
        <v>91</v>
      </c>
      <c r="AH40" s="19"/>
      <c r="AI40" s="20">
        <v>16</v>
      </c>
      <c r="AJ40" s="22"/>
      <c r="AK40" s="19"/>
      <c r="AL40" s="19">
        <v>12</v>
      </c>
      <c r="AM40" s="19">
        <v>84</v>
      </c>
      <c r="AN40" s="22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44</v>
      </c>
      <c r="C41" s="1">
        <v>86</v>
      </c>
      <c r="D41" s="1">
        <v>19</v>
      </c>
      <c r="E41" s="1">
        <v>58</v>
      </c>
      <c r="F41" s="1">
        <v>26</v>
      </c>
      <c r="G41" s="8">
        <v>0.7</v>
      </c>
      <c r="H41" s="1">
        <v>180</v>
      </c>
      <c r="I41" s="1" t="s">
        <v>45</v>
      </c>
      <c r="J41" s="1"/>
      <c r="K41" s="1">
        <v>58</v>
      </c>
      <c r="L41" s="1">
        <f t="shared" si="31"/>
        <v>0</v>
      </c>
      <c r="M41" s="1"/>
      <c r="N41" s="1"/>
      <c r="O41" s="1">
        <v>120</v>
      </c>
      <c r="P41" s="1">
        <f t="shared" si="32"/>
        <v>11.6</v>
      </c>
      <c r="Q41" s="5"/>
      <c r="R41" s="5">
        <f>AI41*AJ41</f>
        <v>0</v>
      </c>
      <c r="S41" s="5"/>
      <c r="T41" s="1"/>
      <c r="U41" s="1">
        <f t="shared" si="33"/>
        <v>12.586206896551724</v>
      </c>
      <c r="V41" s="1">
        <f t="shared" si="34"/>
        <v>12.586206896551724</v>
      </c>
      <c r="W41" s="1">
        <v>12</v>
      </c>
      <c r="X41" s="1">
        <v>10.6</v>
      </c>
      <c r="Y41" s="1">
        <v>15.2</v>
      </c>
      <c r="Z41" s="1">
        <v>11.2</v>
      </c>
      <c r="AA41" s="1">
        <v>14.2</v>
      </c>
      <c r="AB41" s="1">
        <v>6.8</v>
      </c>
      <c r="AC41" s="1">
        <v>11</v>
      </c>
      <c r="AD41" s="1">
        <v>10.6</v>
      </c>
      <c r="AE41" s="1">
        <v>7.4</v>
      </c>
      <c r="AF41" s="1">
        <v>12</v>
      </c>
      <c r="AG41" s="1"/>
      <c r="AH41" s="1">
        <f>G41*Q41</f>
        <v>0</v>
      </c>
      <c r="AI41" s="8">
        <v>10</v>
      </c>
      <c r="AJ41" s="10">
        <f>MROUND(Q41, AI41*AL41)/AI41</f>
        <v>0</v>
      </c>
      <c r="AK41" s="1">
        <f>AJ41*AI41*G41</f>
        <v>0</v>
      </c>
      <c r="AL41" s="1">
        <v>12</v>
      </c>
      <c r="AM41" s="1">
        <v>84</v>
      </c>
      <c r="AN41" s="10">
        <f>AJ41/AM41</f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44</v>
      </c>
      <c r="C42" s="1">
        <v>331</v>
      </c>
      <c r="D42" s="1">
        <v>310</v>
      </c>
      <c r="E42" s="1">
        <v>169</v>
      </c>
      <c r="F42" s="1">
        <v>158</v>
      </c>
      <c r="G42" s="8">
        <v>0.7</v>
      </c>
      <c r="H42" s="1">
        <v>180</v>
      </c>
      <c r="I42" s="1" t="s">
        <v>45</v>
      </c>
      <c r="J42" s="1"/>
      <c r="K42" s="1">
        <v>169</v>
      </c>
      <c r="L42" s="1">
        <f t="shared" si="31"/>
        <v>0</v>
      </c>
      <c r="M42" s="1"/>
      <c r="N42" s="1"/>
      <c r="O42" s="1">
        <v>0</v>
      </c>
      <c r="P42" s="1">
        <f t="shared" si="32"/>
        <v>33.799999999999997</v>
      </c>
      <c r="Q42" s="28">
        <f>14*P42-O42-F42+$R$1*P42</f>
        <v>387.86999999999989</v>
      </c>
      <c r="R42" s="5">
        <f>AI42*AJ42</f>
        <v>360</v>
      </c>
      <c r="S42" s="5"/>
      <c r="T42" s="1"/>
      <c r="U42" s="1">
        <f t="shared" si="33"/>
        <v>15.32544378698225</v>
      </c>
      <c r="V42" s="1">
        <f t="shared" si="34"/>
        <v>4.6745562130177518</v>
      </c>
      <c r="W42" s="1">
        <v>21.2</v>
      </c>
      <c r="X42" s="1">
        <v>30.6</v>
      </c>
      <c r="Y42" s="1">
        <v>32</v>
      </c>
      <c r="Z42" s="1">
        <v>34</v>
      </c>
      <c r="AA42" s="1">
        <v>25.6</v>
      </c>
      <c r="AB42" s="1">
        <v>28</v>
      </c>
      <c r="AC42" s="1">
        <v>28</v>
      </c>
      <c r="AD42" s="1">
        <v>30.4</v>
      </c>
      <c r="AE42" s="1">
        <v>26.6</v>
      </c>
      <c r="AF42" s="1">
        <v>27.8</v>
      </c>
      <c r="AG42" s="1"/>
      <c r="AH42" s="1">
        <f>G42*Q42</f>
        <v>271.5089999999999</v>
      </c>
      <c r="AI42" s="8">
        <v>10</v>
      </c>
      <c r="AJ42" s="10">
        <f>MROUND(Q42, AI42*AL42)/AI42</f>
        <v>36</v>
      </c>
      <c r="AK42" s="1">
        <f>AJ42*AI42*G42</f>
        <v>251.99999999999997</v>
      </c>
      <c r="AL42" s="1">
        <v>12</v>
      </c>
      <c r="AM42" s="1">
        <v>84</v>
      </c>
      <c r="AN42" s="10">
        <f>AJ42/AM42</f>
        <v>0.42857142857142855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94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31"/>
        <v>0</v>
      </c>
      <c r="M43" s="19"/>
      <c r="N43" s="19"/>
      <c r="O43" s="19"/>
      <c r="P43" s="19">
        <f t="shared" si="32"/>
        <v>0</v>
      </c>
      <c r="Q43" s="21"/>
      <c r="R43" s="21"/>
      <c r="S43" s="21"/>
      <c r="T43" s="19"/>
      <c r="U43" s="19" t="e">
        <f t="shared" si="33"/>
        <v>#DIV/0!</v>
      </c>
      <c r="V43" s="19" t="e">
        <f t="shared" si="34"/>
        <v>#DIV/0!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0.2</v>
      </c>
      <c r="AE43" s="19">
        <v>0</v>
      </c>
      <c r="AF43" s="19">
        <v>0</v>
      </c>
      <c r="AG43" s="19" t="s">
        <v>95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227</v>
      </c>
      <c r="D44" s="1">
        <v>76</v>
      </c>
      <c r="E44" s="1">
        <v>139</v>
      </c>
      <c r="F44" s="1">
        <v>93</v>
      </c>
      <c r="G44" s="8">
        <v>0.7</v>
      </c>
      <c r="H44" s="1">
        <v>180</v>
      </c>
      <c r="I44" s="1" t="s">
        <v>45</v>
      </c>
      <c r="J44" s="1"/>
      <c r="K44" s="1">
        <v>140</v>
      </c>
      <c r="L44" s="1">
        <f t="shared" si="31"/>
        <v>-1</v>
      </c>
      <c r="M44" s="1"/>
      <c r="N44" s="1"/>
      <c r="O44" s="1">
        <v>0</v>
      </c>
      <c r="P44" s="1">
        <f t="shared" si="32"/>
        <v>27.8</v>
      </c>
      <c r="Q44" s="5">
        <f>13*P44-O44-F44</f>
        <v>268.40000000000003</v>
      </c>
      <c r="R44" s="5">
        <f>AI44*AJ44</f>
        <v>240</v>
      </c>
      <c r="S44" s="5"/>
      <c r="T44" s="1"/>
      <c r="U44" s="1">
        <f t="shared" si="33"/>
        <v>11.97841726618705</v>
      </c>
      <c r="V44" s="1">
        <f t="shared" si="34"/>
        <v>3.3453237410071943</v>
      </c>
      <c r="W44" s="1">
        <v>14.8</v>
      </c>
      <c r="X44" s="1">
        <v>16.8</v>
      </c>
      <c r="Y44" s="1">
        <v>17.600000000000001</v>
      </c>
      <c r="Z44" s="1">
        <v>21</v>
      </c>
      <c r="AA44" s="1">
        <v>27.6</v>
      </c>
      <c r="AB44" s="1">
        <v>14</v>
      </c>
      <c r="AC44" s="1">
        <v>17.600000000000001</v>
      </c>
      <c r="AD44" s="1">
        <v>19.8</v>
      </c>
      <c r="AE44" s="1">
        <v>21.4</v>
      </c>
      <c r="AF44" s="1">
        <v>17.2</v>
      </c>
      <c r="AG44" s="1"/>
      <c r="AH44" s="1">
        <f>G44*Q44</f>
        <v>187.88000000000002</v>
      </c>
      <c r="AI44" s="8">
        <v>10</v>
      </c>
      <c r="AJ44" s="10">
        <f>MROUND(Q44, AI44*AL44)/AI44</f>
        <v>24</v>
      </c>
      <c r="AK44" s="1">
        <f>AJ44*AI44*G44</f>
        <v>168</v>
      </c>
      <c r="AL44" s="1">
        <v>12</v>
      </c>
      <c r="AM44" s="1">
        <v>84</v>
      </c>
      <c r="AN44" s="10">
        <f>AJ44/AM44</f>
        <v>0.2857142857142857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47</v>
      </c>
      <c r="C45" s="1">
        <v>950</v>
      </c>
      <c r="D45" s="1">
        <v>490</v>
      </c>
      <c r="E45" s="1">
        <v>520</v>
      </c>
      <c r="F45" s="1">
        <v>465</v>
      </c>
      <c r="G45" s="8">
        <v>1</v>
      </c>
      <c r="H45" s="1">
        <v>180</v>
      </c>
      <c r="I45" s="1" t="s">
        <v>45</v>
      </c>
      <c r="J45" s="1"/>
      <c r="K45" s="1">
        <v>530.20000000000005</v>
      </c>
      <c r="L45" s="1">
        <f t="shared" si="31"/>
        <v>-10.200000000000045</v>
      </c>
      <c r="M45" s="1"/>
      <c r="N45" s="1"/>
      <c r="O45" s="1">
        <v>360</v>
      </c>
      <c r="P45" s="1">
        <f t="shared" si="32"/>
        <v>104</v>
      </c>
      <c r="Q45" s="28">
        <f t="shared" ref="Q45:Q47" si="36">14*P45-O45-F45+$R$1*P45</f>
        <v>854.6</v>
      </c>
      <c r="R45" s="5">
        <f>AI45*AJ45</f>
        <v>840</v>
      </c>
      <c r="S45" s="5"/>
      <c r="T45" s="1"/>
      <c r="U45" s="1">
        <f t="shared" si="33"/>
        <v>16.009615384615383</v>
      </c>
      <c r="V45" s="1">
        <f t="shared" si="34"/>
        <v>7.9326923076923075</v>
      </c>
      <c r="W45" s="1">
        <v>82</v>
      </c>
      <c r="X45" s="1">
        <v>104</v>
      </c>
      <c r="Y45" s="1">
        <v>101</v>
      </c>
      <c r="Z45" s="1">
        <v>77</v>
      </c>
      <c r="AA45" s="1">
        <v>92</v>
      </c>
      <c r="AB45" s="1">
        <v>76</v>
      </c>
      <c r="AC45" s="1">
        <v>89</v>
      </c>
      <c r="AD45" s="1">
        <v>82</v>
      </c>
      <c r="AE45" s="1">
        <v>70</v>
      </c>
      <c r="AF45" s="1">
        <v>82</v>
      </c>
      <c r="AG45" s="1" t="s">
        <v>50</v>
      </c>
      <c r="AH45" s="1">
        <f>G45*Q45</f>
        <v>854.6</v>
      </c>
      <c r="AI45" s="8">
        <v>5</v>
      </c>
      <c r="AJ45" s="10">
        <f>MROUND(Q45, AI45*AL45)/AI45</f>
        <v>168</v>
      </c>
      <c r="AK45" s="1">
        <f>AJ45*AI45*G45</f>
        <v>840</v>
      </c>
      <c r="AL45" s="1">
        <v>12</v>
      </c>
      <c r="AM45" s="1">
        <v>144</v>
      </c>
      <c r="AN45" s="10">
        <f>AJ45/AM45</f>
        <v>1.1666666666666667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263</v>
      </c>
      <c r="D46" s="1">
        <v>911</v>
      </c>
      <c r="E46" s="1">
        <v>154</v>
      </c>
      <c r="F46" s="1">
        <v>111</v>
      </c>
      <c r="G46" s="8">
        <v>0.4</v>
      </c>
      <c r="H46" s="1">
        <v>180</v>
      </c>
      <c r="I46" s="1" t="s">
        <v>45</v>
      </c>
      <c r="J46" s="1"/>
      <c r="K46" s="1">
        <v>155</v>
      </c>
      <c r="L46" s="1">
        <f t="shared" si="31"/>
        <v>-1</v>
      </c>
      <c r="M46" s="1"/>
      <c r="N46" s="1"/>
      <c r="O46" s="1">
        <v>192</v>
      </c>
      <c r="P46" s="1">
        <f t="shared" si="32"/>
        <v>30.8</v>
      </c>
      <c r="Q46" s="28">
        <f t="shared" si="36"/>
        <v>194.42</v>
      </c>
      <c r="R46" s="5">
        <f>AI46*AJ46</f>
        <v>192</v>
      </c>
      <c r="S46" s="5"/>
      <c r="T46" s="1"/>
      <c r="U46" s="1">
        <f t="shared" si="33"/>
        <v>16.071428571428569</v>
      </c>
      <c r="V46" s="1">
        <f t="shared" si="34"/>
        <v>9.8376623376623371</v>
      </c>
      <c r="W46" s="1">
        <v>25.8</v>
      </c>
      <c r="X46" s="1">
        <v>26</v>
      </c>
      <c r="Y46" s="1">
        <v>32.4</v>
      </c>
      <c r="Z46" s="1">
        <v>28.2</v>
      </c>
      <c r="AA46" s="1">
        <v>20</v>
      </c>
      <c r="AB46" s="1">
        <v>22.4</v>
      </c>
      <c r="AC46" s="1">
        <v>30.6</v>
      </c>
      <c r="AD46" s="1">
        <v>20</v>
      </c>
      <c r="AE46" s="1">
        <v>8.8000000000000007</v>
      </c>
      <c r="AF46" s="1">
        <v>19.2</v>
      </c>
      <c r="AG46" s="1" t="s">
        <v>99</v>
      </c>
      <c r="AH46" s="1">
        <f>G46*Q46</f>
        <v>77.768000000000001</v>
      </c>
      <c r="AI46" s="8">
        <v>16</v>
      </c>
      <c r="AJ46" s="10">
        <f>MROUND(Q46, AI46*AL46)/AI46</f>
        <v>12</v>
      </c>
      <c r="AK46" s="1">
        <f>AJ46*AI46*G46</f>
        <v>76.800000000000011</v>
      </c>
      <c r="AL46" s="1">
        <v>12</v>
      </c>
      <c r="AM46" s="1">
        <v>84</v>
      </c>
      <c r="AN46" s="10">
        <f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414</v>
      </c>
      <c r="D47" s="1">
        <v>979</v>
      </c>
      <c r="E47" s="1">
        <v>183</v>
      </c>
      <c r="F47" s="1">
        <v>184</v>
      </c>
      <c r="G47" s="8">
        <v>0.7</v>
      </c>
      <c r="H47" s="1">
        <v>180</v>
      </c>
      <c r="I47" s="1" t="s">
        <v>45</v>
      </c>
      <c r="J47" s="1"/>
      <c r="K47" s="1">
        <v>184</v>
      </c>
      <c r="L47" s="1">
        <f t="shared" si="31"/>
        <v>-1</v>
      </c>
      <c r="M47" s="1"/>
      <c r="N47" s="1"/>
      <c r="O47" s="1">
        <v>240</v>
      </c>
      <c r="P47" s="1">
        <f t="shared" si="32"/>
        <v>36.6</v>
      </c>
      <c r="Q47" s="28">
        <f t="shared" si="36"/>
        <v>167.08999999999997</v>
      </c>
      <c r="R47" s="5">
        <f>AI47*AJ47</f>
        <v>120</v>
      </c>
      <c r="S47" s="5"/>
      <c r="T47" s="1"/>
      <c r="U47" s="1">
        <f t="shared" si="33"/>
        <v>14.863387978142075</v>
      </c>
      <c r="V47" s="1">
        <f t="shared" si="34"/>
        <v>11.584699453551913</v>
      </c>
      <c r="W47" s="1">
        <v>40.799999999999997</v>
      </c>
      <c r="X47" s="1">
        <v>42.8</v>
      </c>
      <c r="Y47" s="1">
        <v>48.8</v>
      </c>
      <c r="Z47" s="1">
        <v>38.6</v>
      </c>
      <c r="AA47" s="1">
        <v>36</v>
      </c>
      <c r="AB47" s="1">
        <v>25.8</v>
      </c>
      <c r="AC47" s="1">
        <v>39</v>
      </c>
      <c r="AD47" s="1">
        <v>23</v>
      </c>
      <c r="AE47" s="1">
        <v>26</v>
      </c>
      <c r="AF47" s="1">
        <v>28.8</v>
      </c>
      <c r="AG47" s="1"/>
      <c r="AH47" s="1">
        <f>G47*Q47</f>
        <v>116.96299999999998</v>
      </c>
      <c r="AI47" s="8">
        <v>10</v>
      </c>
      <c r="AJ47" s="10">
        <f>MROUND(Q47, AI47*AL47)/AI47</f>
        <v>12</v>
      </c>
      <c r="AK47" s="1">
        <f>AJ47*AI47*G47</f>
        <v>84</v>
      </c>
      <c r="AL47" s="1">
        <v>12</v>
      </c>
      <c r="AM47" s="1">
        <v>84</v>
      </c>
      <c r="AN47" s="10">
        <f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101</v>
      </c>
      <c r="B48" s="15" t="s">
        <v>44</v>
      </c>
      <c r="C48" s="15"/>
      <c r="D48" s="15"/>
      <c r="E48" s="15">
        <v>1</v>
      </c>
      <c r="F48" s="15">
        <v>-1</v>
      </c>
      <c r="G48" s="16">
        <v>0</v>
      </c>
      <c r="H48" s="15">
        <v>180</v>
      </c>
      <c r="I48" s="15" t="s">
        <v>58</v>
      </c>
      <c r="J48" s="15"/>
      <c r="K48" s="15">
        <v>1</v>
      </c>
      <c r="L48" s="15">
        <f t="shared" si="31"/>
        <v>0</v>
      </c>
      <c r="M48" s="15"/>
      <c r="N48" s="15"/>
      <c r="O48" s="15"/>
      <c r="P48" s="15">
        <f t="shared" si="32"/>
        <v>0.2</v>
      </c>
      <c r="Q48" s="17"/>
      <c r="R48" s="17"/>
      <c r="S48" s="17"/>
      <c r="T48" s="15"/>
      <c r="U48" s="15">
        <f t="shared" si="33"/>
        <v>-5</v>
      </c>
      <c r="V48" s="15">
        <f t="shared" si="34"/>
        <v>-5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/>
      <c r="AH48" s="15"/>
      <c r="AI48" s="16"/>
      <c r="AJ48" s="18"/>
      <c r="AK48" s="15"/>
      <c r="AL48" s="15"/>
      <c r="AM48" s="15"/>
      <c r="AN48" s="18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44</v>
      </c>
      <c r="C49" s="1">
        <v>313</v>
      </c>
      <c r="D49" s="1">
        <v>494</v>
      </c>
      <c r="E49" s="1">
        <v>159</v>
      </c>
      <c r="F49" s="1">
        <v>151</v>
      </c>
      <c r="G49" s="8">
        <v>0.4</v>
      </c>
      <c r="H49" s="1">
        <v>180</v>
      </c>
      <c r="I49" s="1" t="s">
        <v>45</v>
      </c>
      <c r="J49" s="1"/>
      <c r="K49" s="1">
        <v>153</v>
      </c>
      <c r="L49" s="1">
        <f t="shared" si="31"/>
        <v>6</v>
      </c>
      <c r="M49" s="1"/>
      <c r="N49" s="1"/>
      <c r="O49" s="1">
        <v>192</v>
      </c>
      <c r="P49" s="1">
        <f t="shared" si="32"/>
        <v>31.8</v>
      </c>
      <c r="Q49" s="5">
        <f t="shared" ref="Q49:Q57" si="37">14*P49-O49-F49</f>
        <v>102.19999999999999</v>
      </c>
      <c r="R49" s="5">
        <f t="shared" ref="R49:R59" si="38">AI49*AJ49</f>
        <v>192</v>
      </c>
      <c r="S49" s="5"/>
      <c r="T49" s="1"/>
      <c r="U49" s="1">
        <f t="shared" si="33"/>
        <v>16.823899371069182</v>
      </c>
      <c r="V49" s="1">
        <f t="shared" si="34"/>
        <v>10.786163522012579</v>
      </c>
      <c r="W49" s="1">
        <v>25.6</v>
      </c>
      <c r="X49" s="1">
        <v>29.2</v>
      </c>
      <c r="Y49" s="1">
        <v>18.600000000000001</v>
      </c>
      <c r="Z49" s="1">
        <v>21.8</v>
      </c>
      <c r="AA49" s="1">
        <v>24.4</v>
      </c>
      <c r="AB49" s="1">
        <v>17.2</v>
      </c>
      <c r="AC49" s="1">
        <v>31.4</v>
      </c>
      <c r="AD49" s="1">
        <v>23.6</v>
      </c>
      <c r="AE49" s="1">
        <v>13.8</v>
      </c>
      <c r="AF49" s="1">
        <v>15.8</v>
      </c>
      <c r="AG49" s="1"/>
      <c r="AH49" s="1">
        <f t="shared" ref="AH49:AH59" si="39">G49*Q49</f>
        <v>40.879999999999995</v>
      </c>
      <c r="AI49" s="8">
        <v>16</v>
      </c>
      <c r="AJ49" s="10">
        <f t="shared" ref="AJ49:AJ59" si="40">MROUND(Q49, AI49*AL49)/AI49</f>
        <v>12</v>
      </c>
      <c r="AK49" s="1">
        <f t="shared" ref="AK49:AK59" si="41">AJ49*AI49*G49</f>
        <v>76.800000000000011</v>
      </c>
      <c r="AL49" s="1">
        <v>12</v>
      </c>
      <c r="AM49" s="1">
        <v>84</v>
      </c>
      <c r="AN49" s="10">
        <f t="shared" ref="AN49:AN59" si="42">AJ49/AM49</f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44</v>
      </c>
      <c r="C50" s="1">
        <v>297</v>
      </c>
      <c r="D50" s="1">
        <v>388</v>
      </c>
      <c r="E50" s="1">
        <v>233</v>
      </c>
      <c r="F50" s="1">
        <v>62</v>
      </c>
      <c r="G50" s="8">
        <v>0.7</v>
      </c>
      <c r="H50" s="1">
        <v>180</v>
      </c>
      <c r="I50" s="1" t="s">
        <v>45</v>
      </c>
      <c r="J50" s="1"/>
      <c r="K50" s="1">
        <v>233</v>
      </c>
      <c r="L50" s="1">
        <f t="shared" si="31"/>
        <v>0</v>
      </c>
      <c r="M50" s="1"/>
      <c r="N50" s="1"/>
      <c r="O50" s="1">
        <v>240</v>
      </c>
      <c r="P50" s="1">
        <f t="shared" si="32"/>
        <v>46.6</v>
      </c>
      <c r="Q50" s="28">
        <f>14*P50-O50-F50+$R$1*P50</f>
        <v>450.59</v>
      </c>
      <c r="R50" s="5">
        <f t="shared" si="38"/>
        <v>480</v>
      </c>
      <c r="S50" s="5"/>
      <c r="T50" s="1"/>
      <c r="U50" s="1">
        <f t="shared" si="33"/>
        <v>16.781115879828327</v>
      </c>
      <c r="V50" s="1">
        <f t="shared" si="34"/>
        <v>6.4806866952789699</v>
      </c>
      <c r="W50" s="1">
        <v>35</v>
      </c>
      <c r="X50" s="1">
        <v>35</v>
      </c>
      <c r="Y50" s="1">
        <v>44.4</v>
      </c>
      <c r="Z50" s="1">
        <v>42.8</v>
      </c>
      <c r="AA50" s="1">
        <v>30.4</v>
      </c>
      <c r="AB50" s="1">
        <v>39.200000000000003</v>
      </c>
      <c r="AC50" s="1">
        <v>43.6</v>
      </c>
      <c r="AD50" s="1">
        <v>26.4</v>
      </c>
      <c r="AE50" s="1">
        <v>25</v>
      </c>
      <c r="AF50" s="1">
        <v>23.4</v>
      </c>
      <c r="AG50" s="1"/>
      <c r="AH50" s="1">
        <f t="shared" si="39"/>
        <v>315.41299999999995</v>
      </c>
      <c r="AI50" s="8">
        <v>10</v>
      </c>
      <c r="AJ50" s="10">
        <f t="shared" si="40"/>
        <v>48</v>
      </c>
      <c r="AK50" s="1">
        <f t="shared" si="41"/>
        <v>336</v>
      </c>
      <c r="AL50" s="1">
        <v>12</v>
      </c>
      <c r="AM50" s="1">
        <v>84</v>
      </c>
      <c r="AN50" s="10">
        <f t="shared" si="42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44</v>
      </c>
      <c r="C51" s="1">
        <v>78</v>
      </c>
      <c r="D51" s="1"/>
      <c r="E51" s="1">
        <v>53</v>
      </c>
      <c r="F51" s="1">
        <v>25</v>
      </c>
      <c r="G51" s="8">
        <v>0.7</v>
      </c>
      <c r="H51" s="1">
        <v>180</v>
      </c>
      <c r="I51" s="1" t="s">
        <v>45</v>
      </c>
      <c r="J51" s="1"/>
      <c r="K51" s="1">
        <v>53</v>
      </c>
      <c r="L51" s="1">
        <f t="shared" si="31"/>
        <v>0</v>
      </c>
      <c r="M51" s="1"/>
      <c r="N51" s="1"/>
      <c r="O51" s="1">
        <v>120</v>
      </c>
      <c r="P51" s="1">
        <f t="shared" si="32"/>
        <v>10.6</v>
      </c>
      <c r="Q51" s="5"/>
      <c r="R51" s="5">
        <f t="shared" si="38"/>
        <v>0</v>
      </c>
      <c r="S51" s="5"/>
      <c r="T51" s="1"/>
      <c r="U51" s="1">
        <f t="shared" si="33"/>
        <v>13.679245283018869</v>
      </c>
      <c r="V51" s="1">
        <f t="shared" si="34"/>
        <v>13.679245283018869</v>
      </c>
      <c r="W51" s="1">
        <v>9.4</v>
      </c>
      <c r="X51" s="1">
        <v>8.6</v>
      </c>
      <c r="Y51" s="1">
        <v>8.8000000000000007</v>
      </c>
      <c r="Z51" s="1">
        <v>3.2</v>
      </c>
      <c r="AA51" s="1">
        <v>4.8</v>
      </c>
      <c r="AB51" s="1">
        <v>5.8</v>
      </c>
      <c r="AC51" s="1">
        <v>4.4000000000000004</v>
      </c>
      <c r="AD51" s="1">
        <v>1.4</v>
      </c>
      <c r="AE51" s="1">
        <v>4.5999999999999996</v>
      </c>
      <c r="AF51" s="1">
        <v>6.4</v>
      </c>
      <c r="AG51" s="1"/>
      <c r="AH51" s="1">
        <f t="shared" si="39"/>
        <v>0</v>
      </c>
      <c r="AI51" s="8">
        <v>10</v>
      </c>
      <c r="AJ51" s="10">
        <f t="shared" si="40"/>
        <v>0</v>
      </c>
      <c r="AK51" s="1">
        <f t="shared" si="41"/>
        <v>0</v>
      </c>
      <c r="AL51" s="1">
        <v>12</v>
      </c>
      <c r="AM51" s="1">
        <v>84</v>
      </c>
      <c r="AN51" s="10">
        <f t="shared" si="42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44</v>
      </c>
      <c r="C52" s="1">
        <v>155</v>
      </c>
      <c r="D52" s="1">
        <v>153</v>
      </c>
      <c r="E52" s="1">
        <v>42</v>
      </c>
      <c r="F52" s="1">
        <v>115</v>
      </c>
      <c r="G52" s="8">
        <v>0.7</v>
      </c>
      <c r="H52" s="1">
        <v>180</v>
      </c>
      <c r="I52" s="14" t="s">
        <v>74</v>
      </c>
      <c r="J52" s="1"/>
      <c r="K52" s="1">
        <v>44</v>
      </c>
      <c r="L52" s="1">
        <f t="shared" si="31"/>
        <v>-2</v>
      </c>
      <c r="M52" s="1"/>
      <c r="N52" s="1"/>
      <c r="O52" s="1">
        <v>0</v>
      </c>
      <c r="P52" s="1">
        <f t="shared" si="32"/>
        <v>8.4</v>
      </c>
      <c r="Q52" s="5"/>
      <c r="R52" s="5">
        <f t="shared" si="38"/>
        <v>0</v>
      </c>
      <c r="S52" s="5"/>
      <c r="T52" s="1"/>
      <c r="U52" s="1">
        <f t="shared" si="33"/>
        <v>13.69047619047619</v>
      </c>
      <c r="V52" s="1">
        <f t="shared" si="34"/>
        <v>13.69047619047619</v>
      </c>
      <c r="W52" s="1">
        <v>7</v>
      </c>
      <c r="X52" s="1">
        <v>4.8</v>
      </c>
      <c r="Y52" s="1">
        <v>24.6</v>
      </c>
      <c r="Z52" s="1">
        <v>16.600000000000001</v>
      </c>
      <c r="AA52" s="1">
        <v>19</v>
      </c>
      <c r="AB52" s="1">
        <v>4.4000000000000004</v>
      </c>
      <c r="AC52" s="1">
        <v>6.2</v>
      </c>
      <c r="AD52" s="1">
        <v>6.2</v>
      </c>
      <c r="AE52" s="1">
        <v>9.1999999999999993</v>
      </c>
      <c r="AF52" s="1">
        <v>10.8</v>
      </c>
      <c r="AG52" s="27" t="s">
        <v>50</v>
      </c>
      <c r="AH52" s="1">
        <f t="shared" si="39"/>
        <v>0</v>
      </c>
      <c r="AI52" s="8">
        <v>8</v>
      </c>
      <c r="AJ52" s="10">
        <f t="shared" si="40"/>
        <v>0</v>
      </c>
      <c r="AK52" s="1">
        <f t="shared" si="41"/>
        <v>0</v>
      </c>
      <c r="AL52" s="1">
        <v>12</v>
      </c>
      <c r="AM52" s="1">
        <v>84</v>
      </c>
      <c r="AN52" s="10">
        <f t="shared" si="4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44</v>
      </c>
      <c r="C53" s="1">
        <v>8</v>
      </c>
      <c r="D53" s="1">
        <v>972</v>
      </c>
      <c r="E53" s="1"/>
      <c r="F53" s="1"/>
      <c r="G53" s="8">
        <v>0.7</v>
      </c>
      <c r="H53" s="1">
        <v>180</v>
      </c>
      <c r="I53" s="14" t="s">
        <v>74</v>
      </c>
      <c r="J53" s="1"/>
      <c r="K53" s="1">
        <v>72</v>
      </c>
      <c r="L53" s="1">
        <f t="shared" si="31"/>
        <v>-72</v>
      </c>
      <c r="M53" s="1"/>
      <c r="N53" s="1"/>
      <c r="O53" s="1">
        <v>288</v>
      </c>
      <c r="P53" s="1">
        <f t="shared" si="32"/>
        <v>0</v>
      </c>
      <c r="Q53" s="5"/>
      <c r="R53" s="5">
        <f t="shared" si="38"/>
        <v>0</v>
      </c>
      <c r="S53" s="5"/>
      <c r="T53" s="1"/>
      <c r="U53" s="1" t="e">
        <f t="shared" si="33"/>
        <v>#DIV/0!</v>
      </c>
      <c r="V53" s="1" t="e">
        <f t="shared" si="34"/>
        <v>#DIV/0!</v>
      </c>
      <c r="W53" s="1">
        <v>23.4</v>
      </c>
      <c r="X53" s="1">
        <v>26.6</v>
      </c>
      <c r="Y53" s="1">
        <v>29.4</v>
      </c>
      <c r="Z53" s="1">
        <v>34.200000000000003</v>
      </c>
      <c r="AA53" s="1">
        <v>0.8</v>
      </c>
      <c r="AB53" s="1">
        <v>18</v>
      </c>
      <c r="AC53" s="1">
        <v>2</v>
      </c>
      <c r="AD53" s="1">
        <v>9.4</v>
      </c>
      <c r="AE53" s="1">
        <v>6.4</v>
      </c>
      <c r="AF53" s="1">
        <v>13.8</v>
      </c>
      <c r="AG53" s="1" t="s">
        <v>50</v>
      </c>
      <c r="AH53" s="1">
        <f t="shared" si="39"/>
        <v>0</v>
      </c>
      <c r="AI53" s="8">
        <v>8</v>
      </c>
      <c r="AJ53" s="10">
        <f t="shared" si="40"/>
        <v>0</v>
      </c>
      <c r="AK53" s="1">
        <f t="shared" si="41"/>
        <v>0</v>
      </c>
      <c r="AL53" s="1">
        <v>12</v>
      </c>
      <c r="AM53" s="1">
        <v>84</v>
      </c>
      <c r="AN53" s="10">
        <f t="shared" si="4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107</v>
      </c>
      <c r="B54" s="1" t="s">
        <v>44</v>
      </c>
      <c r="C54" s="1">
        <v>278</v>
      </c>
      <c r="D54" s="1">
        <v>362</v>
      </c>
      <c r="E54" s="1">
        <v>1</v>
      </c>
      <c r="F54" s="1">
        <v>277</v>
      </c>
      <c r="G54" s="8">
        <v>0.7</v>
      </c>
      <c r="H54" s="1">
        <v>180</v>
      </c>
      <c r="I54" s="14" t="s">
        <v>74</v>
      </c>
      <c r="J54" s="1"/>
      <c r="K54" s="1">
        <v>37</v>
      </c>
      <c r="L54" s="1">
        <f t="shared" si="31"/>
        <v>-36</v>
      </c>
      <c r="M54" s="1"/>
      <c r="N54" s="1"/>
      <c r="O54" s="1">
        <v>0</v>
      </c>
      <c r="P54" s="1">
        <f t="shared" si="32"/>
        <v>0.2</v>
      </c>
      <c r="Q54" s="5"/>
      <c r="R54" s="5">
        <f t="shared" si="38"/>
        <v>0</v>
      </c>
      <c r="S54" s="5"/>
      <c r="T54" s="1"/>
      <c r="U54" s="1">
        <f t="shared" si="33"/>
        <v>1385</v>
      </c>
      <c r="V54" s="1">
        <f t="shared" si="34"/>
        <v>1385</v>
      </c>
      <c r="W54" s="1">
        <v>2.6</v>
      </c>
      <c r="X54" s="1">
        <v>8.1999999999999993</v>
      </c>
      <c r="Y54" s="1">
        <v>18</v>
      </c>
      <c r="Z54" s="1">
        <v>17</v>
      </c>
      <c r="AA54" s="1">
        <v>26.2</v>
      </c>
      <c r="AB54" s="1">
        <v>4.2</v>
      </c>
      <c r="AC54" s="1">
        <v>5.4</v>
      </c>
      <c r="AD54" s="1">
        <v>5.2</v>
      </c>
      <c r="AE54" s="1">
        <v>3.8</v>
      </c>
      <c r="AF54" s="1">
        <v>6.4</v>
      </c>
      <c r="AG54" s="24" t="s">
        <v>108</v>
      </c>
      <c r="AH54" s="1">
        <f t="shared" si="39"/>
        <v>0</v>
      </c>
      <c r="AI54" s="8">
        <v>8</v>
      </c>
      <c r="AJ54" s="10">
        <f t="shared" si="40"/>
        <v>0</v>
      </c>
      <c r="AK54" s="1">
        <f t="shared" si="41"/>
        <v>0</v>
      </c>
      <c r="AL54" s="1">
        <v>12</v>
      </c>
      <c r="AM54" s="1">
        <v>84</v>
      </c>
      <c r="AN54" s="10">
        <f t="shared" si="42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44</v>
      </c>
      <c r="C55" s="1">
        <v>372</v>
      </c>
      <c r="D55" s="1">
        <v>313</v>
      </c>
      <c r="E55" s="1">
        <v>259</v>
      </c>
      <c r="F55" s="1">
        <v>110</v>
      </c>
      <c r="G55" s="8">
        <v>1</v>
      </c>
      <c r="H55" s="1">
        <v>180</v>
      </c>
      <c r="I55" s="1" t="s">
        <v>45</v>
      </c>
      <c r="J55" s="1"/>
      <c r="K55" s="1">
        <v>264</v>
      </c>
      <c r="L55" s="1">
        <f t="shared" si="31"/>
        <v>-5</v>
      </c>
      <c r="M55" s="1"/>
      <c r="N55" s="1"/>
      <c r="O55" s="1">
        <v>480</v>
      </c>
      <c r="P55" s="1">
        <f t="shared" si="32"/>
        <v>51.8</v>
      </c>
      <c r="Q55" s="28">
        <f>14*P55-O55-F55+$R$1*P55</f>
        <v>246.56999999999994</v>
      </c>
      <c r="R55" s="5">
        <f t="shared" si="38"/>
        <v>240</v>
      </c>
      <c r="S55" s="5"/>
      <c r="T55" s="1"/>
      <c r="U55" s="1">
        <f t="shared" si="33"/>
        <v>16.023166023166024</v>
      </c>
      <c r="V55" s="1">
        <f t="shared" si="34"/>
        <v>11.389961389961391</v>
      </c>
      <c r="W55" s="1">
        <v>50.6</v>
      </c>
      <c r="X55" s="1">
        <v>45.8</v>
      </c>
      <c r="Y55" s="1">
        <v>63</v>
      </c>
      <c r="Z55" s="1">
        <v>38.799999999999997</v>
      </c>
      <c r="AA55" s="1">
        <v>68.599999999999994</v>
      </c>
      <c r="AB55" s="1">
        <v>26</v>
      </c>
      <c r="AC55" s="1">
        <v>28.6</v>
      </c>
      <c r="AD55" s="1">
        <v>44</v>
      </c>
      <c r="AE55" s="1">
        <v>21.8</v>
      </c>
      <c r="AF55" s="1">
        <v>25.8</v>
      </c>
      <c r="AG55" s="1"/>
      <c r="AH55" s="1">
        <f t="shared" si="39"/>
        <v>246.56999999999994</v>
      </c>
      <c r="AI55" s="8">
        <v>5</v>
      </c>
      <c r="AJ55" s="10">
        <f t="shared" si="40"/>
        <v>48</v>
      </c>
      <c r="AK55" s="1">
        <f t="shared" si="41"/>
        <v>240</v>
      </c>
      <c r="AL55" s="1">
        <v>12</v>
      </c>
      <c r="AM55" s="1">
        <v>84</v>
      </c>
      <c r="AN55" s="10">
        <f t="shared" si="42"/>
        <v>0.5714285714285714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110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/>
      <c r="L56" s="1">
        <f t="shared" si="31"/>
        <v>0</v>
      </c>
      <c r="M56" s="1"/>
      <c r="N56" s="1"/>
      <c r="O56" s="1"/>
      <c r="P56" s="1">
        <f t="shared" si="32"/>
        <v>0</v>
      </c>
      <c r="Q56" s="23">
        <v>96</v>
      </c>
      <c r="R56" s="5">
        <f t="shared" si="38"/>
        <v>96</v>
      </c>
      <c r="S56" s="5"/>
      <c r="T56" s="1"/>
      <c r="U56" s="1" t="e">
        <f t="shared" si="33"/>
        <v>#DIV/0!</v>
      </c>
      <c r="V56" s="1" t="e">
        <f t="shared" si="34"/>
        <v>#DIV/0!</v>
      </c>
      <c r="W56" s="1">
        <v>0</v>
      </c>
      <c r="X56" s="1">
        <v>0</v>
      </c>
      <c r="Y56" s="1">
        <v>1.8</v>
      </c>
      <c r="Z56" s="1">
        <v>13</v>
      </c>
      <c r="AA56" s="1">
        <v>13</v>
      </c>
      <c r="AB56" s="1">
        <v>10.4</v>
      </c>
      <c r="AC56" s="1">
        <v>10.199999999999999</v>
      </c>
      <c r="AD56" s="1">
        <v>5.6</v>
      </c>
      <c r="AE56" s="1">
        <v>14</v>
      </c>
      <c r="AF56" s="1">
        <v>11.8</v>
      </c>
      <c r="AG56" s="14" t="s">
        <v>111</v>
      </c>
      <c r="AH56" s="1">
        <f t="shared" si="39"/>
        <v>67.199999999999989</v>
      </c>
      <c r="AI56" s="8">
        <v>8</v>
      </c>
      <c r="AJ56" s="10">
        <f t="shared" si="40"/>
        <v>12</v>
      </c>
      <c r="AK56" s="1">
        <f t="shared" si="41"/>
        <v>67.199999999999989</v>
      </c>
      <c r="AL56" s="1">
        <v>12</v>
      </c>
      <c r="AM56" s="1">
        <v>84</v>
      </c>
      <c r="AN56" s="10">
        <f t="shared" si="42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44</v>
      </c>
      <c r="C57" s="1">
        <v>222</v>
      </c>
      <c r="D57" s="1">
        <v>96</v>
      </c>
      <c r="E57" s="1">
        <v>119</v>
      </c>
      <c r="F57" s="1">
        <v>95</v>
      </c>
      <c r="G57" s="8">
        <v>0.9</v>
      </c>
      <c r="H57" s="1">
        <v>180</v>
      </c>
      <c r="I57" s="1" t="s">
        <v>45</v>
      </c>
      <c r="J57" s="1"/>
      <c r="K57" s="1">
        <v>119</v>
      </c>
      <c r="L57" s="1">
        <f t="shared" si="31"/>
        <v>0</v>
      </c>
      <c r="M57" s="1"/>
      <c r="N57" s="1"/>
      <c r="O57" s="1">
        <v>0</v>
      </c>
      <c r="P57" s="1">
        <f t="shared" si="32"/>
        <v>23.8</v>
      </c>
      <c r="Q57" s="5">
        <f t="shared" si="37"/>
        <v>238.2</v>
      </c>
      <c r="R57" s="5">
        <f t="shared" si="38"/>
        <v>192</v>
      </c>
      <c r="S57" s="5"/>
      <c r="T57" s="1"/>
      <c r="U57" s="1">
        <f t="shared" si="33"/>
        <v>12.058823529411764</v>
      </c>
      <c r="V57" s="1">
        <f t="shared" si="34"/>
        <v>3.9915966386554622</v>
      </c>
      <c r="W57" s="1">
        <v>6.6</v>
      </c>
      <c r="X57" s="1">
        <v>14.2</v>
      </c>
      <c r="Y57" s="1">
        <v>10.8</v>
      </c>
      <c r="Z57" s="1">
        <v>19.8</v>
      </c>
      <c r="AA57" s="1">
        <v>10.4</v>
      </c>
      <c r="AB57" s="1">
        <v>10</v>
      </c>
      <c r="AC57" s="1">
        <v>8</v>
      </c>
      <c r="AD57" s="1">
        <v>10.6</v>
      </c>
      <c r="AE57" s="1">
        <v>7.4</v>
      </c>
      <c r="AF57" s="1">
        <v>12.2</v>
      </c>
      <c r="AG57" s="27" t="s">
        <v>50</v>
      </c>
      <c r="AH57" s="1">
        <f t="shared" si="39"/>
        <v>214.38</v>
      </c>
      <c r="AI57" s="8">
        <v>8</v>
      </c>
      <c r="AJ57" s="10">
        <f t="shared" si="40"/>
        <v>24</v>
      </c>
      <c r="AK57" s="1">
        <f t="shared" si="41"/>
        <v>172.8</v>
      </c>
      <c r="AL57" s="1">
        <v>12</v>
      </c>
      <c r="AM57" s="1">
        <v>84</v>
      </c>
      <c r="AN57" s="10">
        <f t="shared" si="42"/>
        <v>0.2857142857142857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44</v>
      </c>
      <c r="C58" s="1">
        <v>88</v>
      </c>
      <c r="D58" s="1">
        <v>8</v>
      </c>
      <c r="E58" s="1">
        <v>62</v>
      </c>
      <c r="F58" s="1">
        <v>26</v>
      </c>
      <c r="G58" s="8">
        <v>0.9</v>
      </c>
      <c r="H58" s="1">
        <v>180</v>
      </c>
      <c r="I58" s="1" t="s">
        <v>45</v>
      </c>
      <c r="J58" s="1"/>
      <c r="K58" s="1">
        <v>62</v>
      </c>
      <c r="L58" s="1">
        <f t="shared" si="31"/>
        <v>0</v>
      </c>
      <c r="M58" s="1"/>
      <c r="N58" s="1"/>
      <c r="O58" s="1">
        <v>0</v>
      </c>
      <c r="P58" s="1">
        <f t="shared" si="32"/>
        <v>12.4</v>
      </c>
      <c r="Q58" s="5">
        <f>12*P58-O58-F58</f>
        <v>122.80000000000001</v>
      </c>
      <c r="R58" s="5">
        <f t="shared" si="38"/>
        <v>96</v>
      </c>
      <c r="S58" s="5"/>
      <c r="T58" s="1"/>
      <c r="U58" s="1">
        <f t="shared" si="33"/>
        <v>9.8387096774193541</v>
      </c>
      <c r="V58" s="1">
        <f t="shared" si="34"/>
        <v>2.096774193548387</v>
      </c>
      <c r="W58" s="1">
        <v>5.4</v>
      </c>
      <c r="X58" s="1">
        <v>6.6</v>
      </c>
      <c r="Y58" s="1">
        <v>7.6</v>
      </c>
      <c r="Z58" s="1">
        <v>6.6</v>
      </c>
      <c r="AA58" s="1">
        <v>9.4</v>
      </c>
      <c r="AB58" s="1">
        <v>3.6</v>
      </c>
      <c r="AC58" s="1">
        <v>3.8</v>
      </c>
      <c r="AD58" s="1">
        <v>8</v>
      </c>
      <c r="AE58" s="1">
        <v>1.8</v>
      </c>
      <c r="AF58" s="1">
        <v>5.4</v>
      </c>
      <c r="AG58" s="1" t="s">
        <v>114</v>
      </c>
      <c r="AH58" s="1">
        <f t="shared" si="39"/>
        <v>110.52000000000001</v>
      </c>
      <c r="AI58" s="8">
        <v>8</v>
      </c>
      <c r="AJ58" s="10">
        <f t="shared" si="40"/>
        <v>12</v>
      </c>
      <c r="AK58" s="1">
        <f t="shared" si="41"/>
        <v>86.4</v>
      </c>
      <c r="AL58" s="1">
        <v>12</v>
      </c>
      <c r="AM58" s="1">
        <v>84</v>
      </c>
      <c r="AN58" s="10">
        <f t="shared" si="42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47</v>
      </c>
      <c r="C59" s="1">
        <v>355</v>
      </c>
      <c r="D59" s="1">
        <v>125</v>
      </c>
      <c r="E59" s="1">
        <v>255</v>
      </c>
      <c r="F59" s="1">
        <v>100</v>
      </c>
      <c r="G59" s="8">
        <v>1</v>
      </c>
      <c r="H59" s="1">
        <v>180</v>
      </c>
      <c r="I59" s="1" t="s">
        <v>45</v>
      </c>
      <c r="J59" s="1"/>
      <c r="K59" s="1">
        <v>255.2</v>
      </c>
      <c r="L59" s="1">
        <f t="shared" si="31"/>
        <v>-0.19999999999998863</v>
      </c>
      <c r="M59" s="1"/>
      <c r="N59" s="1"/>
      <c r="O59" s="1">
        <v>480</v>
      </c>
      <c r="P59" s="1">
        <f t="shared" si="32"/>
        <v>51</v>
      </c>
      <c r="Q59" s="28">
        <f>14*P59-O59-F59+$R$1*P59</f>
        <v>243.64999999999998</v>
      </c>
      <c r="R59" s="5">
        <f t="shared" si="38"/>
        <v>240</v>
      </c>
      <c r="S59" s="5"/>
      <c r="T59" s="1"/>
      <c r="U59" s="1">
        <f t="shared" si="33"/>
        <v>16.078431372549019</v>
      </c>
      <c r="V59" s="1">
        <f t="shared" si="34"/>
        <v>11.372549019607844</v>
      </c>
      <c r="W59" s="1">
        <v>49</v>
      </c>
      <c r="X59" s="1">
        <v>40</v>
      </c>
      <c r="Y59" s="1">
        <v>57</v>
      </c>
      <c r="Z59" s="1">
        <v>29</v>
      </c>
      <c r="AA59" s="1">
        <v>42</v>
      </c>
      <c r="AB59" s="1">
        <v>28</v>
      </c>
      <c r="AC59" s="1">
        <v>33</v>
      </c>
      <c r="AD59" s="1">
        <v>34</v>
      </c>
      <c r="AE59" s="1">
        <v>34</v>
      </c>
      <c r="AF59" s="1">
        <v>30</v>
      </c>
      <c r="AG59" s="1"/>
      <c r="AH59" s="1">
        <f t="shared" si="39"/>
        <v>243.64999999999998</v>
      </c>
      <c r="AI59" s="8">
        <v>5</v>
      </c>
      <c r="AJ59" s="10">
        <f t="shared" si="40"/>
        <v>48</v>
      </c>
      <c r="AK59" s="1">
        <f t="shared" si="41"/>
        <v>240</v>
      </c>
      <c r="AL59" s="1">
        <v>12</v>
      </c>
      <c r="AM59" s="1">
        <v>144</v>
      </c>
      <c r="AN59" s="10">
        <f t="shared" si="42"/>
        <v>0.33333333333333331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116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31"/>
        <v>0</v>
      </c>
      <c r="M60" s="19"/>
      <c r="N60" s="19"/>
      <c r="O60" s="19"/>
      <c r="P60" s="19">
        <f t="shared" si="32"/>
        <v>0</v>
      </c>
      <c r="Q60" s="21"/>
      <c r="R60" s="21"/>
      <c r="S60" s="21"/>
      <c r="T60" s="19"/>
      <c r="U60" s="19" t="e">
        <f t="shared" si="33"/>
        <v>#DIV/0!</v>
      </c>
      <c r="V60" s="19" t="e">
        <f t="shared" si="34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117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44</v>
      </c>
      <c r="C61" s="1">
        <v>130</v>
      </c>
      <c r="D61" s="1">
        <v>4</v>
      </c>
      <c r="E61" s="1">
        <v>76</v>
      </c>
      <c r="F61" s="1">
        <v>55</v>
      </c>
      <c r="G61" s="8">
        <v>0.2</v>
      </c>
      <c r="H61" s="1">
        <v>180</v>
      </c>
      <c r="I61" s="1" t="s">
        <v>45</v>
      </c>
      <c r="J61" s="1"/>
      <c r="K61" s="1">
        <v>76</v>
      </c>
      <c r="L61" s="1">
        <f t="shared" si="31"/>
        <v>0</v>
      </c>
      <c r="M61" s="1"/>
      <c r="N61" s="1"/>
      <c r="O61" s="1">
        <v>192</v>
      </c>
      <c r="P61" s="1">
        <f t="shared" si="32"/>
        <v>15.2</v>
      </c>
      <c r="Q61" s="5"/>
      <c r="R61" s="5">
        <f>AI61*AJ61</f>
        <v>0</v>
      </c>
      <c r="S61" s="5"/>
      <c r="T61" s="1"/>
      <c r="U61" s="1">
        <f t="shared" si="33"/>
        <v>16.25</v>
      </c>
      <c r="V61" s="1">
        <f t="shared" si="34"/>
        <v>16.25</v>
      </c>
      <c r="W61" s="1">
        <v>20.2</v>
      </c>
      <c r="X61" s="1">
        <v>16.399999999999999</v>
      </c>
      <c r="Y61" s="1">
        <v>22</v>
      </c>
      <c r="Z61" s="1">
        <v>30</v>
      </c>
      <c r="AA61" s="1">
        <v>19.2</v>
      </c>
      <c r="AB61" s="1">
        <v>19.8</v>
      </c>
      <c r="AC61" s="1">
        <v>15.4</v>
      </c>
      <c r="AD61" s="1">
        <v>17.2</v>
      </c>
      <c r="AE61" s="1">
        <v>9</v>
      </c>
      <c r="AF61" s="1">
        <v>13.2</v>
      </c>
      <c r="AG61" s="1" t="s">
        <v>50</v>
      </c>
      <c r="AH61" s="1">
        <f>G61*Q61</f>
        <v>0</v>
      </c>
      <c r="AI61" s="8">
        <v>8</v>
      </c>
      <c r="AJ61" s="10">
        <f>MROUND(Q61, AI61*AL61)/AI61</f>
        <v>0</v>
      </c>
      <c r="AK61" s="1">
        <f>AJ61*AI61*G61</f>
        <v>0</v>
      </c>
      <c r="AL61" s="1">
        <v>6</v>
      </c>
      <c r="AM61" s="1">
        <v>72</v>
      </c>
      <c r="AN61" s="10">
        <f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119</v>
      </c>
      <c r="B62" s="15" t="s">
        <v>44</v>
      </c>
      <c r="C62" s="15"/>
      <c r="D62" s="15">
        <v>16</v>
      </c>
      <c r="E62" s="15">
        <v>5</v>
      </c>
      <c r="F62" s="15">
        <v>11</v>
      </c>
      <c r="G62" s="16">
        <v>0</v>
      </c>
      <c r="H62" s="15">
        <v>180</v>
      </c>
      <c r="I62" s="15" t="s">
        <v>58</v>
      </c>
      <c r="J62" s="15"/>
      <c r="K62" s="15">
        <v>5</v>
      </c>
      <c r="L62" s="15">
        <f t="shared" si="31"/>
        <v>0</v>
      </c>
      <c r="M62" s="15"/>
      <c r="N62" s="15"/>
      <c r="O62" s="15"/>
      <c r="P62" s="15">
        <f t="shared" si="32"/>
        <v>1</v>
      </c>
      <c r="Q62" s="17"/>
      <c r="R62" s="17"/>
      <c r="S62" s="17"/>
      <c r="T62" s="15"/>
      <c r="U62" s="15">
        <f t="shared" si="33"/>
        <v>11</v>
      </c>
      <c r="V62" s="15">
        <f t="shared" si="34"/>
        <v>11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26" t="s">
        <v>120</v>
      </c>
      <c r="AH62" s="15"/>
      <c r="AI62" s="16"/>
      <c r="AJ62" s="18"/>
      <c r="AK62" s="15"/>
      <c r="AL62" s="15"/>
      <c r="AM62" s="15"/>
      <c r="AN62" s="18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121</v>
      </c>
      <c r="B63" s="1" t="s">
        <v>47</v>
      </c>
      <c r="C63" s="1">
        <v>862.1</v>
      </c>
      <c r="D63" s="1"/>
      <c r="E63" s="1">
        <v>455.1</v>
      </c>
      <c r="F63" s="1">
        <v>407</v>
      </c>
      <c r="G63" s="8">
        <v>1</v>
      </c>
      <c r="H63" s="1">
        <v>180</v>
      </c>
      <c r="I63" s="1" t="s">
        <v>45</v>
      </c>
      <c r="J63" s="1"/>
      <c r="K63" s="1">
        <v>455.4</v>
      </c>
      <c r="L63" s="1">
        <f t="shared" si="31"/>
        <v>-0.29999999999995453</v>
      </c>
      <c r="M63" s="1"/>
      <c r="N63" s="1"/>
      <c r="O63" s="1">
        <v>518</v>
      </c>
      <c r="P63" s="1">
        <f t="shared" si="32"/>
        <v>91.02000000000001</v>
      </c>
      <c r="Q63" s="28">
        <f>14*P63-O63-F63+$R$1*P63</f>
        <v>544.97300000000018</v>
      </c>
      <c r="R63" s="5">
        <f t="shared" ref="R63:R74" si="43">AI63*AJ63</f>
        <v>569.80000000000007</v>
      </c>
      <c r="S63" s="5"/>
      <c r="T63" s="1"/>
      <c r="U63" s="1">
        <f t="shared" si="33"/>
        <v>16.422764227642276</v>
      </c>
      <c r="V63" s="1">
        <f t="shared" si="34"/>
        <v>10.16260162601626</v>
      </c>
      <c r="W63" s="1">
        <v>88.06</v>
      </c>
      <c r="X63" s="1">
        <v>99.16</v>
      </c>
      <c r="Y63" s="1">
        <v>113.22</v>
      </c>
      <c r="Z63" s="1">
        <v>99.9</v>
      </c>
      <c r="AA63" s="1">
        <v>82.14</v>
      </c>
      <c r="AB63" s="1">
        <v>88.06</v>
      </c>
      <c r="AC63" s="1">
        <v>85.1</v>
      </c>
      <c r="AD63" s="1">
        <v>87.320000000000007</v>
      </c>
      <c r="AE63" s="1">
        <v>86.58</v>
      </c>
      <c r="AF63" s="1">
        <v>94.72</v>
      </c>
      <c r="AG63" s="1"/>
      <c r="AH63" s="1">
        <f t="shared" ref="AH63:AH74" si="44">G63*Q63</f>
        <v>544.97300000000018</v>
      </c>
      <c r="AI63" s="8">
        <v>3.7</v>
      </c>
      <c r="AJ63" s="10">
        <f t="shared" ref="AJ63:AJ74" si="45">MROUND(Q63, AI63*AL63)/AI63</f>
        <v>154</v>
      </c>
      <c r="AK63" s="1">
        <f t="shared" ref="AK63:AK74" si="46">AJ63*AI63*G63</f>
        <v>569.80000000000007</v>
      </c>
      <c r="AL63" s="1">
        <v>14</v>
      </c>
      <c r="AM63" s="1">
        <v>126</v>
      </c>
      <c r="AN63" s="10">
        <f t="shared" ref="AN63:AN74" si="47">AJ63/AM63</f>
        <v>1.2222222222222223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122</v>
      </c>
      <c r="B64" s="1" t="s">
        <v>44</v>
      </c>
      <c r="C64" s="1">
        <v>373</v>
      </c>
      <c r="D64" s="1">
        <v>47</v>
      </c>
      <c r="E64" s="1">
        <v>165</v>
      </c>
      <c r="F64" s="1">
        <v>196</v>
      </c>
      <c r="G64" s="8">
        <v>0.09</v>
      </c>
      <c r="H64" s="1">
        <v>180</v>
      </c>
      <c r="I64" s="1" t="s">
        <v>45</v>
      </c>
      <c r="J64" s="1"/>
      <c r="K64" s="1">
        <v>165</v>
      </c>
      <c r="L64" s="1">
        <f t="shared" si="31"/>
        <v>0</v>
      </c>
      <c r="M64" s="1"/>
      <c r="N64" s="1"/>
      <c r="O64" s="1">
        <v>0</v>
      </c>
      <c r="P64" s="1">
        <f t="shared" si="32"/>
        <v>33</v>
      </c>
      <c r="Q64" s="5">
        <f t="shared" ref="Q64" si="48">14*P64-O64-F64</f>
        <v>266</v>
      </c>
      <c r="R64" s="5">
        <f t="shared" si="43"/>
        <v>420</v>
      </c>
      <c r="S64" s="5"/>
      <c r="T64" s="1"/>
      <c r="U64" s="1">
        <f t="shared" si="33"/>
        <v>18.666666666666668</v>
      </c>
      <c r="V64" s="1">
        <f t="shared" si="34"/>
        <v>5.9393939393939394</v>
      </c>
      <c r="W64" s="1">
        <v>19.2</v>
      </c>
      <c r="X64" s="1">
        <v>14</v>
      </c>
      <c r="Y64" s="1">
        <v>42.6</v>
      </c>
      <c r="Z64" s="1">
        <v>12.6</v>
      </c>
      <c r="AA64" s="1">
        <v>20.399999999999999</v>
      </c>
      <c r="AB64" s="1">
        <v>29</v>
      </c>
      <c r="AC64" s="1">
        <v>25.2</v>
      </c>
      <c r="AD64" s="1">
        <v>18.8</v>
      </c>
      <c r="AE64" s="1">
        <v>14</v>
      </c>
      <c r="AF64" s="1">
        <v>28.2</v>
      </c>
      <c r="AG64" s="27" t="s">
        <v>135</v>
      </c>
      <c r="AH64" s="1">
        <f t="shared" si="44"/>
        <v>23.939999999999998</v>
      </c>
      <c r="AI64" s="8">
        <v>30</v>
      </c>
      <c r="AJ64" s="10">
        <f t="shared" si="45"/>
        <v>14</v>
      </c>
      <c r="AK64" s="1">
        <f t="shared" si="46"/>
        <v>37.799999999999997</v>
      </c>
      <c r="AL64" s="1">
        <v>14</v>
      </c>
      <c r="AM64" s="1">
        <v>126</v>
      </c>
      <c r="AN64" s="10">
        <f t="shared" si="47"/>
        <v>0.1111111111111111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123</v>
      </c>
      <c r="B65" s="1" t="s">
        <v>44</v>
      </c>
      <c r="C65" s="1">
        <v>1000</v>
      </c>
      <c r="D65" s="1">
        <v>1260</v>
      </c>
      <c r="E65" s="1">
        <v>534</v>
      </c>
      <c r="F65" s="1">
        <v>466</v>
      </c>
      <c r="G65" s="8">
        <v>0.25</v>
      </c>
      <c r="H65" s="1">
        <v>180</v>
      </c>
      <c r="I65" s="14" t="s">
        <v>74</v>
      </c>
      <c r="J65" s="1"/>
      <c r="K65" s="1">
        <v>536</v>
      </c>
      <c r="L65" s="1">
        <f t="shared" si="31"/>
        <v>-2</v>
      </c>
      <c r="M65" s="1"/>
      <c r="N65" s="1"/>
      <c r="O65" s="1">
        <v>1176</v>
      </c>
      <c r="P65" s="1">
        <f t="shared" si="32"/>
        <v>106.8</v>
      </c>
      <c r="Q65" s="5"/>
      <c r="R65" s="5">
        <f t="shared" si="43"/>
        <v>0</v>
      </c>
      <c r="S65" s="5"/>
      <c r="T65" s="1"/>
      <c r="U65" s="1">
        <f t="shared" si="33"/>
        <v>15.374531835205993</v>
      </c>
      <c r="V65" s="1">
        <f t="shared" si="34"/>
        <v>15.374531835205993</v>
      </c>
      <c r="W65" s="1">
        <v>158.19999999999999</v>
      </c>
      <c r="X65" s="1">
        <v>98.2</v>
      </c>
      <c r="Y65" s="1">
        <v>110</v>
      </c>
      <c r="Z65" s="1">
        <v>112.8</v>
      </c>
      <c r="AA65" s="1">
        <v>89</v>
      </c>
      <c r="AB65" s="1">
        <v>143.19999999999999</v>
      </c>
      <c r="AC65" s="1">
        <v>162.19999999999999</v>
      </c>
      <c r="AD65" s="1">
        <v>123.4</v>
      </c>
      <c r="AE65" s="1">
        <v>129.19999999999999</v>
      </c>
      <c r="AF65" s="1">
        <v>114.8</v>
      </c>
      <c r="AG65" s="1" t="s">
        <v>50</v>
      </c>
      <c r="AH65" s="1">
        <f t="shared" si="44"/>
        <v>0</v>
      </c>
      <c r="AI65" s="8">
        <v>12</v>
      </c>
      <c r="AJ65" s="10">
        <f t="shared" si="45"/>
        <v>0</v>
      </c>
      <c r="AK65" s="1">
        <f t="shared" si="46"/>
        <v>0</v>
      </c>
      <c r="AL65" s="1">
        <v>14</v>
      </c>
      <c r="AM65" s="1">
        <v>70</v>
      </c>
      <c r="AN65" s="10">
        <f t="shared" si="47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124</v>
      </c>
      <c r="B66" s="1" t="s">
        <v>44</v>
      </c>
      <c r="C66" s="1">
        <v>468</v>
      </c>
      <c r="D66" s="1">
        <v>2</v>
      </c>
      <c r="E66" s="1">
        <v>214</v>
      </c>
      <c r="F66" s="1">
        <v>254</v>
      </c>
      <c r="G66" s="8">
        <v>0.25</v>
      </c>
      <c r="H66" s="1">
        <v>180</v>
      </c>
      <c r="I66" s="1" t="s">
        <v>45</v>
      </c>
      <c r="J66" s="1"/>
      <c r="K66" s="1">
        <v>216</v>
      </c>
      <c r="L66" s="1">
        <f t="shared" si="31"/>
        <v>-2</v>
      </c>
      <c r="M66" s="1"/>
      <c r="N66" s="1"/>
      <c r="O66" s="1">
        <v>168</v>
      </c>
      <c r="P66" s="1">
        <f t="shared" si="32"/>
        <v>42.8</v>
      </c>
      <c r="Q66" s="28">
        <f t="shared" ref="Q66:Q67" si="49">14*P66-O66-F66+$R$1*P66</f>
        <v>269.21999999999991</v>
      </c>
      <c r="R66" s="5">
        <f t="shared" si="43"/>
        <v>336</v>
      </c>
      <c r="S66" s="5"/>
      <c r="T66" s="1"/>
      <c r="U66" s="1">
        <f t="shared" si="33"/>
        <v>17.710280373831775</v>
      </c>
      <c r="V66" s="1">
        <f t="shared" si="34"/>
        <v>9.859813084112151</v>
      </c>
      <c r="W66" s="1">
        <v>40.799999999999997</v>
      </c>
      <c r="X66" s="1">
        <v>32</v>
      </c>
      <c r="Y66" s="1">
        <v>54.6</v>
      </c>
      <c r="Z66" s="1">
        <v>14.8</v>
      </c>
      <c r="AA66" s="1">
        <v>0</v>
      </c>
      <c r="AB66" s="1">
        <v>1.2</v>
      </c>
      <c r="AC66" s="1">
        <v>41.4</v>
      </c>
      <c r="AD66" s="1">
        <v>39</v>
      </c>
      <c r="AE66" s="1">
        <v>38</v>
      </c>
      <c r="AF66" s="1">
        <v>42.4</v>
      </c>
      <c r="AG66" s="1"/>
      <c r="AH66" s="1">
        <f t="shared" si="44"/>
        <v>67.304999999999978</v>
      </c>
      <c r="AI66" s="8">
        <v>12</v>
      </c>
      <c r="AJ66" s="10">
        <f t="shared" si="45"/>
        <v>28</v>
      </c>
      <c r="AK66" s="1">
        <f t="shared" si="46"/>
        <v>84</v>
      </c>
      <c r="AL66" s="1">
        <v>14</v>
      </c>
      <c r="AM66" s="1">
        <v>70</v>
      </c>
      <c r="AN66" s="10">
        <f t="shared" si="47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44</v>
      </c>
      <c r="C67" s="1">
        <v>760</v>
      </c>
      <c r="D67" s="1">
        <v>128</v>
      </c>
      <c r="E67" s="1">
        <v>494</v>
      </c>
      <c r="F67" s="1">
        <v>271</v>
      </c>
      <c r="G67" s="8">
        <v>0.3</v>
      </c>
      <c r="H67" s="1">
        <v>180</v>
      </c>
      <c r="I67" s="1" t="s">
        <v>45</v>
      </c>
      <c r="J67" s="1"/>
      <c r="K67" s="1">
        <v>496</v>
      </c>
      <c r="L67" s="1">
        <f t="shared" si="31"/>
        <v>-2</v>
      </c>
      <c r="M67" s="1"/>
      <c r="N67" s="1"/>
      <c r="O67" s="1">
        <v>1008</v>
      </c>
      <c r="P67" s="1">
        <f t="shared" si="32"/>
        <v>98.8</v>
      </c>
      <c r="Q67" s="28">
        <f t="shared" si="49"/>
        <v>316.62</v>
      </c>
      <c r="R67" s="5">
        <f t="shared" si="43"/>
        <v>336</v>
      </c>
      <c r="S67" s="5"/>
      <c r="T67" s="1"/>
      <c r="U67" s="1">
        <f t="shared" si="33"/>
        <v>16.346153846153847</v>
      </c>
      <c r="V67" s="1">
        <f t="shared" si="34"/>
        <v>12.945344129554655</v>
      </c>
      <c r="W67" s="1">
        <v>99.4</v>
      </c>
      <c r="X67" s="1">
        <v>53.2</v>
      </c>
      <c r="Y67" s="1">
        <v>134.19999999999999</v>
      </c>
      <c r="Z67" s="1">
        <v>32.799999999999997</v>
      </c>
      <c r="AA67" s="1">
        <v>0</v>
      </c>
      <c r="AB67" s="1">
        <v>18</v>
      </c>
      <c r="AC67" s="1">
        <v>91</v>
      </c>
      <c r="AD67" s="1">
        <v>80.8</v>
      </c>
      <c r="AE67" s="1">
        <v>62</v>
      </c>
      <c r="AF67" s="1">
        <v>85.2</v>
      </c>
      <c r="AG67" s="1" t="s">
        <v>50</v>
      </c>
      <c r="AH67" s="1">
        <f t="shared" si="44"/>
        <v>94.986000000000004</v>
      </c>
      <c r="AI67" s="8">
        <v>12</v>
      </c>
      <c r="AJ67" s="10">
        <f t="shared" si="45"/>
        <v>28</v>
      </c>
      <c r="AK67" s="1">
        <f t="shared" si="46"/>
        <v>100.8</v>
      </c>
      <c r="AL67" s="1">
        <v>14</v>
      </c>
      <c r="AM67" s="1">
        <v>70</v>
      </c>
      <c r="AN67" s="10">
        <f t="shared" si="47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44</v>
      </c>
      <c r="C68" s="1">
        <v>658</v>
      </c>
      <c r="D68" s="1">
        <v>50</v>
      </c>
      <c r="E68" s="1">
        <v>386</v>
      </c>
      <c r="F68" s="1">
        <v>268</v>
      </c>
      <c r="G68" s="8">
        <v>0.3</v>
      </c>
      <c r="H68" s="1">
        <v>180</v>
      </c>
      <c r="I68" s="1" t="s">
        <v>45</v>
      </c>
      <c r="J68" s="1"/>
      <c r="K68" s="1">
        <v>386</v>
      </c>
      <c r="L68" s="1">
        <f t="shared" si="31"/>
        <v>0</v>
      </c>
      <c r="M68" s="1"/>
      <c r="N68" s="1"/>
      <c r="O68" s="1">
        <v>840</v>
      </c>
      <c r="P68" s="1">
        <f t="shared" si="32"/>
        <v>77.2</v>
      </c>
      <c r="Q68" s="5"/>
      <c r="R68" s="5">
        <f t="shared" si="43"/>
        <v>0</v>
      </c>
      <c r="S68" s="5"/>
      <c r="T68" s="1"/>
      <c r="U68" s="1">
        <f t="shared" si="33"/>
        <v>14.352331606217616</v>
      </c>
      <c r="V68" s="1">
        <f t="shared" si="34"/>
        <v>14.352331606217616</v>
      </c>
      <c r="W68" s="1">
        <v>85.6</v>
      </c>
      <c r="X68" s="1">
        <v>41.4</v>
      </c>
      <c r="Y68" s="1">
        <v>116.6</v>
      </c>
      <c r="Z68" s="1">
        <v>29.2</v>
      </c>
      <c r="AA68" s="1">
        <v>0</v>
      </c>
      <c r="AB68" s="1">
        <v>0</v>
      </c>
      <c r="AC68" s="1">
        <v>71.400000000000006</v>
      </c>
      <c r="AD68" s="1">
        <v>80.400000000000006</v>
      </c>
      <c r="AE68" s="1">
        <v>58.8</v>
      </c>
      <c r="AF68" s="1">
        <v>75.599999999999994</v>
      </c>
      <c r="AG68" s="1" t="s">
        <v>50</v>
      </c>
      <c r="AH68" s="1">
        <f t="shared" si="44"/>
        <v>0</v>
      </c>
      <c r="AI68" s="8">
        <v>12</v>
      </c>
      <c r="AJ68" s="10">
        <f t="shared" si="45"/>
        <v>0</v>
      </c>
      <c r="AK68" s="1">
        <f t="shared" si="46"/>
        <v>0</v>
      </c>
      <c r="AL68" s="1">
        <v>14</v>
      </c>
      <c r="AM68" s="1">
        <v>70</v>
      </c>
      <c r="AN68" s="10">
        <f t="shared" si="47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127</v>
      </c>
      <c r="B69" s="1" t="s">
        <v>44</v>
      </c>
      <c r="C69" s="1">
        <v>445</v>
      </c>
      <c r="D69" s="1">
        <v>57</v>
      </c>
      <c r="E69" s="1">
        <v>127</v>
      </c>
      <c r="F69" s="1">
        <v>317</v>
      </c>
      <c r="G69" s="8">
        <v>0.3</v>
      </c>
      <c r="H69" s="1">
        <v>180</v>
      </c>
      <c r="I69" s="1" t="s">
        <v>45</v>
      </c>
      <c r="J69" s="1"/>
      <c r="K69" s="1">
        <v>127</v>
      </c>
      <c r="L69" s="1">
        <f t="shared" ref="L69:L74" si="50">E69-K69</f>
        <v>0</v>
      </c>
      <c r="M69" s="1"/>
      <c r="N69" s="1"/>
      <c r="O69" s="1">
        <v>0</v>
      </c>
      <c r="P69" s="1">
        <f t="shared" ref="P69:P74" si="51">E69/5</f>
        <v>25.4</v>
      </c>
      <c r="Q69" s="5">
        <f>17*P69-O69-F69</f>
        <v>114.79999999999995</v>
      </c>
      <c r="R69" s="5">
        <f t="shared" si="43"/>
        <v>196</v>
      </c>
      <c r="S69" s="5"/>
      <c r="T69" s="1"/>
      <c r="U69" s="1">
        <f t="shared" ref="U69:U74" si="52">(F69+O69+R69)/P69</f>
        <v>20.196850393700789</v>
      </c>
      <c r="V69" s="1">
        <f t="shared" ref="V69:V74" si="53">(F69+O69)/P69</f>
        <v>12.480314960629922</v>
      </c>
      <c r="W69" s="1">
        <v>31</v>
      </c>
      <c r="X69" s="1">
        <v>36.4</v>
      </c>
      <c r="Y69" s="1">
        <v>38.799999999999997</v>
      </c>
      <c r="Z69" s="1">
        <v>48</v>
      </c>
      <c r="AA69" s="1">
        <v>31</v>
      </c>
      <c r="AB69" s="1">
        <v>0</v>
      </c>
      <c r="AC69" s="1">
        <v>36.200000000000003</v>
      </c>
      <c r="AD69" s="1">
        <v>32.6</v>
      </c>
      <c r="AE69" s="1">
        <v>26.6</v>
      </c>
      <c r="AF69" s="1">
        <v>30.6</v>
      </c>
      <c r="AG69" s="1" t="s">
        <v>50</v>
      </c>
      <c r="AH69" s="1">
        <f t="shared" si="44"/>
        <v>34.439999999999984</v>
      </c>
      <c r="AI69" s="8">
        <v>14</v>
      </c>
      <c r="AJ69" s="10">
        <f t="shared" si="45"/>
        <v>14</v>
      </c>
      <c r="AK69" s="1">
        <f t="shared" si="46"/>
        <v>58.8</v>
      </c>
      <c r="AL69" s="1">
        <v>14</v>
      </c>
      <c r="AM69" s="1">
        <v>70</v>
      </c>
      <c r="AN69" s="10">
        <f t="shared" si="47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44</v>
      </c>
      <c r="C70" s="1">
        <v>1907</v>
      </c>
      <c r="D70" s="1">
        <v>904</v>
      </c>
      <c r="E70" s="1">
        <v>1702</v>
      </c>
      <c r="F70" s="1">
        <v>158</v>
      </c>
      <c r="G70" s="8">
        <v>0.25</v>
      </c>
      <c r="H70" s="1">
        <v>180</v>
      </c>
      <c r="I70" s="14" t="s">
        <v>74</v>
      </c>
      <c r="J70" s="1"/>
      <c r="K70" s="1">
        <v>1704</v>
      </c>
      <c r="L70" s="1">
        <f t="shared" si="50"/>
        <v>-2</v>
      </c>
      <c r="M70" s="1"/>
      <c r="N70" s="1"/>
      <c r="O70" s="1">
        <v>3192</v>
      </c>
      <c r="P70" s="1">
        <f t="shared" si="51"/>
        <v>340.4</v>
      </c>
      <c r="Q70" s="5">
        <f>13*P70-O70-F70</f>
        <v>1075.1999999999998</v>
      </c>
      <c r="R70" s="5">
        <f t="shared" si="43"/>
        <v>1008</v>
      </c>
      <c r="S70" s="5"/>
      <c r="T70" s="1"/>
      <c r="U70" s="1">
        <f t="shared" si="52"/>
        <v>12.802585193889543</v>
      </c>
      <c r="V70" s="1">
        <f t="shared" si="53"/>
        <v>9.841363102232668</v>
      </c>
      <c r="W70" s="1">
        <v>361.8</v>
      </c>
      <c r="X70" s="1">
        <v>412.6</v>
      </c>
      <c r="Y70" s="1">
        <v>427.2</v>
      </c>
      <c r="Z70" s="1">
        <v>387.4</v>
      </c>
      <c r="AA70" s="1">
        <v>332.2</v>
      </c>
      <c r="AB70" s="1">
        <v>396.4</v>
      </c>
      <c r="AC70" s="1">
        <v>316.2</v>
      </c>
      <c r="AD70" s="1">
        <v>242.2</v>
      </c>
      <c r="AE70" s="1">
        <v>298.39999999999998</v>
      </c>
      <c r="AF70" s="1">
        <v>408</v>
      </c>
      <c r="AG70" s="1" t="s">
        <v>50</v>
      </c>
      <c r="AH70" s="1">
        <f t="shared" si="44"/>
        <v>268.79999999999995</v>
      </c>
      <c r="AI70" s="8">
        <v>12</v>
      </c>
      <c r="AJ70" s="10">
        <f t="shared" si="45"/>
        <v>84</v>
      </c>
      <c r="AK70" s="1">
        <f t="shared" si="46"/>
        <v>252</v>
      </c>
      <c r="AL70" s="1">
        <v>14</v>
      </c>
      <c r="AM70" s="1">
        <v>70</v>
      </c>
      <c r="AN70" s="10">
        <f t="shared" si="47"/>
        <v>1.2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129</v>
      </c>
      <c r="B71" s="1" t="s">
        <v>44</v>
      </c>
      <c r="C71" s="1">
        <v>2677</v>
      </c>
      <c r="D71" s="1">
        <v>2460</v>
      </c>
      <c r="E71" s="1">
        <v>1881</v>
      </c>
      <c r="F71" s="1">
        <v>739</v>
      </c>
      <c r="G71" s="8">
        <v>0.25</v>
      </c>
      <c r="H71" s="1">
        <v>180</v>
      </c>
      <c r="I71" s="14" t="s">
        <v>74</v>
      </c>
      <c r="J71" s="1"/>
      <c r="K71" s="1">
        <v>1883</v>
      </c>
      <c r="L71" s="1">
        <f t="shared" si="50"/>
        <v>-2</v>
      </c>
      <c r="M71" s="1"/>
      <c r="N71" s="1"/>
      <c r="O71" s="1">
        <v>1512</v>
      </c>
      <c r="P71" s="1">
        <f t="shared" si="51"/>
        <v>376.2</v>
      </c>
      <c r="Q71" s="5">
        <f>13*P71-O71-F71</f>
        <v>2639.5999999999995</v>
      </c>
      <c r="R71" s="5">
        <f t="shared" si="43"/>
        <v>2688</v>
      </c>
      <c r="S71" s="5"/>
      <c r="T71" s="1"/>
      <c r="U71" s="1">
        <f t="shared" si="52"/>
        <v>13.128654970760234</v>
      </c>
      <c r="V71" s="1">
        <f t="shared" si="53"/>
        <v>5.9835194045720366</v>
      </c>
      <c r="W71" s="1">
        <v>294.39999999999998</v>
      </c>
      <c r="X71" s="1">
        <v>439.6</v>
      </c>
      <c r="Y71" s="1">
        <v>391.6</v>
      </c>
      <c r="Z71" s="1">
        <v>346.8</v>
      </c>
      <c r="AA71" s="1">
        <v>314</v>
      </c>
      <c r="AB71" s="1">
        <v>282.60000000000002</v>
      </c>
      <c r="AC71" s="1">
        <v>282.2</v>
      </c>
      <c r="AD71" s="1">
        <v>247.4</v>
      </c>
      <c r="AE71" s="1">
        <v>283.8</v>
      </c>
      <c r="AF71" s="1">
        <v>379.6</v>
      </c>
      <c r="AG71" s="1" t="s">
        <v>50</v>
      </c>
      <c r="AH71" s="1">
        <f t="shared" si="44"/>
        <v>659.89999999999986</v>
      </c>
      <c r="AI71" s="8">
        <v>12</v>
      </c>
      <c r="AJ71" s="10">
        <f t="shared" si="45"/>
        <v>224</v>
      </c>
      <c r="AK71" s="1">
        <f t="shared" si="46"/>
        <v>672</v>
      </c>
      <c r="AL71" s="1">
        <v>14</v>
      </c>
      <c r="AM71" s="1">
        <v>70</v>
      </c>
      <c r="AN71" s="10">
        <f t="shared" si="47"/>
        <v>3.2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130</v>
      </c>
      <c r="B72" s="1" t="s">
        <v>47</v>
      </c>
      <c r="C72" s="1">
        <v>378</v>
      </c>
      <c r="D72" s="1">
        <v>2.7</v>
      </c>
      <c r="E72" s="1">
        <v>180.9</v>
      </c>
      <c r="F72" s="1">
        <v>197.1</v>
      </c>
      <c r="G72" s="8">
        <v>1</v>
      </c>
      <c r="H72" s="1">
        <v>180</v>
      </c>
      <c r="I72" s="1" t="s">
        <v>45</v>
      </c>
      <c r="J72" s="1"/>
      <c r="K72" s="1">
        <v>183.7</v>
      </c>
      <c r="L72" s="1">
        <f t="shared" si="50"/>
        <v>-2.7999999999999829</v>
      </c>
      <c r="M72" s="1"/>
      <c r="N72" s="1"/>
      <c r="O72" s="1">
        <v>0</v>
      </c>
      <c r="P72" s="1">
        <f t="shared" si="51"/>
        <v>36.18</v>
      </c>
      <c r="Q72" s="28">
        <f t="shared" ref="Q72:Q73" si="54">14*P72-O72-F72+$R$1*P72</f>
        <v>387.20699999999994</v>
      </c>
      <c r="R72" s="5">
        <f t="shared" si="43"/>
        <v>378</v>
      </c>
      <c r="S72" s="5"/>
      <c r="T72" s="1"/>
      <c r="U72" s="1">
        <f t="shared" si="52"/>
        <v>15.895522388059701</v>
      </c>
      <c r="V72" s="1">
        <f t="shared" si="53"/>
        <v>5.4477611940298507</v>
      </c>
      <c r="W72" s="1">
        <v>23.22</v>
      </c>
      <c r="X72" s="1">
        <v>37.260000000000012</v>
      </c>
      <c r="Y72" s="1">
        <v>0</v>
      </c>
      <c r="Z72" s="1">
        <v>2.16</v>
      </c>
      <c r="AA72" s="1">
        <v>72.36</v>
      </c>
      <c r="AB72" s="1">
        <v>25.38</v>
      </c>
      <c r="AC72" s="1">
        <v>36.18</v>
      </c>
      <c r="AD72" s="1">
        <v>40.5</v>
      </c>
      <c r="AE72" s="1">
        <v>29.7</v>
      </c>
      <c r="AF72" s="1">
        <v>32.4</v>
      </c>
      <c r="AG72" s="1"/>
      <c r="AH72" s="1">
        <f t="shared" si="44"/>
        <v>387.20699999999994</v>
      </c>
      <c r="AI72" s="8">
        <v>2.7</v>
      </c>
      <c r="AJ72" s="10">
        <f t="shared" si="45"/>
        <v>140</v>
      </c>
      <c r="AK72" s="1">
        <f t="shared" si="46"/>
        <v>378</v>
      </c>
      <c r="AL72" s="1">
        <v>14</v>
      </c>
      <c r="AM72" s="1">
        <v>126</v>
      </c>
      <c r="AN72" s="10">
        <f t="shared" si="47"/>
        <v>1.1111111111111112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131</v>
      </c>
      <c r="B73" s="1" t="s">
        <v>47</v>
      </c>
      <c r="C73" s="1">
        <v>830</v>
      </c>
      <c r="D73" s="1"/>
      <c r="E73" s="1">
        <v>485</v>
      </c>
      <c r="F73" s="1">
        <v>345</v>
      </c>
      <c r="G73" s="8">
        <v>1</v>
      </c>
      <c r="H73" s="1">
        <v>180</v>
      </c>
      <c r="I73" s="1" t="s">
        <v>45</v>
      </c>
      <c r="J73" s="1"/>
      <c r="K73" s="1">
        <v>485.4</v>
      </c>
      <c r="L73" s="1">
        <f t="shared" si="50"/>
        <v>-0.39999999999997726</v>
      </c>
      <c r="M73" s="1"/>
      <c r="N73" s="1"/>
      <c r="O73" s="1">
        <v>420</v>
      </c>
      <c r="P73" s="1">
        <f t="shared" si="51"/>
        <v>97</v>
      </c>
      <c r="Q73" s="28">
        <f t="shared" si="54"/>
        <v>801.55</v>
      </c>
      <c r="R73" s="5">
        <f t="shared" si="43"/>
        <v>780</v>
      </c>
      <c r="S73" s="5"/>
      <c r="T73" s="1"/>
      <c r="U73" s="1">
        <f t="shared" si="52"/>
        <v>15.927835051546392</v>
      </c>
      <c r="V73" s="1">
        <f t="shared" si="53"/>
        <v>7.8865979381443303</v>
      </c>
      <c r="W73" s="1">
        <v>76</v>
      </c>
      <c r="X73" s="1">
        <v>95</v>
      </c>
      <c r="Y73" s="1">
        <v>58</v>
      </c>
      <c r="Z73" s="1">
        <v>90</v>
      </c>
      <c r="AA73" s="1">
        <v>4</v>
      </c>
      <c r="AB73" s="1">
        <v>11</v>
      </c>
      <c r="AC73" s="1">
        <v>56</v>
      </c>
      <c r="AD73" s="1">
        <v>60</v>
      </c>
      <c r="AE73" s="1">
        <v>72</v>
      </c>
      <c r="AF73" s="1">
        <v>71</v>
      </c>
      <c r="AG73" s="1" t="s">
        <v>132</v>
      </c>
      <c r="AH73" s="1">
        <f t="shared" si="44"/>
        <v>801.55</v>
      </c>
      <c r="AI73" s="8">
        <v>5</v>
      </c>
      <c r="AJ73" s="10">
        <f t="shared" si="45"/>
        <v>156</v>
      </c>
      <c r="AK73" s="1">
        <f t="shared" si="46"/>
        <v>780</v>
      </c>
      <c r="AL73" s="1">
        <v>12</v>
      </c>
      <c r="AM73" s="1">
        <v>84</v>
      </c>
      <c r="AN73" s="10">
        <f t="shared" si="47"/>
        <v>1.8571428571428572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133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50"/>
        <v>0</v>
      </c>
      <c r="M74" s="1"/>
      <c r="N74" s="1"/>
      <c r="O74" s="1"/>
      <c r="P74" s="1">
        <f t="shared" si="51"/>
        <v>0</v>
      </c>
      <c r="Q74" s="23">
        <v>264</v>
      </c>
      <c r="R74" s="5">
        <f t="shared" si="43"/>
        <v>264</v>
      </c>
      <c r="S74" s="5"/>
      <c r="T74" s="1"/>
      <c r="U74" s="1" t="e">
        <f t="shared" si="52"/>
        <v>#DIV/0!</v>
      </c>
      <c r="V74" s="1" t="e">
        <f t="shared" si="53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4" t="s">
        <v>48</v>
      </c>
      <c r="AH74" s="1">
        <f t="shared" si="44"/>
        <v>36.96</v>
      </c>
      <c r="AI74" s="8">
        <v>22</v>
      </c>
      <c r="AJ74" s="10">
        <f t="shared" si="45"/>
        <v>12</v>
      </c>
      <c r="AK74" s="1">
        <f t="shared" si="46"/>
        <v>36.96</v>
      </c>
      <c r="AL74" s="1">
        <v>12</v>
      </c>
      <c r="AM74" s="1">
        <v>84</v>
      </c>
      <c r="AN74" s="10">
        <f t="shared" si="47"/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2025-09-11T07:47:44Z</dcterms:created>
  <dcterms:modified xsi:type="dcterms:W3CDTF">2025-09-18T07:00:55Z</dcterms:modified>
</cp:coreProperties>
</file>