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ЗАВОДЫ\ПОКОМ\заказы\статистика филиалы\2025\09,25\16,09,25 ПОКОМ КИ филиалы\"/>
    </mc:Choice>
  </mc:AlternateContent>
  <xr:revisionPtr revIDLastSave="0" documentId="13_ncr:1_{1FDC91E6-8672-4FC4-930F-2B5F8B81D3C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Sheet!$A$3:$AI$99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90" i="1" l="1"/>
  <c r="S87" i="1"/>
  <c r="S79" i="1"/>
  <c r="S45" i="1"/>
  <c r="S20" i="1"/>
  <c r="S15" i="1"/>
  <c r="S86" i="1"/>
  <c r="S7" i="1"/>
  <c r="AI7" i="1" s="1"/>
  <c r="S10" i="1"/>
  <c r="S11" i="1"/>
  <c r="AI11" i="1" s="1"/>
  <c r="S12" i="1"/>
  <c r="S13" i="1"/>
  <c r="AI13" i="1" s="1"/>
  <c r="S18" i="1"/>
  <c r="S19" i="1"/>
  <c r="AI19" i="1" s="1"/>
  <c r="S21" i="1"/>
  <c r="AI21" i="1" s="1"/>
  <c r="S27" i="1"/>
  <c r="AI27" i="1" s="1"/>
  <c r="S28" i="1"/>
  <c r="S31" i="1"/>
  <c r="AI31" i="1" s="1"/>
  <c r="S32" i="1"/>
  <c r="S33" i="1"/>
  <c r="AI33" i="1" s="1"/>
  <c r="S34" i="1"/>
  <c r="S36" i="1"/>
  <c r="S37" i="1"/>
  <c r="AI37" i="1" s="1"/>
  <c r="S41" i="1"/>
  <c r="AI41" i="1" s="1"/>
  <c r="S42" i="1"/>
  <c r="S49" i="1"/>
  <c r="AI49" i="1" s="1"/>
  <c r="S50" i="1"/>
  <c r="S52" i="1"/>
  <c r="S53" i="1"/>
  <c r="AI53" i="1" s="1"/>
  <c r="S54" i="1"/>
  <c r="S56" i="1"/>
  <c r="S57" i="1"/>
  <c r="AI57" i="1" s="1"/>
  <c r="S61" i="1"/>
  <c r="AI61" i="1" s="1"/>
  <c r="S62" i="1"/>
  <c r="S64" i="1"/>
  <c r="S65" i="1"/>
  <c r="AI65" i="1" s="1"/>
  <c r="S66" i="1"/>
  <c r="S67" i="1"/>
  <c r="AI67" i="1" s="1"/>
  <c r="S68" i="1"/>
  <c r="S69" i="1"/>
  <c r="AI69" i="1" s="1"/>
  <c r="S70" i="1"/>
  <c r="S71" i="1"/>
  <c r="AI71" i="1" s="1"/>
  <c r="S72" i="1"/>
  <c r="S75" i="1"/>
  <c r="AI75" i="1" s="1"/>
  <c r="S76" i="1"/>
  <c r="S77" i="1"/>
  <c r="AI77" i="1" s="1"/>
  <c r="S81" i="1"/>
  <c r="S83" i="1"/>
  <c r="AI83" i="1" s="1"/>
  <c r="S84" i="1"/>
  <c r="S85" i="1"/>
  <c r="AI85" i="1" s="1"/>
  <c r="S89" i="1"/>
  <c r="S95" i="1"/>
  <c r="AI95" i="1" s="1"/>
  <c r="S98" i="1"/>
  <c r="AI98" i="1" s="1"/>
  <c r="S99" i="1"/>
  <c r="S6" i="1"/>
  <c r="AI99" i="1"/>
  <c r="AI79" i="1"/>
  <c r="AI81" i="1"/>
  <c r="AI89" i="1"/>
  <c r="P5" i="1"/>
  <c r="AI6" i="1" l="1"/>
  <c r="AI84" i="1"/>
  <c r="AI76" i="1"/>
  <c r="AI72" i="1"/>
  <c r="AI70" i="1"/>
  <c r="AI68" i="1"/>
  <c r="AI66" i="1"/>
  <c r="AI64" i="1"/>
  <c r="AI62" i="1"/>
  <c r="AI56" i="1"/>
  <c r="AI54" i="1"/>
  <c r="AI52" i="1"/>
  <c r="AI50" i="1"/>
  <c r="AI42" i="1"/>
  <c r="AI36" i="1"/>
  <c r="AI34" i="1"/>
  <c r="AI32" i="1"/>
  <c r="AI28" i="1"/>
  <c r="AI18" i="1"/>
  <c r="AI12" i="1"/>
  <c r="AI10" i="1"/>
  <c r="M7" i="1"/>
  <c r="Q7" i="1" s="1"/>
  <c r="M8" i="1"/>
  <c r="Q8" i="1" s="1"/>
  <c r="M9" i="1"/>
  <c r="Q9" i="1" s="1"/>
  <c r="W9" i="1" s="1"/>
  <c r="M10" i="1"/>
  <c r="Q10" i="1" s="1"/>
  <c r="W10" i="1" s="1"/>
  <c r="M11" i="1"/>
  <c r="Q11" i="1" s="1"/>
  <c r="M12" i="1"/>
  <c r="Q12" i="1" s="1"/>
  <c r="W12" i="1" s="1"/>
  <c r="M13" i="1"/>
  <c r="Q13" i="1" s="1"/>
  <c r="M14" i="1"/>
  <c r="Q14" i="1" s="1"/>
  <c r="M15" i="1"/>
  <c r="Q15" i="1" s="1"/>
  <c r="W15" i="1" s="1"/>
  <c r="M16" i="1"/>
  <c r="Q16" i="1" s="1"/>
  <c r="M17" i="1"/>
  <c r="Q17" i="1" s="1"/>
  <c r="S17" i="1" s="1"/>
  <c r="AI17" i="1" s="1"/>
  <c r="M18" i="1"/>
  <c r="Q18" i="1" s="1"/>
  <c r="W18" i="1" s="1"/>
  <c r="M19" i="1"/>
  <c r="Q19" i="1" s="1"/>
  <c r="M20" i="1"/>
  <c r="Q20" i="1" s="1"/>
  <c r="M21" i="1"/>
  <c r="Q21" i="1" s="1"/>
  <c r="M22" i="1"/>
  <c r="Q22" i="1" s="1"/>
  <c r="M23" i="1"/>
  <c r="Q23" i="1" s="1"/>
  <c r="W23" i="1" s="1"/>
  <c r="M24" i="1"/>
  <c r="Q24" i="1" s="1"/>
  <c r="M25" i="1"/>
  <c r="Q25" i="1" s="1"/>
  <c r="W25" i="1" s="1"/>
  <c r="M26" i="1"/>
  <c r="Q26" i="1" s="1"/>
  <c r="M27" i="1"/>
  <c r="Q27" i="1" s="1"/>
  <c r="M28" i="1"/>
  <c r="Q28" i="1" s="1"/>
  <c r="W28" i="1" s="1"/>
  <c r="M29" i="1"/>
  <c r="Q29" i="1" s="1"/>
  <c r="W29" i="1" s="1"/>
  <c r="M30" i="1"/>
  <c r="Q30" i="1" s="1"/>
  <c r="M31" i="1"/>
  <c r="Q31" i="1" s="1"/>
  <c r="M32" i="1"/>
  <c r="Q32" i="1" s="1"/>
  <c r="W32" i="1" s="1"/>
  <c r="M33" i="1"/>
  <c r="Q33" i="1" s="1"/>
  <c r="M34" i="1"/>
  <c r="Q34" i="1" s="1"/>
  <c r="W34" i="1" s="1"/>
  <c r="M35" i="1"/>
  <c r="Q35" i="1" s="1"/>
  <c r="W35" i="1" s="1"/>
  <c r="M36" i="1"/>
  <c r="Q36" i="1" s="1"/>
  <c r="W36" i="1" s="1"/>
  <c r="M37" i="1"/>
  <c r="Q37" i="1" s="1"/>
  <c r="M38" i="1"/>
  <c r="Q38" i="1" s="1"/>
  <c r="M39" i="1"/>
  <c r="Q39" i="1" s="1"/>
  <c r="W39" i="1" s="1"/>
  <c r="M40" i="1"/>
  <c r="Q40" i="1" s="1"/>
  <c r="M41" i="1"/>
  <c r="Q41" i="1" s="1"/>
  <c r="M42" i="1"/>
  <c r="Q42" i="1" s="1"/>
  <c r="W42" i="1" s="1"/>
  <c r="M43" i="1"/>
  <c r="Q43" i="1" s="1"/>
  <c r="W43" i="1" s="1"/>
  <c r="M44" i="1"/>
  <c r="Q44" i="1" s="1"/>
  <c r="M45" i="1"/>
  <c r="Q45" i="1" s="1"/>
  <c r="W45" i="1" s="1"/>
  <c r="M46" i="1"/>
  <c r="Q46" i="1" s="1"/>
  <c r="M47" i="1"/>
  <c r="Q47" i="1" s="1"/>
  <c r="W47" i="1" s="1"/>
  <c r="M48" i="1"/>
  <c r="Q48" i="1" s="1"/>
  <c r="M49" i="1"/>
  <c r="Q49" i="1" s="1"/>
  <c r="M50" i="1"/>
  <c r="Q50" i="1" s="1"/>
  <c r="W50" i="1" s="1"/>
  <c r="M51" i="1"/>
  <c r="Q51" i="1" s="1"/>
  <c r="W51" i="1" s="1"/>
  <c r="M52" i="1"/>
  <c r="Q52" i="1" s="1"/>
  <c r="W52" i="1" s="1"/>
  <c r="M53" i="1"/>
  <c r="Q53" i="1" s="1"/>
  <c r="M54" i="1"/>
  <c r="Q54" i="1" s="1"/>
  <c r="W54" i="1" s="1"/>
  <c r="M55" i="1"/>
  <c r="Q55" i="1" s="1"/>
  <c r="M56" i="1"/>
  <c r="Q56" i="1" s="1"/>
  <c r="W56" i="1" s="1"/>
  <c r="M57" i="1"/>
  <c r="Q57" i="1" s="1"/>
  <c r="M58" i="1"/>
  <c r="Q58" i="1" s="1"/>
  <c r="M59" i="1"/>
  <c r="Q59" i="1" s="1"/>
  <c r="W59" i="1" s="1"/>
  <c r="M60" i="1"/>
  <c r="Q60" i="1" s="1"/>
  <c r="M61" i="1"/>
  <c r="Q61" i="1" s="1"/>
  <c r="M62" i="1"/>
  <c r="Q62" i="1" s="1"/>
  <c r="W62" i="1" s="1"/>
  <c r="M63" i="1"/>
  <c r="Q63" i="1" s="1"/>
  <c r="W63" i="1" s="1"/>
  <c r="M64" i="1"/>
  <c r="Q64" i="1" s="1"/>
  <c r="W64" i="1" s="1"/>
  <c r="M65" i="1"/>
  <c r="Q65" i="1" s="1"/>
  <c r="M66" i="1"/>
  <c r="Q66" i="1" s="1"/>
  <c r="W66" i="1" s="1"/>
  <c r="M67" i="1"/>
  <c r="Q67" i="1" s="1"/>
  <c r="M68" i="1"/>
  <c r="Q68" i="1" s="1"/>
  <c r="W68" i="1" s="1"/>
  <c r="M69" i="1"/>
  <c r="Q69" i="1" s="1"/>
  <c r="M70" i="1"/>
  <c r="Q70" i="1" s="1"/>
  <c r="W70" i="1" s="1"/>
  <c r="M71" i="1"/>
  <c r="Q71" i="1" s="1"/>
  <c r="M72" i="1"/>
  <c r="Q72" i="1" s="1"/>
  <c r="W72" i="1" s="1"/>
  <c r="M73" i="1"/>
  <c r="Q73" i="1" s="1"/>
  <c r="W73" i="1" s="1"/>
  <c r="M74" i="1"/>
  <c r="Q74" i="1" s="1"/>
  <c r="M75" i="1"/>
  <c r="Q75" i="1" s="1"/>
  <c r="M76" i="1"/>
  <c r="Q76" i="1" s="1"/>
  <c r="W76" i="1" s="1"/>
  <c r="M77" i="1"/>
  <c r="Q77" i="1" s="1"/>
  <c r="M78" i="1"/>
  <c r="Q78" i="1" s="1"/>
  <c r="M79" i="1"/>
  <c r="Q79" i="1" s="1"/>
  <c r="M80" i="1"/>
  <c r="Q80" i="1" s="1"/>
  <c r="M81" i="1"/>
  <c r="Q81" i="1" s="1"/>
  <c r="M82" i="1"/>
  <c r="Q82" i="1" s="1"/>
  <c r="M83" i="1"/>
  <c r="Q83" i="1" s="1"/>
  <c r="M84" i="1"/>
  <c r="Q84" i="1" s="1"/>
  <c r="W84" i="1" s="1"/>
  <c r="M85" i="1"/>
  <c r="Q85" i="1" s="1"/>
  <c r="M86" i="1"/>
  <c r="Q86" i="1" s="1"/>
  <c r="M87" i="1"/>
  <c r="Q87" i="1" s="1"/>
  <c r="M88" i="1"/>
  <c r="Q88" i="1" s="1"/>
  <c r="M89" i="1"/>
  <c r="Q89" i="1" s="1"/>
  <c r="M90" i="1"/>
  <c r="Q90" i="1" s="1"/>
  <c r="M91" i="1"/>
  <c r="Q91" i="1" s="1"/>
  <c r="M92" i="1"/>
  <c r="Q92" i="1" s="1"/>
  <c r="M93" i="1"/>
  <c r="Q93" i="1" s="1"/>
  <c r="M94" i="1"/>
  <c r="Q94" i="1" s="1"/>
  <c r="M95" i="1"/>
  <c r="Q95" i="1" s="1"/>
  <c r="M96" i="1"/>
  <c r="Q96" i="1" s="1"/>
  <c r="M97" i="1"/>
  <c r="Q97" i="1" s="1"/>
  <c r="M98" i="1"/>
  <c r="Q98" i="1" s="1"/>
  <c r="M99" i="1"/>
  <c r="Q99" i="1" s="1"/>
  <c r="M6" i="1"/>
  <c r="Q6" i="1" s="1"/>
  <c r="W6" i="1" s="1"/>
  <c r="V6" i="1" l="1"/>
  <c r="W99" i="1"/>
  <c r="V99" i="1"/>
  <c r="R97" i="1"/>
  <c r="S97" i="1" s="1"/>
  <c r="W97" i="1"/>
  <c r="W95" i="1"/>
  <c r="V95" i="1"/>
  <c r="R93" i="1"/>
  <c r="S93" i="1" s="1"/>
  <c r="W93" i="1"/>
  <c r="R91" i="1"/>
  <c r="S91" i="1" s="1"/>
  <c r="W91" i="1"/>
  <c r="W89" i="1"/>
  <c r="V89" i="1"/>
  <c r="R87" i="1"/>
  <c r="W87" i="1"/>
  <c r="W85" i="1"/>
  <c r="V85" i="1"/>
  <c r="V83" i="1"/>
  <c r="W83" i="1"/>
  <c r="W81" i="1"/>
  <c r="V81" i="1"/>
  <c r="V79" i="1"/>
  <c r="W79" i="1"/>
  <c r="W77" i="1"/>
  <c r="V77" i="1"/>
  <c r="V75" i="1"/>
  <c r="W75" i="1"/>
  <c r="V71" i="1"/>
  <c r="W71" i="1"/>
  <c r="W69" i="1"/>
  <c r="V69" i="1"/>
  <c r="V67" i="1"/>
  <c r="W67" i="1"/>
  <c r="W65" i="1"/>
  <c r="V65" i="1"/>
  <c r="W61" i="1"/>
  <c r="V61" i="1"/>
  <c r="W57" i="1"/>
  <c r="V57" i="1"/>
  <c r="R55" i="1"/>
  <c r="S55" i="1" s="1"/>
  <c r="W55" i="1"/>
  <c r="W53" i="1"/>
  <c r="V53" i="1"/>
  <c r="W49" i="1"/>
  <c r="V49" i="1"/>
  <c r="W41" i="1"/>
  <c r="V41" i="1"/>
  <c r="W37" i="1"/>
  <c r="V37" i="1"/>
  <c r="W33" i="1"/>
  <c r="V33" i="1"/>
  <c r="V31" i="1"/>
  <c r="W31" i="1"/>
  <c r="V27" i="1"/>
  <c r="W27" i="1"/>
  <c r="W21" i="1"/>
  <c r="V21" i="1"/>
  <c r="V19" i="1"/>
  <c r="W19" i="1"/>
  <c r="W17" i="1"/>
  <c r="V17" i="1"/>
  <c r="W13" i="1"/>
  <c r="V13" i="1"/>
  <c r="V11" i="1"/>
  <c r="W11" i="1"/>
  <c r="V7" i="1"/>
  <c r="W7" i="1"/>
  <c r="W98" i="1"/>
  <c r="V98" i="1"/>
  <c r="R96" i="1"/>
  <c r="S96" i="1" s="1"/>
  <c r="W96" i="1"/>
  <c r="R94" i="1"/>
  <c r="S94" i="1" s="1"/>
  <c r="W94" i="1"/>
  <c r="R92" i="1"/>
  <c r="S92" i="1" s="1"/>
  <c r="W92" i="1"/>
  <c r="R90" i="1"/>
  <c r="W90" i="1"/>
  <c r="R88" i="1"/>
  <c r="S88" i="1" s="1"/>
  <c r="W88" i="1"/>
  <c r="R86" i="1"/>
  <c r="W86" i="1"/>
  <c r="R82" i="1"/>
  <c r="S82" i="1" s="1"/>
  <c r="W82" i="1"/>
  <c r="R80" i="1"/>
  <c r="S80" i="1" s="1"/>
  <c r="W80" i="1"/>
  <c r="R78" i="1"/>
  <c r="S78" i="1" s="1"/>
  <c r="W78" i="1"/>
  <c r="R74" i="1"/>
  <c r="S74" i="1" s="1"/>
  <c r="W74" i="1"/>
  <c r="R60" i="1"/>
  <c r="S60" i="1" s="1"/>
  <c r="W60" i="1"/>
  <c r="R58" i="1"/>
  <c r="S58" i="1" s="1"/>
  <c r="W58" i="1"/>
  <c r="R48" i="1"/>
  <c r="S48" i="1" s="1"/>
  <c r="W48" i="1"/>
  <c r="R46" i="1"/>
  <c r="S46" i="1" s="1"/>
  <c r="W46" i="1"/>
  <c r="R44" i="1"/>
  <c r="S44" i="1" s="1"/>
  <c r="W44" i="1"/>
  <c r="R40" i="1"/>
  <c r="S40" i="1" s="1"/>
  <c r="W40" i="1"/>
  <c r="R38" i="1"/>
  <c r="S38" i="1" s="1"/>
  <c r="W38" i="1"/>
  <c r="R30" i="1"/>
  <c r="S30" i="1" s="1"/>
  <c r="W30" i="1"/>
  <c r="R26" i="1"/>
  <c r="S26" i="1" s="1"/>
  <c r="W26" i="1"/>
  <c r="R24" i="1"/>
  <c r="S24" i="1" s="1"/>
  <c r="W24" i="1"/>
  <c r="R22" i="1"/>
  <c r="S22" i="1" s="1"/>
  <c r="W22" i="1"/>
  <c r="R20" i="1"/>
  <c r="W20" i="1"/>
  <c r="R16" i="1"/>
  <c r="S16" i="1" s="1"/>
  <c r="W16" i="1"/>
  <c r="R14" i="1"/>
  <c r="S14" i="1" s="1"/>
  <c r="W14" i="1"/>
  <c r="R8" i="1"/>
  <c r="S8" i="1" s="1"/>
  <c r="W8" i="1"/>
  <c r="V10" i="1"/>
  <c r="V12" i="1"/>
  <c r="V18" i="1"/>
  <c r="V28" i="1"/>
  <c r="V32" i="1"/>
  <c r="V34" i="1"/>
  <c r="V36" i="1"/>
  <c r="V42" i="1"/>
  <c r="V50" i="1"/>
  <c r="V52" i="1"/>
  <c r="V54" i="1"/>
  <c r="V56" i="1"/>
  <c r="V62" i="1"/>
  <c r="V64" i="1"/>
  <c r="V66" i="1"/>
  <c r="V68" i="1"/>
  <c r="V70" i="1"/>
  <c r="V72" i="1"/>
  <c r="V76" i="1"/>
  <c r="V84" i="1"/>
  <c r="R73" i="1"/>
  <c r="S73" i="1" s="1"/>
  <c r="R63" i="1"/>
  <c r="S63" i="1" s="1"/>
  <c r="R59" i="1"/>
  <c r="S59" i="1" s="1"/>
  <c r="R51" i="1"/>
  <c r="S51" i="1" s="1"/>
  <c r="R47" i="1"/>
  <c r="S47" i="1" s="1"/>
  <c r="R45" i="1"/>
  <c r="R43" i="1"/>
  <c r="S43" i="1" s="1"/>
  <c r="R39" i="1"/>
  <c r="S39" i="1" s="1"/>
  <c r="R35" i="1"/>
  <c r="S35" i="1" s="1"/>
  <c r="R29" i="1"/>
  <c r="S29" i="1" s="1"/>
  <c r="R25" i="1"/>
  <c r="S25" i="1" s="1"/>
  <c r="R23" i="1"/>
  <c r="S23" i="1" s="1"/>
  <c r="R15" i="1"/>
  <c r="R9" i="1"/>
  <c r="S9" i="1" s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AG5" i="1"/>
  <c r="AF5" i="1"/>
  <c r="AE5" i="1"/>
  <c r="AD5" i="1"/>
  <c r="AC5" i="1"/>
  <c r="AB5" i="1"/>
  <c r="AA5" i="1"/>
  <c r="Z5" i="1"/>
  <c r="Y5" i="1"/>
  <c r="X5" i="1"/>
  <c r="T5" i="1"/>
  <c r="Q5" i="1"/>
  <c r="O5" i="1"/>
  <c r="N5" i="1"/>
  <c r="M5" i="1"/>
  <c r="K5" i="1"/>
  <c r="F5" i="1"/>
  <c r="E5" i="1"/>
  <c r="AI9" i="1" l="1"/>
  <c r="V9" i="1"/>
  <c r="V23" i="1"/>
  <c r="AI23" i="1"/>
  <c r="AI29" i="1"/>
  <c r="V29" i="1"/>
  <c r="V39" i="1"/>
  <c r="AI39" i="1"/>
  <c r="AI45" i="1"/>
  <c r="V45" i="1"/>
  <c r="V51" i="1"/>
  <c r="AI51" i="1"/>
  <c r="V63" i="1"/>
  <c r="AI63" i="1"/>
  <c r="V15" i="1"/>
  <c r="AI15" i="1"/>
  <c r="AI25" i="1"/>
  <c r="V25" i="1"/>
  <c r="V35" i="1"/>
  <c r="AI35" i="1"/>
  <c r="V43" i="1"/>
  <c r="AI43" i="1"/>
  <c r="V47" i="1"/>
  <c r="AI47" i="1"/>
  <c r="V59" i="1"/>
  <c r="AI59" i="1"/>
  <c r="AI73" i="1"/>
  <c r="V73" i="1"/>
  <c r="S5" i="1"/>
  <c r="V8" i="1"/>
  <c r="AI8" i="1"/>
  <c r="V14" i="1"/>
  <c r="AI14" i="1"/>
  <c r="V16" i="1"/>
  <c r="AI16" i="1"/>
  <c r="V20" i="1"/>
  <c r="AI20" i="1"/>
  <c r="V22" i="1"/>
  <c r="AI22" i="1"/>
  <c r="V24" i="1"/>
  <c r="AI24" i="1"/>
  <c r="V26" i="1"/>
  <c r="AI26" i="1"/>
  <c r="V30" i="1"/>
  <c r="AI30" i="1"/>
  <c r="V38" i="1"/>
  <c r="AI38" i="1"/>
  <c r="V40" i="1"/>
  <c r="AI40" i="1"/>
  <c r="V44" i="1"/>
  <c r="AI44" i="1"/>
  <c r="V46" i="1"/>
  <c r="AI46" i="1"/>
  <c r="V48" i="1"/>
  <c r="AI48" i="1"/>
  <c r="V58" i="1"/>
  <c r="AI58" i="1"/>
  <c r="V60" i="1"/>
  <c r="AI60" i="1"/>
  <c r="V74" i="1"/>
  <c r="AI74" i="1"/>
  <c r="V78" i="1"/>
  <c r="AI78" i="1"/>
  <c r="V80" i="1"/>
  <c r="AI80" i="1"/>
  <c r="V82" i="1"/>
  <c r="AI82" i="1"/>
  <c r="AI86" i="1"/>
  <c r="V86" i="1"/>
  <c r="AI88" i="1"/>
  <c r="V88" i="1"/>
  <c r="AI90" i="1"/>
  <c r="V90" i="1"/>
  <c r="AI92" i="1"/>
  <c r="V92" i="1"/>
  <c r="AI94" i="1"/>
  <c r="V94" i="1"/>
  <c r="AI96" i="1"/>
  <c r="V96" i="1"/>
  <c r="V55" i="1"/>
  <c r="AI55" i="1"/>
  <c r="AI87" i="1"/>
  <c r="V87" i="1"/>
  <c r="AI91" i="1"/>
  <c r="V91" i="1"/>
  <c r="AI93" i="1"/>
  <c r="V93" i="1"/>
  <c r="AI97" i="1"/>
  <c r="V97" i="1"/>
  <c r="R5" i="1"/>
  <c r="L5" i="1"/>
  <c r="AI5" i="1" l="1"/>
</calcChain>
</file>

<file path=xl/sharedStrings.xml><?xml version="1.0" encoding="utf-8"?>
<sst xmlns="http://schemas.openxmlformats.org/spreadsheetml/2006/main" count="382" uniqueCount="154">
  <si>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</si>
  <si>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</si>
  <si>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</si>
  <si>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</si>
  <si>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</si>
  <si>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</si>
  <si>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</si>
  <si>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</si>
  <si>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</si>
  <si>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</si>
  <si>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</si>
  <si>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</si>
  <si>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</si>
  <si>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</si>
  <si>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</si>
  <si>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</si>
  <si>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</si>
  <si>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</si>
  <si>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</si>
  <si>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</si>
  <si>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</si>
  <si>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</si>
  <si>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</si>
  <si>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</si>
  <si>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15,09,</t>
  </si>
  <si>
    <t>16,09,</t>
  </si>
  <si>
    <t>11,09,</t>
  </si>
  <si>
    <t>09,09,</t>
  </si>
  <si>
    <t>04,09,</t>
  </si>
  <si>
    <t>02,09,</t>
  </si>
  <si>
    <t>28,08,</t>
  </si>
  <si>
    <t>27,08,</t>
  </si>
  <si>
    <t>21,08,</t>
  </si>
  <si>
    <t>20,08,</t>
  </si>
  <si>
    <t>14,08,</t>
  </si>
  <si>
    <t>13,08,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</si>
  <si>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</si>
  <si>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</si>
  <si>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</si>
  <si>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</si>
  <si>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>Мера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</si>
  <si>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</si>
  <si>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</si>
  <si>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</si>
  <si>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>ВНИМАНИЕ / матрица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</si>
  <si>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</si>
  <si>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</si>
  <si>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>нет потребности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</si>
  <si>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</si>
  <si>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</si>
  <si>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</si>
  <si>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</si>
  <si>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>Мера / ТМА август_сентябрь</t>
  </si>
  <si>
    <t xml:space="preserve"> 201  Ветчина Нежная ТМ Особый рецепт, (2,5кг), ПОКОМ</t>
  </si>
  <si>
    <t>ТМА август_сентябрь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</si>
  <si>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</si>
  <si>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</si>
  <si>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</si>
  <si>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</si>
  <si>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</si>
  <si>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>ТМА сентябрь</t>
  </si>
  <si>
    <t xml:space="preserve"> 239  Колбаса Салями запеч Дугушка, оболочка вектор, ВЕС, ТМ Стародворье  ПОКОМ</t>
  </si>
  <si>
    <t>ТМА август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</si>
  <si>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</si>
  <si>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</si>
  <si>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</si>
  <si>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</si>
  <si>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</si>
  <si>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</si>
  <si>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</si>
  <si>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</si>
  <si>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</si>
  <si>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>не в матрице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</si>
  <si>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</si>
  <si>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</si>
  <si>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</si>
  <si>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</si>
  <si>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</si>
  <si>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</si>
  <si>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>нет потребности / нет в бланке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</si>
  <si>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</si>
  <si>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</si>
  <si>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</si>
  <si>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</si>
  <si>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</si>
  <si>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</si>
  <si>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</si>
  <si>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</si>
  <si>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</si>
  <si>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</si>
  <si>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</si>
  <si>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</si>
  <si>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</si>
  <si>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>нет в бланке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</si>
  <si>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</si>
  <si>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</si>
  <si>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</si>
  <si>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</si>
  <si>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</si>
  <si>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</si>
  <si>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>с 07,08,25 заказываем</t>
  </si>
  <si>
    <t xml:space="preserve"> 340  Сосиски Сочинки Молочные ТМ Стародворье, ВЕС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</si>
  <si>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</si>
  <si>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</si>
  <si>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</si>
  <si>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</si>
  <si>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</si>
  <si>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</si>
  <si>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361  Колбаса Сервелат Филейбургский с копченой грудинкой, в/у 0,35 кг срез, БАВАРУШКА ПОКОМ</t>
  </si>
  <si>
    <t xml:space="preserve"> 362  Колбаса Филейбургская с душистым чесноком, ВЕС, ТМ Баварушка 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</si>
  <si>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</si>
  <si>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</si>
  <si>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</si>
  <si>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</si>
  <si>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</si>
  <si>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</si>
  <si>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</si>
  <si>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</si>
  <si>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</si>
  <si>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</si>
  <si>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445  Колбаса Краковюрст ТМ Баварушка рубленая в оболочке черева в в.у 0,2 кг ПОКОМ</t>
  </si>
  <si>
    <t>нет потребности / 13,06,25 в уценку 9 шт./ 26,04,25 списание 11шт (недостача)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</si>
  <si>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</si>
  <si>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</si>
  <si>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</si>
  <si>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</si>
  <si>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</si>
  <si>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</si>
  <si>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</si>
  <si>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</si>
  <si>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ТМ Особый рецепт в оболочке полиамид. ВЕС.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</si>
  <si>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</si>
  <si>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</si>
  <si>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</si>
  <si>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>090  Мини-салями со вкусом бекона,  0.05кг, ядрена копоть   ПОКОМ</t>
  </si>
  <si>
    <t>255  Сосиски Молочные для завтрака ТМ Особый рецепт, п/а МГС, ВЕС, ТМ Стародворье  ПОКОМ</t>
  </si>
  <si>
    <t>348  Колбаса Молочная оригинальная ТМ Особый рецепт. большой батон, ВЕС ПОКОМ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</si>
  <si>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</si>
  <si>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</si>
  <si>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23,01,25 в уценку 70шт.</t>
  </si>
  <si>
    <t>501 Сосиски Филейские по-ганноверски ТМ Вязанка.в оболочке амицел в м.г.с ВЕС. ПОКОМ</t>
  </si>
  <si>
    <t>503 Колбаса Филейская со шпиком ТМ Вязанка в оболочке полиамид.ПОКОМ</t>
  </si>
  <si>
    <t>504  Ветчина Мясорубская с окороком 0,33кг срез ТМ Стародворье  ПОКОМ</t>
  </si>
  <si>
    <t>515  Колбаса Сервелат Мясорубский Делюкс 0,3кг ТМ Стародворье  ПОКОМ</t>
  </si>
  <si>
    <t>519  Грудинка 0,12 кг нарезка ТМ Стародворье  ПОКОМ</t>
  </si>
  <si>
    <t>522  Колбаса Гвардейская с/к ТМ Стародворье  ПОКОМ</t>
  </si>
  <si>
    <t>нужно увеличить продажи</t>
  </si>
  <si>
    <t>ПРОМ Мера/ТМА</t>
  </si>
  <si>
    <t>ТМА</t>
  </si>
  <si>
    <t>Слабая реализация</t>
  </si>
  <si>
    <t>из Донецка</t>
  </si>
  <si>
    <t>17,09,25 филиал обнулил</t>
  </si>
  <si>
    <t>заказ</t>
  </si>
  <si>
    <t>20,09,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</si>
</sst>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0_ ;[Red]\-0.00\ 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b/>
      <sz val="1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5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5" borderId="2" xfId="1" applyNumberFormat="1" applyFill="1" applyBorder="1"/>
    <xf numFmtId="164" fontId="1" fillId="8" borderId="1" xfId="1" applyNumberFormat="1" applyFill="1"/>
    <xf numFmtId="164" fontId="1" fillId="8" borderId="2" xfId="1" applyNumberFormat="1" applyFill="1" applyBorder="1"/>
    <xf numFmtId="164" fontId="1" fillId="9" borderId="2" xfId="1" applyNumberFormat="1" applyFill="1" applyBorder="1"/>
    <xf numFmtId="164" fontId="1" fillId="9" borderId="1" xfId="1" applyNumberFormat="1" applyFill="1"/>
    <xf numFmtId="0" fontId="0" fillId="0" borderId="1" xfId="0" applyBorder="1"/>
    <xf numFmtId="164" fontId="4" fillId="10" borderId="1" xfId="1" applyNumberFormat="1" applyFont="1" applyFill="1"/>
    <xf numFmtId="165" fontId="1" fillId="0" borderId="1" xfId="1" applyNumberFormat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U8" sqref="U8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12" customWidth="1"/>
    <col min="10" max="10" width="1" customWidth="1"/>
    <col min="11" max="15" width="7" customWidth="1"/>
    <col min="16" max="16" width="11.28515625" style="22" customWidth="1"/>
    <col min="17" max="18" width="7" customWidth="1"/>
    <col min="19" max="19" width="7" style="22" customWidth="1"/>
    <col min="20" max="20" width="7" customWidth="1"/>
    <col min="21" max="21" width="21" customWidth="1"/>
    <col min="22" max="23" width="5" customWidth="1"/>
    <col min="24" max="33" width="6" customWidth="1"/>
    <col min="34" max="34" width="23" customWidth="1"/>
    <col min="35" max="35" width="7" customWidth="1"/>
    <col min="36" max="50" width="3" customWidth="1"/>
  </cols>
  <sheetData>
    <row r="1" spans="1:50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24">
        <v>1</v>
      </c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14</v>
      </c>
      <c r="Q3" s="2" t="s">
        <v>15</v>
      </c>
      <c r="R3" s="3" t="s">
        <v>16</v>
      </c>
      <c r="S3" s="3" t="s">
        <v>152</v>
      </c>
      <c r="T3" s="7" t="s">
        <v>17</v>
      </c>
      <c r="U3" s="7" t="s">
        <v>18</v>
      </c>
      <c r="V3" s="2" t="s">
        <v>19</v>
      </c>
      <c r="W3" s="2" t="s">
        <v>20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21</v>
      </c>
      <c r="AG3" s="2" t="s">
        <v>21</v>
      </c>
      <c r="AH3" s="2" t="s">
        <v>22</v>
      </c>
      <c r="AI3" s="2" t="s">
        <v>23</v>
      </c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24</v>
      </c>
      <c r="P4" s="23" t="s">
        <v>150</v>
      </c>
      <c r="Q4" s="1" t="s">
        <v>25</v>
      </c>
      <c r="R4" s="1"/>
      <c r="S4" s="1" t="s">
        <v>153</v>
      </c>
      <c r="T4" s="1"/>
      <c r="U4" s="1"/>
      <c r="V4" s="1"/>
      <c r="W4" s="1"/>
      <c r="X4" s="1" t="s">
        <v>26</v>
      </c>
      <c r="Y4" s="1" t="s">
        <v>27</v>
      </c>
      <c r="Z4" s="1" t="s">
        <v>28</v>
      </c>
      <c r="AA4" s="1" t="s">
        <v>29</v>
      </c>
      <c r="AB4" s="1" t="s">
        <v>30</v>
      </c>
      <c r="AC4" s="1" t="s">
        <v>31</v>
      </c>
      <c r="AD4" s="1" t="s">
        <v>32</v>
      </c>
      <c r="AE4" s="1" t="s">
        <v>33</v>
      </c>
      <c r="AF4" s="1" t="s">
        <v>34</v>
      </c>
      <c r="AG4" s="1" t="s">
        <v>35</v>
      </c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SUM(E6:E500)</f>
        <v>23179.612000000001</v>
      </c>
      <c r="F5" s="4">
        <f>SUM(F6:F500)</f>
        <v>16197.682000000003</v>
      </c>
      <c r="G5" s="8"/>
      <c r="H5" s="1"/>
      <c r="I5" s="1"/>
      <c r="J5" s="1"/>
      <c r="K5" s="4">
        <f t="shared" ref="K5:T5" si="0">SUM(K6:K500)</f>
        <v>10260.780000000001</v>
      </c>
      <c r="L5" s="4">
        <f t="shared" si="0"/>
        <v>12918.831999999999</v>
      </c>
      <c r="M5" s="4">
        <f t="shared" si="0"/>
        <v>9775.753999999999</v>
      </c>
      <c r="N5" s="4">
        <f t="shared" si="0"/>
        <v>13403.858</v>
      </c>
      <c r="O5" s="4">
        <f t="shared" si="0"/>
        <v>3588.0265999999988</v>
      </c>
      <c r="P5" s="4">
        <f t="shared" ref="P5" si="1">SUM(P6:P500)</f>
        <v>400</v>
      </c>
      <c r="Q5" s="4">
        <f t="shared" si="0"/>
        <v>1955.1507999999994</v>
      </c>
      <c r="R5" s="4">
        <f t="shared" si="0"/>
        <v>3297.0354000000016</v>
      </c>
      <c r="S5" s="4">
        <f t="shared" si="0"/>
        <v>3815.4594000000016</v>
      </c>
      <c r="T5" s="4">
        <f t="shared" si="0"/>
        <v>1090</v>
      </c>
      <c r="U5" s="1"/>
      <c r="V5" s="1"/>
      <c r="W5" s="1"/>
      <c r="X5" s="4">
        <f t="shared" ref="X5:AG5" si="2">SUM(X6:X500)</f>
        <v>2062.8399999999992</v>
      </c>
      <c r="Y5" s="4">
        <f t="shared" si="2"/>
        <v>2251.7184000000002</v>
      </c>
      <c r="Z5" s="4">
        <f t="shared" si="2"/>
        <v>1944.7291999999991</v>
      </c>
      <c r="AA5" s="4">
        <f t="shared" si="2"/>
        <v>1629.8642000000009</v>
      </c>
      <c r="AB5" s="4">
        <f t="shared" si="2"/>
        <v>1903.5886</v>
      </c>
      <c r="AC5" s="4">
        <f t="shared" si="2"/>
        <v>2076.8016000000002</v>
      </c>
      <c r="AD5" s="4">
        <f t="shared" si="2"/>
        <v>2224.6266000000005</v>
      </c>
      <c r="AE5" s="4">
        <f t="shared" si="2"/>
        <v>2064.2138000000009</v>
      </c>
      <c r="AF5" s="4">
        <f t="shared" si="2"/>
        <v>1823.7806000000003</v>
      </c>
      <c r="AG5" s="4">
        <f t="shared" si="2"/>
        <v>1927.9741999999994</v>
      </c>
      <c r="AH5" s="1"/>
      <c r="AI5" s="4">
        <f>SUM(AI6:AI500)</f>
        <v>3194</v>
      </c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36</v>
      </c>
      <c r="B6" s="1" t="s">
        <v>37</v>
      </c>
      <c r="C6" s="1">
        <v>43.264000000000003</v>
      </c>
      <c r="D6" s="1">
        <v>190.10400000000001</v>
      </c>
      <c r="E6" s="1">
        <v>79.013999999999996</v>
      </c>
      <c r="F6" s="1">
        <v>125.773</v>
      </c>
      <c r="G6" s="8">
        <v>1</v>
      </c>
      <c r="H6" s="1">
        <v>50</v>
      </c>
      <c r="I6" s="1" t="s">
        <v>38</v>
      </c>
      <c r="J6" s="1"/>
      <c r="K6" s="1">
        <v>80.7</v>
      </c>
      <c r="L6" s="1">
        <f t="shared" ref="L6:L37" si="3">E6-K6</f>
        <v>-1.686000000000007</v>
      </c>
      <c r="M6" s="1">
        <f>E6-N6</f>
        <v>79.013999999999996</v>
      </c>
      <c r="N6" s="1"/>
      <c r="O6" s="1">
        <v>64.011599999999973</v>
      </c>
      <c r="P6" s="1"/>
      <c r="Q6" s="1">
        <f>M6/5</f>
        <v>15.8028</v>
      </c>
      <c r="R6" s="5"/>
      <c r="S6" s="5">
        <f>R6</f>
        <v>0</v>
      </c>
      <c r="T6" s="5"/>
      <c r="U6" s="1"/>
      <c r="V6" s="1">
        <f>(F6+O6+P6+S6)/Q6</f>
        <v>12.00955526868656</v>
      </c>
      <c r="W6" s="1">
        <f>(F6+O6+P6)/Q6</f>
        <v>12.00955526868656</v>
      </c>
      <c r="X6" s="1">
        <v>17.895600000000002</v>
      </c>
      <c r="Y6" s="1">
        <v>15.923999999999999</v>
      </c>
      <c r="Z6" s="1">
        <v>14.7324</v>
      </c>
      <c r="AA6" s="1">
        <v>13.678800000000001</v>
      </c>
      <c r="AB6" s="1">
        <v>11.5404</v>
      </c>
      <c r="AC6" s="1">
        <v>11.502800000000001</v>
      </c>
      <c r="AD6" s="1">
        <v>14.341200000000001</v>
      </c>
      <c r="AE6" s="1">
        <v>13.537599999999999</v>
      </c>
      <c r="AF6" s="1">
        <v>10.2052</v>
      </c>
      <c r="AG6" s="1">
        <v>10.7316</v>
      </c>
      <c r="AH6" s="1"/>
      <c r="AI6" s="1">
        <f>ROUND(G6*S6,0)</f>
        <v>0</v>
      </c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39</v>
      </c>
      <c r="B7" s="1" t="s">
        <v>37</v>
      </c>
      <c r="C7" s="1">
        <v>137.36199999999999</v>
      </c>
      <c r="D7" s="1">
        <v>334.73099999999999</v>
      </c>
      <c r="E7" s="1">
        <v>178.245</v>
      </c>
      <c r="F7" s="1">
        <v>275.95299999999997</v>
      </c>
      <c r="G7" s="8">
        <v>1</v>
      </c>
      <c r="H7" s="1">
        <v>45</v>
      </c>
      <c r="I7" s="1" t="s">
        <v>38</v>
      </c>
      <c r="J7" s="1"/>
      <c r="K7" s="1">
        <v>174.9</v>
      </c>
      <c r="L7" s="1">
        <f t="shared" si="3"/>
        <v>3.3449999999999989</v>
      </c>
      <c r="M7" s="1">
        <f t="shared" ref="M7:M70" si="4">E7-N7</f>
        <v>178.245</v>
      </c>
      <c r="N7" s="1"/>
      <c r="O7" s="1">
        <v>183.19040000000001</v>
      </c>
      <c r="P7" s="1"/>
      <c r="Q7" s="1">
        <f t="shared" ref="Q7:Q70" si="5">M7/5</f>
        <v>35.649000000000001</v>
      </c>
      <c r="R7" s="5"/>
      <c r="S7" s="5">
        <f t="shared" ref="S7:S70" si="6">R7</f>
        <v>0</v>
      </c>
      <c r="T7" s="5"/>
      <c r="U7" s="1"/>
      <c r="V7" s="1">
        <f t="shared" ref="V7:V70" si="7">(F7+O7+P7+S7)/Q7</f>
        <v>12.879559033913994</v>
      </c>
      <c r="W7" s="1">
        <f t="shared" ref="W7:W70" si="8">(F7+O7+P7)/Q7</f>
        <v>12.879559033913994</v>
      </c>
      <c r="X7" s="1">
        <v>44.858800000000002</v>
      </c>
      <c r="Y7" s="1">
        <v>39.044400000000003</v>
      </c>
      <c r="Z7" s="1">
        <v>27.504799999999999</v>
      </c>
      <c r="AA7" s="1">
        <v>24.325399999999998</v>
      </c>
      <c r="AB7" s="1">
        <v>34.388199999999998</v>
      </c>
      <c r="AC7" s="1">
        <v>37.658200000000001</v>
      </c>
      <c r="AD7" s="1">
        <v>40.628399999999999</v>
      </c>
      <c r="AE7" s="1">
        <v>35.458199999999998</v>
      </c>
      <c r="AF7" s="1">
        <v>30.2926</v>
      </c>
      <c r="AG7" s="1">
        <v>27.469200000000001</v>
      </c>
      <c r="AH7" s="1" t="s">
        <v>40</v>
      </c>
      <c r="AI7" s="1">
        <f t="shared" ref="AI7:AI70" si="9">ROUND(G7*S7,0)</f>
        <v>0</v>
      </c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41</v>
      </c>
      <c r="B8" s="1" t="s">
        <v>37</v>
      </c>
      <c r="C8" s="1">
        <v>102.736</v>
      </c>
      <c r="D8" s="1">
        <v>325.09399999999999</v>
      </c>
      <c r="E8" s="1">
        <v>184.93</v>
      </c>
      <c r="F8" s="1">
        <v>191.67599999999999</v>
      </c>
      <c r="G8" s="8">
        <v>1</v>
      </c>
      <c r="H8" s="1">
        <v>45</v>
      </c>
      <c r="I8" s="1" t="s">
        <v>38</v>
      </c>
      <c r="J8" s="1"/>
      <c r="K8" s="1">
        <v>125.4</v>
      </c>
      <c r="L8" s="1">
        <f t="shared" si="3"/>
        <v>59.53</v>
      </c>
      <c r="M8" s="1">
        <f t="shared" si="4"/>
        <v>126.20600000000002</v>
      </c>
      <c r="N8" s="1">
        <v>58.723999999999997</v>
      </c>
      <c r="O8" s="1">
        <v>34.523400000000009</v>
      </c>
      <c r="P8" s="1"/>
      <c r="Q8" s="1">
        <f t="shared" si="5"/>
        <v>25.241200000000003</v>
      </c>
      <c r="R8" s="5">
        <f t="shared" ref="R8:R9" si="10">11*Q8-O8-F8</f>
        <v>51.45380000000003</v>
      </c>
      <c r="S8" s="5">
        <f t="shared" si="6"/>
        <v>51.45380000000003</v>
      </c>
      <c r="T8" s="5"/>
      <c r="U8" s="1"/>
      <c r="V8" s="1">
        <f t="shared" si="7"/>
        <v>11</v>
      </c>
      <c r="W8" s="1">
        <f t="shared" si="8"/>
        <v>8.9615153003819135</v>
      </c>
      <c r="X8" s="1">
        <v>24.2636</v>
      </c>
      <c r="Y8" s="1">
        <v>27.418199999999999</v>
      </c>
      <c r="Z8" s="1">
        <v>25.1632</v>
      </c>
      <c r="AA8" s="1">
        <v>21.8184</v>
      </c>
      <c r="AB8" s="1">
        <v>23.7286</v>
      </c>
      <c r="AC8" s="1">
        <v>23.892399999999999</v>
      </c>
      <c r="AD8" s="1">
        <v>22.481000000000002</v>
      </c>
      <c r="AE8" s="1">
        <v>23.019400000000001</v>
      </c>
      <c r="AF8" s="1">
        <v>23.799600000000002</v>
      </c>
      <c r="AG8" s="1">
        <v>20.642800000000001</v>
      </c>
      <c r="AH8" s="1"/>
      <c r="AI8" s="1">
        <f t="shared" si="9"/>
        <v>51</v>
      </c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42</v>
      </c>
      <c r="B9" s="1" t="s">
        <v>43</v>
      </c>
      <c r="C9" s="1">
        <v>233</v>
      </c>
      <c r="D9" s="1">
        <v>248</v>
      </c>
      <c r="E9" s="1">
        <v>175</v>
      </c>
      <c r="F9" s="1">
        <v>299</v>
      </c>
      <c r="G9" s="8">
        <v>0.45</v>
      </c>
      <c r="H9" s="1">
        <v>45</v>
      </c>
      <c r="I9" s="10" t="s">
        <v>44</v>
      </c>
      <c r="J9" s="1"/>
      <c r="K9" s="1">
        <v>182</v>
      </c>
      <c r="L9" s="1">
        <f t="shared" si="3"/>
        <v>-7</v>
      </c>
      <c r="M9" s="1">
        <f t="shared" si="4"/>
        <v>175</v>
      </c>
      <c r="N9" s="1"/>
      <c r="O9" s="1">
        <v>0</v>
      </c>
      <c r="P9" s="1"/>
      <c r="Q9" s="1">
        <f t="shared" si="5"/>
        <v>35</v>
      </c>
      <c r="R9" s="5">
        <f t="shared" si="10"/>
        <v>86</v>
      </c>
      <c r="S9" s="5">
        <f t="shared" si="6"/>
        <v>86</v>
      </c>
      <c r="T9" s="5"/>
      <c r="U9" s="1"/>
      <c r="V9" s="1">
        <f t="shared" si="7"/>
        <v>11</v>
      </c>
      <c r="W9" s="1">
        <f t="shared" si="8"/>
        <v>8.5428571428571427</v>
      </c>
      <c r="X9" s="1">
        <v>34.6</v>
      </c>
      <c r="Y9" s="1">
        <v>42</v>
      </c>
      <c r="Z9" s="1">
        <v>46</v>
      </c>
      <c r="AA9" s="1">
        <v>43.8</v>
      </c>
      <c r="AB9" s="1">
        <v>50</v>
      </c>
      <c r="AC9" s="1">
        <v>57.2</v>
      </c>
      <c r="AD9" s="1">
        <v>54.2</v>
      </c>
      <c r="AE9" s="1">
        <v>32.4</v>
      </c>
      <c r="AF9" s="1">
        <v>26</v>
      </c>
      <c r="AG9" s="1">
        <v>40.799999999999997</v>
      </c>
      <c r="AH9" s="1" t="s">
        <v>40</v>
      </c>
      <c r="AI9" s="1">
        <f t="shared" si="9"/>
        <v>39</v>
      </c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45</v>
      </c>
      <c r="B10" s="1" t="s">
        <v>43</v>
      </c>
      <c r="C10" s="1">
        <v>214</v>
      </c>
      <c r="D10" s="1">
        <v>236</v>
      </c>
      <c r="E10" s="1">
        <v>162</v>
      </c>
      <c r="F10" s="1">
        <v>285</v>
      </c>
      <c r="G10" s="8">
        <v>0.45</v>
      </c>
      <c r="H10" s="1">
        <v>45</v>
      </c>
      <c r="I10" s="1" t="s">
        <v>38</v>
      </c>
      <c r="J10" s="1"/>
      <c r="K10" s="1">
        <v>162</v>
      </c>
      <c r="L10" s="1">
        <f t="shared" si="3"/>
        <v>0</v>
      </c>
      <c r="M10" s="1">
        <f t="shared" si="4"/>
        <v>162</v>
      </c>
      <c r="N10" s="1"/>
      <c r="O10" s="1">
        <v>80.200000000000045</v>
      </c>
      <c r="P10" s="1"/>
      <c r="Q10" s="1">
        <f t="shared" si="5"/>
        <v>32.4</v>
      </c>
      <c r="R10" s="5"/>
      <c r="S10" s="5">
        <f t="shared" si="6"/>
        <v>0</v>
      </c>
      <c r="T10" s="5"/>
      <c r="U10" s="1"/>
      <c r="V10" s="1">
        <f t="shared" si="7"/>
        <v>11.271604938271606</v>
      </c>
      <c r="W10" s="1">
        <f t="shared" si="8"/>
        <v>11.271604938271606</v>
      </c>
      <c r="X10" s="1">
        <v>39</v>
      </c>
      <c r="Y10" s="1">
        <v>38.799999999999997</v>
      </c>
      <c r="Z10" s="1">
        <v>32.200000000000003</v>
      </c>
      <c r="AA10" s="1">
        <v>14.6</v>
      </c>
      <c r="AB10" s="1">
        <v>28.6</v>
      </c>
      <c r="AC10" s="1">
        <v>47.8</v>
      </c>
      <c r="AD10" s="1">
        <v>41.4</v>
      </c>
      <c r="AE10" s="1">
        <v>32.200000000000003</v>
      </c>
      <c r="AF10" s="1">
        <v>20.399999999999999</v>
      </c>
      <c r="AG10" s="1">
        <v>25.6</v>
      </c>
      <c r="AH10" s="1"/>
      <c r="AI10" s="1">
        <f t="shared" si="9"/>
        <v>0</v>
      </c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4" t="s">
        <v>46</v>
      </c>
      <c r="B11" s="14" t="s">
        <v>43</v>
      </c>
      <c r="C11" s="14"/>
      <c r="D11" s="14"/>
      <c r="E11" s="14"/>
      <c r="F11" s="14"/>
      <c r="G11" s="15">
        <v>0</v>
      </c>
      <c r="H11" s="14">
        <v>180</v>
      </c>
      <c r="I11" s="14" t="s">
        <v>38</v>
      </c>
      <c r="J11" s="14"/>
      <c r="K11" s="14"/>
      <c r="L11" s="14">
        <f t="shared" si="3"/>
        <v>0</v>
      </c>
      <c r="M11" s="14">
        <f t="shared" si="4"/>
        <v>0</v>
      </c>
      <c r="N11" s="14"/>
      <c r="O11" s="14">
        <v>0</v>
      </c>
      <c r="P11" s="14"/>
      <c r="Q11" s="14">
        <f t="shared" si="5"/>
        <v>0</v>
      </c>
      <c r="R11" s="16"/>
      <c r="S11" s="5">
        <f t="shared" si="6"/>
        <v>0</v>
      </c>
      <c r="T11" s="16"/>
      <c r="U11" s="14"/>
      <c r="V11" s="1" t="e">
        <f t="shared" si="7"/>
        <v>#DIV/0!</v>
      </c>
      <c r="W11" s="1" t="e">
        <f t="shared" si="8"/>
        <v>#DIV/0!</v>
      </c>
      <c r="X11" s="14">
        <v>0</v>
      </c>
      <c r="Y11" s="14">
        <v>0</v>
      </c>
      <c r="Z11" s="14">
        <v>0</v>
      </c>
      <c r="AA11" s="14">
        <v>0</v>
      </c>
      <c r="AB11" s="14">
        <v>0</v>
      </c>
      <c r="AC11" s="14">
        <v>0</v>
      </c>
      <c r="AD11" s="14">
        <v>0</v>
      </c>
      <c r="AE11" s="14">
        <v>0</v>
      </c>
      <c r="AF11" s="14">
        <v>0</v>
      </c>
      <c r="AG11" s="14">
        <v>0</v>
      </c>
      <c r="AH11" s="14" t="s">
        <v>47</v>
      </c>
      <c r="AI11" s="1">
        <f t="shared" si="9"/>
        <v>0</v>
      </c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48</v>
      </c>
      <c r="B12" s="1" t="s">
        <v>43</v>
      </c>
      <c r="C12" s="1">
        <v>49</v>
      </c>
      <c r="D12" s="1">
        <v>60</v>
      </c>
      <c r="E12" s="1">
        <v>24</v>
      </c>
      <c r="F12" s="1">
        <v>85</v>
      </c>
      <c r="G12" s="8">
        <v>0.3</v>
      </c>
      <c r="H12" s="1">
        <v>40</v>
      </c>
      <c r="I12" s="1" t="s">
        <v>38</v>
      </c>
      <c r="J12" s="1"/>
      <c r="K12" s="1">
        <v>25</v>
      </c>
      <c r="L12" s="1">
        <f t="shared" si="3"/>
        <v>-1</v>
      </c>
      <c r="M12" s="1">
        <f t="shared" si="4"/>
        <v>24</v>
      </c>
      <c r="N12" s="1"/>
      <c r="O12" s="1">
        <v>0</v>
      </c>
      <c r="P12" s="1"/>
      <c r="Q12" s="1">
        <f t="shared" si="5"/>
        <v>4.8</v>
      </c>
      <c r="R12" s="5"/>
      <c r="S12" s="5">
        <f t="shared" si="6"/>
        <v>0</v>
      </c>
      <c r="T12" s="5"/>
      <c r="U12" s="1"/>
      <c r="V12" s="1">
        <f t="shared" si="7"/>
        <v>17.708333333333336</v>
      </c>
      <c r="W12" s="1">
        <f t="shared" si="8"/>
        <v>17.708333333333336</v>
      </c>
      <c r="X12" s="1">
        <v>8</v>
      </c>
      <c r="Y12" s="1">
        <v>8.6</v>
      </c>
      <c r="Z12" s="1">
        <v>6.6</v>
      </c>
      <c r="AA12" s="1">
        <v>8.6</v>
      </c>
      <c r="AB12" s="1">
        <v>9.4</v>
      </c>
      <c r="AC12" s="1">
        <v>9.4</v>
      </c>
      <c r="AD12" s="1">
        <v>7</v>
      </c>
      <c r="AE12" s="1">
        <v>8.1999999999999993</v>
      </c>
      <c r="AF12" s="1">
        <v>8.8000000000000007</v>
      </c>
      <c r="AG12" s="1">
        <v>6.2</v>
      </c>
      <c r="AH12" s="18" t="s">
        <v>146</v>
      </c>
      <c r="AI12" s="1">
        <f t="shared" si="9"/>
        <v>0</v>
      </c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49</v>
      </c>
      <c r="B13" s="1" t="s">
        <v>43</v>
      </c>
      <c r="C13" s="1">
        <v>42</v>
      </c>
      <c r="D13" s="1">
        <v>60</v>
      </c>
      <c r="E13" s="1">
        <v>16</v>
      </c>
      <c r="F13" s="1">
        <v>86</v>
      </c>
      <c r="G13" s="8">
        <v>0.17</v>
      </c>
      <c r="H13" s="1">
        <v>180</v>
      </c>
      <c r="I13" s="1" t="s">
        <v>38</v>
      </c>
      <c r="J13" s="1"/>
      <c r="K13" s="1">
        <v>16</v>
      </c>
      <c r="L13" s="1">
        <f t="shared" si="3"/>
        <v>0</v>
      </c>
      <c r="M13" s="1">
        <f t="shared" si="4"/>
        <v>16</v>
      </c>
      <c r="N13" s="1"/>
      <c r="O13" s="1">
        <v>0</v>
      </c>
      <c r="P13" s="1"/>
      <c r="Q13" s="1">
        <f t="shared" si="5"/>
        <v>3.2</v>
      </c>
      <c r="R13" s="5"/>
      <c r="S13" s="5">
        <f t="shared" si="6"/>
        <v>0</v>
      </c>
      <c r="T13" s="5"/>
      <c r="U13" s="1"/>
      <c r="V13" s="1">
        <f t="shared" si="7"/>
        <v>26.875</v>
      </c>
      <c r="W13" s="1">
        <f t="shared" si="8"/>
        <v>26.875</v>
      </c>
      <c r="X13" s="1">
        <v>5.6</v>
      </c>
      <c r="Y13" s="1">
        <v>9</v>
      </c>
      <c r="Z13" s="1">
        <v>5.6</v>
      </c>
      <c r="AA13" s="1">
        <v>2.6</v>
      </c>
      <c r="AB13" s="1">
        <v>8</v>
      </c>
      <c r="AC13" s="1">
        <v>8</v>
      </c>
      <c r="AD13" s="1">
        <v>6.6</v>
      </c>
      <c r="AE13" s="1">
        <v>6.8</v>
      </c>
      <c r="AF13" s="1">
        <v>8</v>
      </c>
      <c r="AG13" s="1">
        <v>7.2</v>
      </c>
      <c r="AH13" s="18" t="s">
        <v>146</v>
      </c>
      <c r="AI13" s="1">
        <f t="shared" si="9"/>
        <v>0</v>
      </c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50</v>
      </c>
      <c r="B14" s="1" t="s">
        <v>43</v>
      </c>
      <c r="C14" s="1">
        <v>114</v>
      </c>
      <c r="D14" s="1"/>
      <c r="E14" s="1">
        <v>67</v>
      </c>
      <c r="F14" s="1">
        <v>47</v>
      </c>
      <c r="G14" s="8">
        <v>0.35</v>
      </c>
      <c r="H14" s="1">
        <v>50</v>
      </c>
      <c r="I14" s="1" t="s">
        <v>38</v>
      </c>
      <c r="J14" s="1"/>
      <c r="K14" s="1">
        <v>74</v>
      </c>
      <c r="L14" s="1">
        <f t="shared" si="3"/>
        <v>-7</v>
      </c>
      <c r="M14" s="1">
        <f t="shared" si="4"/>
        <v>67</v>
      </c>
      <c r="N14" s="1"/>
      <c r="O14" s="1">
        <v>11.80000000000001</v>
      </c>
      <c r="P14" s="1"/>
      <c r="Q14" s="1">
        <f t="shared" si="5"/>
        <v>13.4</v>
      </c>
      <c r="R14" s="5">
        <f>10*Q14-O14-F14</f>
        <v>75.199999999999989</v>
      </c>
      <c r="S14" s="5">
        <f t="shared" si="6"/>
        <v>75.199999999999989</v>
      </c>
      <c r="T14" s="5"/>
      <c r="U14" s="1"/>
      <c r="V14" s="1">
        <f t="shared" si="7"/>
        <v>10</v>
      </c>
      <c r="W14" s="1">
        <f t="shared" si="8"/>
        <v>4.388059701492538</v>
      </c>
      <c r="X14" s="1">
        <v>9.8000000000000007</v>
      </c>
      <c r="Y14" s="1">
        <v>8.8000000000000007</v>
      </c>
      <c r="Z14" s="1">
        <v>4.5999999999999996</v>
      </c>
      <c r="AA14" s="1">
        <v>2</v>
      </c>
      <c r="AB14" s="1">
        <v>10.199999999999999</v>
      </c>
      <c r="AC14" s="1">
        <v>16</v>
      </c>
      <c r="AD14" s="1">
        <v>15.2</v>
      </c>
      <c r="AE14" s="1">
        <v>9</v>
      </c>
      <c r="AF14" s="1">
        <v>-0.18720000000000001</v>
      </c>
      <c r="AG14" s="1">
        <v>0.61280000000000001</v>
      </c>
      <c r="AH14" s="1"/>
      <c r="AI14" s="1">
        <f t="shared" si="9"/>
        <v>26</v>
      </c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51</v>
      </c>
      <c r="B15" s="1" t="s">
        <v>37</v>
      </c>
      <c r="C15" s="1">
        <v>10.5</v>
      </c>
      <c r="D15" s="1">
        <v>696.51800000000003</v>
      </c>
      <c r="E15" s="1">
        <v>430.12700000000001</v>
      </c>
      <c r="F15" s="1">
        <v>236.751</v>
      </c>
      <c r="G15" s="8">
        <v>1</v>
      </c>
      <c r="H15" s="1">
        <v>55</v>
      </c>
      <c r="I15" s="10" t="s">
        <v>44</v>
      </c>
      <c r="J15" s="1"/>
      <c r="K15" s="1">
        <v>171.64</v>
      </c>
      <c r="L15" s="1">
        <f t="shared" si="3"/>
        <v>258.48700000000002</v>
      </c>
      <c r="M15" s="1">
        <f t="shared" si="4"/>
        <v>127.49600000000004</v>
      </c>
      <c r="N15" s="1">
        <v>302.63099999999997</v>
      </c>
      <c r="O15" s="1">
        <v>0</v>
      </c>
      <c r="P15" s="1"/>
      <c r="Q15" s="1">
        <f t="shared" si="5"/>
        <v>25.499200000000009</v>
      </c>
      <c r="R15" s="5">
        <f t="shared" ref="R15:R16" si="11">11*Q15-O15-F15</f>
        <v>43.740200000000101</v>
      </c>
      <c r="S15" s="5">
        <f>T15</f>
        <v>100</v>
      </c>
      <c r="T15" s="19">
        <v>100</v>
      </c>
      <c r="U15" s="18" t="s">
        <v>147</v>
      </c>
      <c r="V15" s="1">
        <f t="shared" si="7"/>
        <v>13.206335885047368</v>
      </c>
      <c r="W15" s="1">
        <f t="shared" si="8"/>
        <v>9.2846442241325189</v>
      </c>
      <c r="X15" s="1">
        <v>25.249600000000001</v>
      </c>
      <c r="Y15" s="1">
        <v>44.499000000000002</v>
      </c>
      <c r="Z15" s="1">
        <v>40.938600000000001</v>
      </c>
      <c r="AA15" s="1">
        <v>31.4116</v>
      </c>
      <c r="AB15" s="1">
        <v>26.1874</v>
      </c>
      <c r="AC15" s="1">
        <v>27.7834</v>
      </c>
      <c r="AD15" s="1">
        <v>32.445800000000013</v>
      </c>
      <c r="AE15" s="1">
        <v>30.450199999999999</v>
      </c>
      <c r="AF15" s="1">
        <v>30.503399999999999</v>
      </c>
      <c r="AG15" s="1">
        <v>36.039599999999993</v>
      </c>
      <c r="AH15" s="1" t="s">
        <v>52</v>
      </c>
      <c r="AI15" s="1">
        <f t="shared" si="9"/>
        <v>100</v>
      </c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53</v>
      </c>
      <c r="B16" s="1" t="s">
        <v>37</v>
      </c>
      <c r="C16" s="1">
        <v>580.28</v>
      </c>
      <c r="D16" s="1">
        <v>3850.3829999999998</v>
      </c>
      <c r="E16" s="1">
        <v>3231.942</v>
      </c>
      <c r="F16" s="1">
        <v>903.76099999999997</v>
      </c>
      <c r="G16" s="8">
        <v>1</v>
      </c>
      <c r="H16" s="1">
        <v>50</v>
      </c>
      <c r="I16" s="1" t="s">
        <v>38</v>
      </c>
      <c r="J16" s="1"/>
      <c r="K16" s="1">
        <v>827</v>
      </c>
      <c r="L16" s="1">
        <f t="shared" si="3"/>
        <v>2404.942</v>
      </c>
      <c r="M16" s="1">
        <f t="shared" si="4"/>
        <v>719.13200000000006</v>
      </c>
      <c r="N16" s="1">
        <v>2512.81</v>
      </c>
      <c r="O16" s="1">
        <v>502.00979999999868</v>
      </c>
      <c r="P16" s="1"/>
      <c r="Q16" s="1">
        <f t="shared" si="5"/>
        <v>143.82640000000001</v>
      </c>
      <c r="R16" s="5">
        <f t="shared" si="11"/>
        <v>176.3196000000014</v>
      </c>
      <c r="S16" s="19">
        <f>R16+$S$1*Q16</f>
        <v>320.14600000000144</v>
      </c>
      <c r="T16" s="5"/>
      <c r="U16" s="1"/>
      <c r="V16" s="1">
        <f t="shared" si="7"/>
        <v>12</v>
      </c>
      <c r="W16" s="1">
        <f t="shared" si="8"/>
        <v>9.7740804191719928</v>
      </c>
      <c r="X16" s="1">
        <v>140.49680000000001</v>
      </c>
      <c r="Y16" s="1">
        <v>130.65680000000009</v>
      </c>
      <c r="Z16" s="1">
        <v>90.294600000000003</v>
      </c>
      <c r="AA16" s="1">
        <v>84.281200000000084</v>
      </c>
      <c r="AB16" s="1">
        <v>112.8419999999999</v>
      </c>
      <c r="AC16" s="1">
        <v>120.276</v>
      </c>
      <c r="AD16" s="1">
        <v>148.91560000000001</v>
      </c>
      <c r="AE16" s="1">
        <v>145.95959999999999</v>
      </c>
      <c r="AF16" s="1">
        <v>128.08600000000001</v>
      </c>
      <c r="AG16" s="1">
        <v>122.71559999999999</v>
      </c>
      <c r="AH16" s="1" t="s">
        <v>54</v>
      </c>
      <c r="AI16" s="1">
        <f t="shared" si="9"/>
        <v>320</v>
      </c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55</v>
      </c>
      <c r="B17" s="1" t="s">
        <v>37</v>
      </c>
      <c r="C17" s="1">
        <v>100.241</v>
      </c>
      <c r="D17" s="1">
        <v>317.46199999999999</v>
      </c>
      <c r="E17" s="1">
        <v>111.88</v>
      </c>
      <c r="F17" s="1">
        <v>200.77099999999999</v>
      </c>
      <c r="G17" s="8">
        <v>1</v>
      </c>
      <c r="H17" s="1">
        <v>60</v>
      </c>
      <c r="I17" s="1" t="s">
        <v>38</v>
      </c>
      <c r="J17" s="1"/>
      <c r="K17" s="1">
        <v>110.56</v>
      </c>
      <c r="L17" s="1">
        <f t="shared" si="3"/>
        <v>1.3199999999999932</v>
      </c>
      <c r="M17" s="1">
        <f t="shared" si="4"/>
        <v>111.88</v>
      </c>
      <c r="N17" s="1"/>
      <c r="O17" s="1">
        <v>44.498399999999997</v>
      </c>
      <c r="P17" s="1"/>
      <c r="Q17" s="1">
        <f t="shared" si="5"/>
        <v>22.375999999999998</v>
      </c>
      <c r="R17" s="5"/>
      <c r="S17" s="19">
        <f>R17+$S$1*Q17</f>
        <v>22.375999999999998</v>
      </c>
      <c r="T17" s="5"/>
      <c r="U17" s="1"/>
      <c r="V17" s="1">
        <f t="shared" si="7"/>
        <v>11.961271004647838</v>
      </c>
      <c r="W17" s="1">
        <f t="shared" si="8"/>
        <v>10.961271004647838</v>
      </c>
      <c r="X17" s="1">
        <v>22.249199999999998</v>
      </c>
      <c r="Y17" s="1">
        <v>24.6724</v>
      </c>
      <c r="Z17" s="1">
        <v>19.2896</v>
      </c>
      <c r="AA17" s="1">
        <v>13.482799999999999</v>
      </c>
      <c r="AB17" s="1">
        <v>23.007000000000001</v>
      </c>
      <c r="AC17" s="1">
        <v>23.900200000000002</v>
      </c>
      <c r="AD17" s="1">
        <v>24.472200000000001</v>
      </c>
      <c r="AE17" s="1">
        <v>24.25</v>
      </c>
      <c r="AF17" s="1">
        <v>19.544</v>
      </c>
      <c r="AG17" s="1">
        <v>20.6494</v>
      </c>
      <c r="AH17" s="1"/>
      <c r="AI17" s="1">
        <f t="shared" si="9"/>
        <v>22</v>
      </c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56</v>
      </c>
      <c r="B18" s="1" t="s">
        <v>37</v>
      </c>
      <c r="C18" s="1">
        <v>353.84500000000003</v>
      </c>
      <c r="D18" s="1">
        <v>1141.4110000000001</v>
      </c>
      <c r="E18" s="1">
        <v>496.68599999999998</v>
      </c>
      <c r="F18" s="1">
        <v>770.66399999999999</v>
      </c>
      <c r="G18" s="8">
        <v>1</v>
      </c>
      <c r="H18" s="1">
        <v>60</v>
      </c>
      <c r="I18" s="1" t="s">
        <v>38</v>
      </c>
      <c r="J18" s="1"/>
      <c r="K18" s="1">
        <v>502.5</v>
      </c>
      <c r="L18" s="1">
        <f t="shared" si="3"/>
        <v>-5.8140000000000214</v>
      </c>
      <c r="M18" s="1">
        <f t="shared" si="4"/>
        <v>496.68599999999998</v>
      </c>
      <c r="N18" s="1"/>
      <c r="O18" s="1">
        <v>0</v>
      </c>
      <c r="P18" s="23">
        <v>400</v>
      </c>
      <c r="Q18" s="1">
        <f t="shared" si="5"/>
        <v>99.337199999999996</v>
      </c>
      <c r="R18" s="5"/>
      <c r="S18" s="5">
        <f t="shared" si="6"/>
        <v>0</v>
      </c>
      <c r="T18" s="5"/>
      <c r="U18" s="1"/>
      <c r="V18" s="1">
        <f t="shared" si="7"/>
        <v>11.784749318482906</v>
      </c>
      <c r="W18" s="1">
        <f t="shared" si="8"/>
        <v>11.784749318482906</v>
      </c>
      <c r="X18" s="1">
        <v>89.854799999999997</v>
      </c>
      <c r="Y18" s="1">
        <v>98.065799999999996</v>
      </c>
      <c r="Z18" s="1">
        <v>68.467999999999989</v>
      </c>
      <c r="AA18" s="1">
        <v>59.059600000000003</v>
      </c>
      <c r="AB18" s="1">
        <v>78.028800000000004</v>
      </c>
      <c r="AC18" s="1">
        <v>76.179200000000009</v>
      </c>
      <c r="AD18" s="1">
        <v>94.695799999999991</v>
      </c>
      <c r="AE18" s="1">
        <v>94.131399999999999</v>
      </c>
      <c r="AF18" s="1">
        <v>72.2042</v>
      </c>
      <c r="AG18" s="1">
        <v>75.499600000000001</v>
      </c>
      <c r="AH18" s="1" t="s">
        <v>54</v>
      </c>
      <c r="AI18" s="1">
        <f t="shared" si="9"/>
        <v>0</v>
      </c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4" t="s">
        <v>57</v>
      </c>
      <c r="B19" s="14" t="s">
        <v>37</v>
      </c>
      <c r="C19" s="14"/>
      <c r="D19" s="14"/>
      <c r="E19" s="14"/>
      <c r="F19" s="14"/>
      <c r="G19" s="15">
        <v>0</v>
      </c>
      <c r="H19" s="14">
        <v>60</v>
      </c>
      <c r="I19" s="14" t="s">
        <v>38</v>
      </c>
      <c r="J19" s="14"/>
      <c r="K19" s="14"/>
      <c r="L19" s="14">
        <f t="shared" si="3"/>
        <v>0</v>
      </c>
      <c r="M19" s="14">
        <f t="shared" si="4"/>
        <v>0</v>
      </c>
      <c r="N19" s="14"/>
      <c r="O19" s="14">
        <v>0</v>
      </c>
      <c r="P19" s="14"/>
      <c r="Q19" s="14">
        <f t="shared" si="5"/>
        <v>0</v>
      </c>
      <c r="R19" s="16"/>
      <c r="S19" s="5">
        <f t="shared" si="6"/>
        <v>0</v>
      </c>
      <c r="T19" s="16"/>
      <c r="U19" s="14"/>
      <c r="V19" s="1" t="e">
        <f t="shared" si="7"/>
        <v>#DIV/0!</v>
      </c>
      <c r="W19" s="1" t="e">
        <f t="shared" si="8"/>
        <v>#DIV/0!</v>
      </c>
      <c r="X19" s="14">
        <v>0</v>
      </c>
      <c r="Y19" s="14">
        <v>0</v>
      </c>
      <c r="Z19" s="14">
        <v>0</v>
      </c>
      <c r="AA19" s="14">
        <v>0</v>
      </c>
      <c r="AB19" s="14">
        <v>0</v>
      </c>
      <c r="AC19" s="14">
        <v>0</v>
      </c>
      <c r="AD19" s="14">
        <v>0</v>
      </c>
      <c r="AE19" s="14">
        <v>0</v>
      </c>
      <c r="AF19" s="14">
        <v>0</v>
      </c>
      <c r="AG19" s="14">
        <v>0</v>
      </c>
      <c r="AH19" s="14" t="s">
        <v>47</v>
      </c>
      <c r="AI19" s="1">
        <f t="shared" si="9"/>
        <v>0</v>
      </c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58</v>
      </c>
      <c r="B20" s="1" t="s">
        <v>37</v>
      </c>
      <c r="C20" s="1">
        <v>275.40800000000002</v>
      </c>
      <c r="D20" s="1">
        <v>737.79</v>
      </c>
      <c r="E20" s="1">
        <v>500.62599999999998</v>
      </c>
      <c r="F20" s="1">
        <v>441.41199999999998</v>
      </c>
      <c r="G20" s="8">
        <v>1</v>
      </c>
      <c r="H20" s="1">
        <v>60</v>
      </c>
      <c r="I20" s="1" t="s">
        <v>38</v>
      </c>
      <c r="J20" s="1"/>
      <c r="K20" s="1">
        <v>266.26</v>
      </c>
      <c r="L20" s="1">
        <f t="shared" si="3"/>
        <v>234.36599999999999</v>
      </c>
      <c r="M20" s="1">
        <f t="shared" si="4"/>
        <v>278.346</v>
      </c>
      <c r="N20" s="1">
        <v>222.28</v>
      </c>
      <c r="O20" s="1">
        <v>0</v>
      </c>
      <c r="P20" s="1"/>
      <c r="Q20" s="1">
        <f t="shared" si="5"/>
        <v>55.669200000000004</v>
      </c>
      <c r="R20" s="5">
        <f t="shared" ref="R20:R25" si="12">11*Q20-O20-F20</f>
        <v>170.94920000000008</v>
      </c>
      <c r="S20" s="5">
        <f>T20</f>
        <v>220</v>
      </c>
      <c r="T20" s="19">
        <v>220</v>
      </c>
      <c r="U20" s="18" t="s">
        <v>148</v>
      </c>
      <c r="V20" s="1">
        <f t="shared" si="7"/>
        <v>11.881111997298326</v>
      </c>
      <c r="W20" s="1">
        <f t="shared" si="8"/>
        <v>7.9291960365875553</v>
      </c>
      <c r="X20" s="1">
        <v>49.654800000000002</v>
      </c>
      <c r="Y20" s="1">
        <v>58.536000000000001</v>
      </c>
      <c r="Z20" s="1">
        <v>51.022399999999998</v>
      </c>
      <c r="AA20" s="1">
        <v>44.437600000000003</v>
      </c>
      <c r="AB20" s="1">
        <v>54.493600000000001</v>
      </c>
      <c r="AC20" s="1">
        <v>53.763599999999997</v>
      </c>
      <c r="AD20" s="1">
        <v>52.411999999999999</v>
      </c>
      <c r="AE20" s="1">
        <v>49.102400000000003</v>
      </c>
      <c r="AF20" s="1">
        <v>48.779200000000003</v>
      </c>
      <c r="AG20" s="1">
        <v>51.5212</v>
      </c>
      <c r="AH20" s="1" t="s">
        <v>54</v>
      </c>
      <c r="AI20" s="1">
        <f t="shared" si="9"/>
        <v>220</v>
      </c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59</v>
      </c>
      <c r="B21" s="1" t="s">
        <v>37</v>
      </c>
      <c r="C21" s="1">
        <v>13.694000000000001</v>
      </c>
      <c r="D21" s="1">
        <v>418.904</v>
      </c>
      <c r="E21" s="1">
        <v>158.94800000000001</v>
      </c>
      <c r="F21" s="1">
        <v>256.10199999999998</v>
      </c>
      <c r="G21" s="8">
        <v>1</v>
      </c>
      <c r="H21" s="1">
        <v>60</v>
      </c>
      <c r="I21" s="1" t="s">
        <v>38</v>
      </c>
      <c r="J21" s="1"/>
      <c r="K21" s="1">
        <v>59.56</v>
      </c>
      <c r="L21" s="1">
        <f t="shared" si="3"/>
        <v>99.388000000000005</v>
      </c>
      <c r="M21" s="1">
        <f t="shared" si="4"/>
        <v>59.788000000000011</v>
      </c>
      <c r="N21" s="1">
        <v>99.16</v>
      </c>
      <c r="O21" s="1">
        <v>0</v>
      </c>
      <c r="P21" s="1"/>
      <c r="Q21" s="1">
        <f t="shared" si="5"/>
        <v>11.957600000000003</v>
      </c>
      <c r="R21" s="5"/>
      <c r="S21" s="5">
        <f t="shared" si="6"/>
        <v>0</v>
      </c>
      <c r="T21" s="5"/>
      <c r="U21" s="1"/>
      <c r="V21" s="1">
        <f t="shared" si="7"/>
        <v>21.41750853013982</v>
      </c>
      <c r="W21" s="1">
        <f t="shared" si="8"/>
        <v>21.41750853013982</v>
      </c>
      <c r="X21" s="1">
        <v>16.301600000000001</v>
      </c>
      <c r="Y21" s="1">
        <v>25.4208</v>
      </c>
      <c r="Z21" s="1">
        <v>16.643999999999998</v>
      </c>
      <c r="AA21" s="1">
        <v>11.7592</v>
      </c>
      <c r="AB21" s="1">
        <v>13.013999999999999</v>
      </c>
      <c r="AC21" s="1">
        <v>14.064</v>
      </c>
      <c r="AD21" s="1">
        <v>13.125999999999999</v>
      </c>
      <c r="AE21" s="1">
        <v>11.193199999999999</v>
      </c>
      <c r="AF21" s="1">
        <v>13.9796</v>
      </c>
      <c r="AG21" s="1">
        <v>15.0304</v>
      </c>
      <c r="AH21" s="1" t="s">
        <v>60</v>
      </c>
      <c r="AI21" s="1">
        <f t="shared" si="9"/>
        <v>0</v>
      </c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61</v>
      </c>
      <c r="B22" s="1" t="s">
        <v>37</v>
      </c>
      <c r="C22" s="1">
        <v>70.706999999999994</v>
      </c>
      <c r="D22" s="1">
        <v>168.542</v>
      </c>
      <c r="E22" s="1">
        <v>178.49700000000001</v>
      </c>
      <c r="F22" s="1">
        <v>55.816000000000003</v>
      </c>
      <c r="G22" s="8">
        <v>1</v>
      </c>
      <c r="H22" s="1">
        <v>60</v>
      </c>
      <c r="I22" s="1" t="s">
        <v>38</v>
      </c>
      <c r="J22" s="1"/>
      <c r="K22" s="1">
        <v>72.98</v>
      </c>
      <c r="L22" s="1">
        <f t="shared" si="3"/>
        <v>105.51700000000001</v>
      </c>
      <c r="M22" s="1">
        <f t="shared" si="4"/>
        <v>78.350000000000009</v>
      </c>
      <c r="N22" s="1">
        <v>100.14700000000001</v>
      </c>
      <c r="O22" s="1">
        <v>34.98279999999999</v>
      </c>
      <c r="P22" s="1"/>
      <c r="Q22" s="1">
        <f t="shared" si="5"/>
        <v>15.670000000000002</v>
      </c>
      <c r="R22" s="5">
        <f t="shared" si="12"/>
        <v>81.571200000000005</v>
      </c>
      <c r="S22" s="5">
        <f t="shared" si="6"/>
        <v>81.571200000000005</v>
      </c>
      <c r="T22" s="5"/>
      <c r="U22" s="1"/>
      <c r="V22" s="1">
        <f t="shared" si="7"/>
        <v>10.999999999999998</v>
      </c>
      <c r="W22" s="1">
        <f t="shared" si="8"/>
        <v>5.7944352265475425</v>
      </c>
      <c r="X22" s="1">
        <v>11.442600000000001</v>
      </c>
      <c r="Y22" s="1">
        <v>10.732799999999999</v>
      </c>
      <c r="Z22" s="1">
        <v>11.9648</v>
      </c>
      <c r="AA22" s="1">
        <v>6.8634000000000004</v>
      </c>
      <c r="AB22" s="1">
        <v>6.6622000000000003</v>
      </c>
      <c r="AC22" s="1">
        <v>9.9914000000000005</v>
      </c>
      <c r="AD22" s="1">
        <v>16.775400000000001</v>
      </c>
      <c r="AE22" s="1">
        <v>14.8504</v>
      </c>
      <c r="AF22" s="1">
        <v>10.346399999999999</v>
      </c>
      <c r="AG22" s="1">
        <v>11.046200000000001</v>
      </c>
      <c r="AH22" s="1" t="s">
        <v>62</v>
      </c>
      <c r="AI22" s="1">
        <f t="shared" si="9"/>
        <v>82</v>
      </c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63</v>
      </c>
      <c r="B23" s="1" t="s">
        <v>37</v>
      </c>
      <c r="C23" s="1">
        <v>91.212999999999994</v>
      </c>
      <c r="D23" s="1">
        <v>287.07400000000001</v>
      </c>
      <c r="E23" s="1">
        <v>245.607</v>
      </c>
      <c r="F23" s="1">
        <v>124.504</v>
      </c>
      <c r="G23" s="8">
        <v>1</v>
      </c>
      <c r="H23" s="1">
        <v>60</v>
      </c>
      <c r="I23" s="1" t="s">
        <v>38</v>
      </c>
      <c r="J23" s="1"/>
      <c r="K23" s="1">
        <v>140.88</v>
      </c>
      <c r="L23" s="1">
        <f t="shared" si="3"/>
        <v>104.727</v>
      </c>
      <c r="M23" s="1">
        <f t="shared" si="4"/>
        <v>145.53899999999999</v>
      </c>
      <c r="N23" s="1">
        <v>100.068</v>
      </c>
      <c r="O23" s="1">
        <v>108.1618</v>
      </c>
      <c r="P23" s="1"/>
      <c r="Q23" s="1">
        <f t="shared" si="5"/>
        <v>29.107799999999997</v>
      </c>
      <c r="R23" s="5">
        <f t="shared" si="12"/>
        <v>87.519999999999968</v>
      </c>
      <c r="S23" s="19">
        <f>R23+$S$1*Q23</f>
        <v>116.62779999999997</v>
      </c>
      <c r="T23" s="5"/>
      <c r="U23" s="1"/>
      <c r="V23" s="1">
        <f t="shared" si="7"/>
        <v>12</v>
      </c>
      <c r="W23" s="1">
        <f t="shared" si="8"/>
        <v>7.9932457966593153</v>
      </c>
      <c r="X23" s="1">
        <v>23.7516</v>
      </c>
      <c r="Y23" s="1">
        <v>21.629000000000001</v>
      </c>
      <c r="Z23" s="1">
        <v>17.9346</v>
      </c>
      <c r="AA23" s="1">
        <v>18.2698</v>
      </c>
      <c r="AB23" s="1">
        <v>18.921800000000001</v>
      </c>
      <c r="AC23" s="1">
        <v>16.984400000000001</v>
      </c>
      <c r="AD23" s="1">
        <v>27.388999999999999</v>
      </c>
      <c r="AE23" s="1">
        <v>27.215599999999998</v>
      </c>
      <c r="AF23" s="1">
        <v>19.640999999999998</v>
      </c>
      <c r="AG23" s="1">
        <v>21.9284</v>
      </c>
      <c r="AH23" s="1" t="s">
        <v>54</v>
      </c>
      <c r="AI23" s="1">
        <f t="shared" si="9"/>
        <v>117</v>
      </c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64</v>
      </c>
      <c r="B24" s="1" t="s">
        <v>37</v>
      </c>
      <c r="C24" s="1">
        <v>22.422999999999998</v>
      </c>
      <c r="D24" s="1">
        <v>165.06800000000001</v>
      </c>
      <c r="E24" s="1">
        <v>132.97399999999999</v>
      </c>
      <c r="F24" s="1">
        <v>40.064999999999998</v>
      </c>
      <c r="G24" s="8">
        <v>1</v>
      </c>
      <c r="H24" s="1">
        <v>30</v>
      </c>
      <c r="I24" s="1" t="s">
        <v>38</v>
      </c>
      <c r="J24" s="1"/>
      <c r="K24" s="1">
        <v>34.9</v>
      </c>
      <c r="L24" s="1">
        <f t="shared" si="3"/>
        <v>98.073999999999984</v>
      </c>
      <c r="M24" s="1">
        <f t="shared" si="4"/>
        <v>29.569999999999993</v>
      </c>
      <c r="N24" s="1">
        <v>103.404</v>
      </c>
      <c r="O24" s="1">
        <v>20.701800000000009</v>
      </c>
      <c r="P24" s="1"/>
      <c r="Q24" s="1">
        <f t="shared" si="5"/>
        <v>5.9139999999999988</v>
      </c>
      <c r="R24" s="5">
        <f t="shared" si="12"/>
        <v>4.2871999999999844</v>
      </c>
      <c r="S24" s="5">
        <f t="shared" si="6"/>
        <v>4.2871999999999844</v>
      </c>
      <c r="T24" s="5"/>
      <c r="U24" s="1"/>
      <c r="V24" s="1">
        <f t="shared" si="7"/>
        <v>11</v>
      </c>
      <c r="W24" s="1">
        <f t="shared" si="8"/>
        <v>10.2750760906324</v>
      </c>
      <c r="X24" s="1">
        <v>6.4598000000000004</v>
      </c>
      <c r="Y24" s="1">
        <v>6.3419999999999987</v>
      </c>
      <c r="Z24" s="1">
        <v>7.3623999999999992</v>
      </c>
      <c r="AA24" s="1">
        <v>6.0004000000000017</v>
      </c>
      <c r="AB24" s="1">
        <v>4.9559999999999942</v>
      </c>
      <c r="AC24" s="1">
        <v>7.6322000000000001</v>
      </c>
      <c r="AD24" s="1">
        <v>9.1295999999999999</v>
      </c>
      <c r="AE24" s="1">
        <v>7.3430000000000009</v>
      </c>
      <c r="AF24" s="1">
        <v>7.8980000000000006</v>
      </c>
      <c r="AG24" s="1">
        <v>7.4260000000000002</v>
      </c>
      <c r="AH24" s="1"/>
      <c r="AI24" s="1">
        <f t="shared" si="9"/>
        <v>4</v>
      </c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65</v>
      </c>
      <c r="B25" s="1" t="s">
        <v>37</v>
      </c>
      <c r="C25" s="1">
        <v>125.72799999999999</v>
      </c>
      <c r="D25" s="1">
        <v>537.13400000000001</v>
      </c>
      <c r="E25" s="1">
        <v>450.04300000000001</v>
      </c>
      <c r="F25" s="1">
        <v>157.452</v>
      </c>
      <c r="G25" s="8">
        <v>1</v>
      </c>
      <c r="H25" s="1">
        <v>30</v>
      </c>
      <c r="I25" s="1" t="s">
        <v>38</v>
      </c>
      <c r="J25" s="1"/>
      <c r="K25" s="1">
        <v>153.6</v>
      </c>
      <c r="L25" s="1">
        <f t="shared" si="3"/>
        <v>296.44299999999998</v>
      </c>
      <c r="M25" s="1">
        <f t="shared" si="4"/>
        <v>145.12799999999999</v>
      </c>
      <c r="N25" s="1">
        <v>304.91500000000002</v>
      </c>
      <c r="O25" s="1">
        <v>80.112799999999936</v>
      </c>
      <c r="P25" s="1"/>
      <c r="Q25" s="1">
        <f t="shared" si="5"/>
        <v>29.025599999999997</v>
      </c>
      <c r="R25" s="5">
        <f t="shared" si="12"/>
        <v>81.716800000000035</v>
      </c>
      <c r="S25" s="5">
        <f t="shared" si="6"/>
        <v>81.716800000000035</v>
      </c>
      <c r="T25" s="5"/>
      <c r="U25" s="1"/>
      <c r="V25" s="1">
        <f t="shared" si="7"/>
        <v>11</v>
      </c>
      <c r="W25" s="1">
        <f t="shared" si="8"/>
        <v>8.1846645719640581</v>
      </c>
      <c r="X25" s="1">
        <v>27.221800000000002</v>
      </c>
      <c r="Y25" s="1">
        <v>27.510999999999999</v>
      </c>
      <c r="Z25" s="1">
        <v>23.443000000000001</v>
      </c>
      <c r="AA25" s="1">
        <v>15.309200000000009</v>
      </c>
      <c r="AB25" s="1">
        <v>25.754200000000001</v>
      </c>
      <c r="AC25" s="1">
        <v>26.2364</v>
      </c>
      <c r="AD25" s="1">
        <v>21.1416</v>
      </c>
      <c r="AE25" s="1">
        <v>15.401999999999999</v>
      </c>
      <c r="AF25" s="1">
        <v>16.886199999999999</v>
      </c>
      <c r="AG25" s="1">
        <v>23.279800000000002</v>
      </c>
      <c r="AH25" s="1"/>
      <c r="AI25" s="1">
        <f t="shared" si="9"/>
        <v>82</v>
      </c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66</v>
      </c>
      <c r="B26" s="1" t="s">
        <v>37</v>
      </c>
      <c r="C26" s="1">
        <v>58.52</v>
      </c>
      <c r="D26" s="1">
        <v>88.968999999999994</v>
      </c>
      <c r="E26" s="1">
        <v>51.143999999999998</v>
      </c>
      <c r="F26" s="1">
        <v>31.7</v>
      </c>
      <c r="G26" s="8">
        <v>1</v>
      </c>
      <c r="H26" s="1">
        <v>30</v>
      </c>
      <c r="I26" s="1" t="s">
        <v>38</v>
      </c>
      <c r="J26" s="1"/>
      <c r="K26" s="1">
        <v>60</v>
      </c>
      <c r="L26" s="1">
        <f t="shared" si="3"/>
        <v>-8.8560000000000016</v>
      </c>
      <c r="M26" s="1">
        <f t="shared" si="4"/>
        <v>51.143999999999998</v>
      </c>
      <c r="N26" s="1"/>
      <c r="O26" s="1">
        <v>5.1875999999999962</v>
      </c>
      <c r="P26" s="1"/>
      <c r="Q26" s="1">
        <f t="shared" si="5"/>
        <v>10.2288</v>
      </c>
      <c r="R26" s="5">
        <f>10*Q26-O26-F26</f>
        <v>65.400400000000005</v>
      </c>
      <c r="S26" s="5">
        <f t="shared" si="6"/>
        <v>65.400400000000005</v>
      </c>
      <c r="T26" s="5"/>
      <c r="U26" s="1"/>
      <c r="V26" s="1">
        <f t="shared" si="7"/>
        <v>10</v>
      </c>
      <c r="W26" s="1">
        <f t="shared" si="8"/>
        <v>3.6062490223682144</v>
      </c>
      <c r="X26" s="1">
        <v>6.3982000000000001</v>
      </c>
      <c r="Y26" s="1">
        <v>8.4252000000000002</v>
      </c>
      <c r="Z26" s="1">
        <v>11.4694</v>
      </c>
      <c r="AA26" s="1">
        <v>10.337199999999999</v>
      </c>
      <c r="AB26" s="1">
        <v>12.898999999999999</v>
      </c>
      <c r="AC26" s="1">
        <v>14.743</v>
      </c>
      <c r="AD26" s="1">
        <v>16.214400000000001</v>
      </c>
      <c r="AE26" s="1">
        <v>15.645799999999999</v>
      </c>
      <c r="AF26" s="1">
        <v>14.182399999999999</v>
      </c>
      <c r="AG26" s="1">
        <v>14.0268</v>
      </c>
      <c r="AH26" s="1" t="s">
        <v>62</v>
      </c>
      <c r="AI26" s="1">
        <f t="shared" si="9"/>
        <v>65</v>
      </c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4" t="s">
        <v>67</v>
      </c>
      <c r="B27" s="14" t="s">
        <v>37</v>
      </c>
      <c r="C27" s="14"/>
      <c r="D27" s="14"/>
      <c r="E27" s="14"/>
      <c r="F27" s="14"/>
      <c r="G27" s="15">
        <v>0</v>
      </c>
      <c r="H27" s="14">
        <v>45</v>
      </c>
      <c r="I27" s="14" t="s">
        <v>38</v>
      </c>
      <c r="J27" s="14"/>
      <c r="K27" s="14"/>
      <c r="L27" s="14">
        <f t="shared" si="3"/>
        <v>0</v>
      </c>
      <c r="M27" s="14">
        <f t="shared" si="4"/>
        <v>0</v>
      </c>
      <c r="N27" s="14"/>
      <c r="O27" s="14">
        <v>0</v>
      </c>
      <c r="P27" s="14"/>
      <c r="Q27" s="14">
        <f t="shared" si="5"/>
        <v>0</v>
      </c>
      <c r="R27" s="16"/>
      <c r="S27" s="5">
        <f t="shared" si="6"/>
        <v>0</v>
      </c>
      <c r="T27" s="16"/>
      <c r="U27" s="14"/>
      <c r="V27" s="1" t="e">
        <f t="shared" si="7"/>
        <v>#DIV/0!</v>
      </c>
      <c r="W27" s="1" t="e">
        <f t="shared" si="8"/>
        <v>#DIV/0!</v>
      </c>
      <c r="X27" s="14">
        <v>0</v>
      </c>
      <c r="Y27" s="14">
        <v>0</v>
      </c>
      <c r="Z27" s="14">
        <v>0</v>
      </c>
      <c r="AA27" s="14">
        <v>0</v>
      </c>
      <c r="AB27" s="14">
        <v>0</v>
      </c>
      <c r="AC27" s="14">
        <v>0</v>
      </c>
      <c r="AD27" s="14">
        <v>0</v>
      </c>
      <c r="AE27" s="14">
        <v>0</v>
      </c>
      <c r="AF27" s="14">
        <v>0</v>
      </c>
      <c r="AG27" s="14">
        <v>0</v>
      </c>
      <c r="AH27" s="14" t="s">
        <v>47</v>
      </c>
      <c r="AI27" s="1">
        <f t="shared" si="9"/>
        <v>0</v>
      </c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68</v>
      </c>
      <c r="B28" s="1" t="s">
        <v>37</v>
      </c>
      <c r="C28" s="1">
        <v>61.329000000000001</v>
      </c>
      <c r="D28" s="1">
        <v>271.54399999999998</v>
      </c>
      <c r="E28" s="1">
        <v>155.791</v>
      </c>
      <c r="F28" s="1">
        <v>169.56899999999999</v>
      </c>
      <c r="G28" s="8">
        <v>1</v>
      </c>
      <c r="H28" s="1">
        <v>40</v>
      </c>
      <c r="I28" s="1" t="s">
        <v>38</v>
      </c>
      <c r="J28" s="1"/>
      <c r="K28" s="1">
        <v>55.5</v>
      </c>
      <c r="L28" s="1">
        <f t="shared" si="3"/>
        <v>100.291</v>
      </c>
      <c r="M28" s="1">
        <f t="shared" si="4"/>
        <v>69.438999999999993</v>
      </c>
      <c r="N28" s="1">
        <v>86.352000000000004</v>
      </c>
      <c r="O28" s="1">
        <v>0</v>
      </c>
      <c r="P28" s="1"/>
      <c r="Q28" s="1">
        <f t="shared" si="5"/>
        <v>13.887799999999999</v>
      </c>
      <c r="R28" s="5"/>
      <c r="S28" s="5">
        <f t="shared" si="6"/>
        <v>0</v>
      </c>
      <c r="T28" s="5"/>
      <c r="U28" s="1"/>
      <c r="V28" s="1">
        <f t="shared" si="7"/>
        <v>12.209925258140238</v>
      </c>
      <c r="W28" s="1">
        <f t="shared" si="8"/>
        <v>12.209925258140238</v>
      </c>
      <c r="X28" s="1">
        <v>14.053599999999999</v>
      </c>
      <c r="Y28" s="1">
        <v>19.469000000000001</v>
      </c>
      <c r="Z28" s="1">
        <v>13.545</v>
      </c>
      <c r="AA28" s="1">
        <v>5.3944000000000001</v>
      </c>
      <c r="AB28" s="1">
        <v>14.574400000000001</v>
      </c>
      <c r="AC28" s="1">
        <v>16.449000000000002</v>
      </c>
      <c r="AD28" s="1">
        <v>14.0648</v>
      </c>
      <c r="AE28" s="1">
        <v>14.38</v>
      </c>
      <c r="AF28" s="1">
        <v>12.7196</v>
      </c>
      <c r="AG28" s="1">
        <v>9.9215999999999998</v>
      </c>
      <c r="AH28" s="1"/>
      <c r="AI28" s="1">
        <f t="shared" si="9"/>
        <v>0</v>
      </c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69</v>
      </c>
      <c r="B29" s="1" t="s">
        <v>37</v>
      </c>
      <c r="C29" s="1">
        <v>16.59</v>
      </c>
      <c r="D29" s="1">
        <v>36.531999999999996</v>
      </c>
      <c r="E29" s="1">
        <v>24.405999999999999</v>
      </c>
      <c r="F29" s="1">
        <v>30.925999999999998</v>
      </c>
      <c r="G29" s="8">
        <v>1</v>
      </c>
      <c r="H29" s="1">
        <v>30</v>
      </c>
      <c r="I29" s="1" t="s">
        <v>38</v>
      </c>
      <c r="J29" s="1"/>
      <c r="K29" s="1">
        <v>23</v>
      </c>
      <c r="L29" s="1">
        <f t="shared" si="3"/>
        <v>1.4059999999999988</v>
      </c>
      <c r="M29" s="1">
        <f t="shared" si="4"/>
        <v>24.405999999999999</v>
      </c>
      <c r="N29" s="1"/>
      <c r="O29" s="1">
        <v>0</v>
      </c>
      <c r="P29" s="1"/>
      <c r="Q29" s="1">
        <f t="shared" si="5"/>
        <v>4.8811999999999998</v>
      </c>
      <c r="R29" s="5">
        <f t="shared" ref="R29:R30" si="13">11*Q29-O29-F29</f>
        <v>22.767199999999999</v>
      </c>
      <c r="S29" s="5">
        <f t="shared" si="6"/>
        <v>22.767199999999999</v>
      </c>
      <c r="T29" s="5"/>
      <c r="U29" s="1"/>
      <c r="V29" s="1">
        <f t="shared" si="7"/>
        <v>11</v>
      </c>
      <c r="W29" s="1">
        <f t="shared" si="8"/>
        <v>6.3357371138244698</v>
      </c>
      <c r="X29" s="1">
        <v>3.1103999999999998</v>
      </c>
      <c r="Y29" s="1">
        <v>4.8156000000000008</v>
      </c>
      <c r="Z29" s="1">
        <v>4.3075999999999999</v>
      </c>
      <c r="AA29" s="1">
        <v>2.0139999999999998</v>
      </c>
      <c r="AB29" s="1">
        <v>0.2984</v>
      </c>
      <c r="AC29" s="1">
        <v>1.7547999999999999</v>
      </c>
      <c r="AD29" s="1">
        <v>4.0851999999999986</v>
      </c>
      <c r="AE29" s="1">
        <v>3.3231999999999999</v>
      </c>
      <c r="AF29" s="1">
        <v>1.4927999999999999</v>
      </c>
      <c r="AG29" s="1">
        <v>0.99840000000000018</v>
      </c>
      <c r="AH29" s="1"/>
      <c r="AI29" s="1">
        <f t="shared" si="9"/>
        <v>23</v>
      </c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70</v>
      </c>
      <c r="B30" s="1" t="s">
        <v>37</v>
      </c>
      <c r="C30" s="1">
        <v>11.375</v>
      </c>
      <c r="D30" s="1">
        <v>255.11500000000001</v>
      </c>
      <c r="E30" s="1">
        <v>151.547</v>
      </c>
      <c r="F30" s="1">
        <v>100.715</v>
      </c>
      <c r="G30" s="8">
        <v>1</v>
      </c>
      <c r="H30" s="1">
        <v>50</v>
      </c>
      <c r="I30" s="1" t="s">
        <v>38</v>
      </c>
      <c r="J30" s="1"/>
      <c r="K30" s="1">
        <v>51.88</v>
      </c>
      <c r="L30" s="1">
        <f t="shared" si="3"/>
        <v>99.667000000000002</v>
      </c>
      <c r="M30" s="1">
        <f t="shared" si="4"/>
        <v>47.997</v>
      </c>
      <c r="N30" s="1">
        <v>103.55</v>
      </c>
      <c r="O30" s="1">
        <v>0</v>
      </c>
      <c r="P30" s="1"/>
      <c r="Q30" s="1">
        <f t="shared" si="5"/>
        <v>9.5993999999999993</v>
      </c>
      <c r="R30" s="5">
        <f t="shared" si="13"/>
        <v>4.878399999999985</v>
      </c>
      <c r="S30" s="5">
        <f t="shared" si="6"/>
        <v>4.878399999999985</v>
      </c>
      <c r="T30" s="5"/>
      <c r="U30" s="1"/>
      <c r="V30" s="1">
        <f t="shared" si="7"/>
        <v>11</v>
      </c>
      <c r="W30" s="1">
        <f t="shared" si="8"/>
        <v>10.491801570931518</v>
      </c>
      <c r="X30" s="1">
        <v>10.4018</v>
      </c>
      <c r="Y30" s="1">
        <v>12.895</v>
      </c>
      <c r="Z30" s="1">
        <v>9.7123999999999988</v>
      </c>
      <c r="AA30" s="1">
        <v>4.33</v>
      </c>
      <c r="AB30" s="1">
        <v>8.5505999999999993</v>
      </c>
      <c r="AC30" s="1">
        <v>11.1</v>
      </c>
      <c r="AD30" s="1">
        <v>13.4716</v>
      </c>
      <c r="AE30" s="1">
        <v>14.7156</v>
      </c>
      <c r="AF30" s="1">
        <v>9.1874000000000002</v>
      </c>
      <c r="AG30" s="1">
        <v>7.562400000000002</v>
      </c>
      <c r="AH30" s="1"/>
      <c r="AI30" s="1">
        <f t="shared" si="9"/>
        <v>5</v>
      </c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1" t="s">
        <v>71</v>
      </c>
      <c r="B31" s="11" t="s">
        <v>37</v>
      </c>
      <c r="C31" s="11"/>
      <c r="D31" s="11">
        <v>53.792999999999999</v>
      </c>
      <c r="E31" s="11">
        <v>53.792999999999999</v>
      </c>
      <c r="F31" s="11"/>
      <c r="G31" s="12">
        <v>0</v>
      </c>
      <c r="H31" s="11" t="e">
        <v>#N/A</v>
      </c>
      <c r="I31" s="11" t="s">
        <v>72</v>
      </c>
      <c r="J31" s="11"/>
      <c r="K31" s="11"/>
      <c r="L31" s="11">
        <f t="shared" si="3"/>
        <v>53.792999999999999</v>
      </c>
      <c r="M31" s="11">
        <f t="shared" si="4"/>
        <v>0</v>
      </c>
      <c r="N31" s="11">
        <v>53.792999999999999</v>
      </c>
      <c r="O31" s="11"/>
      <c r="P31" s="11"/>
      <c r="Q31" s="11">
        <f t="shared" si="5"/>
        <v>0</v>
      </c>
      <c r="R31" s="13"/>
      <c r="S31" s="5">
        <f t="shared" si="6"/>
        <v>0</v>
      </c>
      <c r="T31" s="13"/>
      <c r="U31" s="11"/>
      <c r="V31" s="1" t="e">
        <f t="shared" si="7"/>
        <v>#DIV/0!</v>
      </c>
      <c r="W31" s="1" t="e">
        <f t="shared" si="8"/>
        <v>#DIV/0!</v>
      </c>
      <c r="X31" s="11">
        <v>0</v>
      </c>
      <c r="Y31" s="11">
        <v>0</v>
      </c>
      <c r="Z31" s="11">
        <v>0</v>
      </c>
      <c r="AA31" s="11">
        <v>0</v>
      </c>
      <c r="AB31" s="11">
        <v>0</v>
      </c>
      <c r="AC31" s="11">
        <v>0</v>
      </c>
      <c r="AD31" s="11">
        <v>0</v>
      </c>
      <c r="AE31" s="11">
        <v>0</v>
      </c>
      <c r="AF31" s="11">
        <v>0</v>
      </c>
      <c r="AG31" s="11">
        <v>0</v>
      </c>
      <c r="AH31" s="11"/>
      <c r="AI31" s="1">
        <f t="shared" si="9"/>
        <v>0</v>
      </c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73</v>
      </c>
      <c r="B32" s="1" t="s">
        <v>37</v>
      </c>
      <c r="C32" s="1">
        <v>43.389000000000003</v>
      </c>
      <c r="D32" s="1">
        <v>97.448999999999998</v>
      </c>
      <c r="E32" s="1">
        <v>29.265000000000001</v>
      </c>
      <c r="F32" s="1">
        <v>80.608000000000004</v>
      </c>
      <c r="G32" s="8">
        <v>1</v>
      </c>
      <c r="H32" s="1">
        <v>50</v>
      </c>
      <c r="I32" s="1" t="s">
        <v>38</v>
      </c>
      <c r="J32" s="1"/>
      <c r="K32" s="1">
        <v>49.18</v>
      </c>
      <c r="L32" s="1">
        <f t="shared" si="3"/>
        <v>-19.914999999999999</v>
      </c>
      <c r="M32" s="1">
        <f t="shared" si="4"/>
        <v>29.265000000000001</v>
      </c>
      <c r="N32" s="1"/>
      <c r="O32" s="1">
        <v>74.960000000000008</v>
      </c>
      <c r="P32" s="1"/>
      <c r="Q32" s="1">
        <f t="shared" si="5"/>
        <v>5.8529999999999998</v>
      </c>
      <c r="R32" s="5"/>
      <c r="S32" s="5">
        <f t="shared" si="6"/>
        <v>0</v>
      </c>
      <c r="T32" s="5"/>
      <c r="U32" s="1"/>
      <c r="V32" s="1">
        <f t="shared" si="7"/>
        <v>26.579190158892878</v>
      </c>
      <c r="W32" s="1">
        <f t="shared" si="8"/>
        <v>26.579190158892878</v>
      </c>
      <c r="X32" s="1">
        <v>13.8978</v>
      </c>
      <c r="Y32" s="1">
        <v>11.9122</v>
      </c>
      <c r="Z32" s="1">
        <v>5.3472</v>
      </c>
      <c r="AA32" s="1">
        <v>5.7472000000000003</v>
      </c>
      <c r="AB32" s="1">
        <v>8.757200000000001</v>
      </c>
      <c r="AC32" s="1">
        <v>8.1997999999999998</v>
      </c>
      <c r="AD32" s="1">
        <v>5.5720000000000001</v>
      </c>
      <c r="AE32" s="1">
        <v>7.2165999999999997</v>
      </c>
      <c r="AF32" s="1">
        <v>5.7934000000000001</v>
      </c>
      <c r="AG32" s="1">
        <v>7.4662000000000006</v>
      </c>
      <c r="AH32" s="1"/>
      <c r="AI32" s="1">
        <f t="shared" si="9"/>
        <v>0</v>
      </c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74</v>
      </c>
      <c r="B33" s="1" t="s">
        <v>43</v>
      </c>
      <c r="C33" s="1">
        <v>98</v>
      </c>
      <c r="D33" s="1">
        <v>1502</v>
      </c>
      <c r="E33" s="1">
        <v>924</v>
      </c>
      <c r="F33" s="1">
        <v>675</v>
      </c>
      <c r="G33" s="8">
        <v>0.4</v>
      </c>
      <c r="H33" s="1">
        <v>45</v>
      </c>
      <c r="I33" s="10" t="s">
        <v>44</v>
      </c>
      <c r="J33" s="1"/>
      <c r="K33" s="1">
        <v>327</v>
      </c>
      <c r="L33" s="1">
        <f t="shared" si="3"/>
        <v>597</v>
      </c>
      <c r="M33" s="1">
        <f t="shared" si="4"/>
        <v>264</v>
      </c>
      <c r="N33" s="1">
        <v>660</v>
      </c>
      <c r="O33" s="1">
        <v>17.799999999999951</v>
      </c>
      <c r="P33" s="1"/>
      <c r="Q33" s="1">
        <f t="shared" si="5"/>
        <v>52.8</v>
      </c>
      <c r="R33" s="5"/>
      <c r="S33" s="5">
        <f t="shared" si="6"/>
        <v>0</v>
      </c>
      <c r="T33" s="5"/>
      <c r="U33" s="1"/>
      <c r="V33" s="1">
        <f t="shared" si="7"/>
        <v>13.121212121212121</v>
      </c>
      <c r="W33" s="1">
        <f t="shared" si="8"/>
        <v>13.121212121212121</v>
      </c>
      <c r="X33" s="1">
        <v>77.2</v>
      </c>
      <c r="Y33" s="1">
        <v>101.8</v>
      </c>
      <c r="Z33" s="1">
        <v>92.4</v>
      </c>
      <c r="AA33" s="1">
        <v>80.400000000000006</v>
      </c>
      <c r="AB33" s="1">
        <v>76</v>
      </c>
      <c r="AC33" s="1">
        <v>81.599999999999994</v>
      </c>
      <c r="AD33" s="1">
        <v>81.400000000000006</v>
      </c>
      <c r="AE33" s="1">
        <v>71.599999999999994</v>
      </c>
      <c r="AF33" s="1">
        <v>75.599999999999994</v>
      </c>
      <c r="AG33" s="1">
        <v>80.400000000000006</v>
      </c>
      <c r="AH33" s="1" t="s">
        <v>40</v>
      </c>
      <c r="AI33" s="1">
        <f t="shared" si="9"/>
        <v>0</v>
      </c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75</v>
      </c>
      <c r="B34" s="1" t="s">
        <v>43</v>
      </c>
      <c r="C34" s="1">
        <v>78</v>
      </c>
      <c r="D34" s="1">
        <v>480</v>
      </c>
      <c r="E34" s="1">
        <v>148</v>
      </c>
      <c r="F34" s="1">
        <v>410</v>
      </c>
      <c r="G34" s="8">
        <v>0.45</v>
      </c>
      <c r="H34" s="1">
        <v>50</v>
      </c>
      <c r="I34" s="10" t="s">
        <v>44</v>
      </c>
      <c r="J34" s="1"/>
      <c r="K34" s="1">
        <v>142</v>
      </c>
      <c r="L34" s="1">
        <f t="shared" si="3"/>
        <v>6</v>
      </c>
      <c r="M34" s="1">
        <f t="shared" si="4"/>
        <v>148</v>
      </c>
      <c r="N34" s="1"/>
      <c r="O34" s="1">
        <v>19.599999999999991</v>
      </c>
      <c r="P34" s="1"/>
      <c r="Q34" s="1">
        <f t="shared" si="5"/>
        <v>29.6</v>
      </c>
      <c r="R34" s="5"/>
      <c r="S34" s="5">
        <f t="shared" si="6"/>
        <v>0</v>
      </c>
      <c r="T34" s="5"/>
      <c r="U34" s="1"/>
      <c r="V34" s="1">
        <f t="shared" si="7"/>
        <v>14.513513513513512</v>
      </c>
      <c r="W34" s="1">
        <f t="shared" si="8"/>
        <v>14.513513513513512</v>
      </c>
      <c r="X34" s="1">
        <v>44.2</v>
      </c>
      <c r="Y34" s="1">
        <v>48.6</v>
      </c>
      <c r="Z34" s="1">
        <v>48.2</v>
      </c>
      <c r="AA34" s="1">
        <v>47.2</v>
      </c>
      <c r="AB34" s="1">
        <v>41.272399999999998</v>
      </c>
      <c r="AC34" s="1">
        <v>47.272399999999998</v>
      </c>
      <c r="AD34" s="1">
        <v>37</v>
      </c>
      <c r="AE34" s="1">
        <v>29.8</v>
      </c>
      <c r="AF34" s="1">
        <v>55.4</v>
      </c>
      <c r="AG34" s="1">
        <v>54.4</v>
      </c>
      <c r="AH34" s="1" t="s">
        <v>40</v>
      </c>
      <c r="AI34" s="1">
        <f t="shared" si="9"/>
        <v>0</v>
      </c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76</v>
      </c>
      <c r="B35" s="1" t="s">
        <v>43</v>
      </c>
      <c r="C35" s="1">
        <v>179</v>
      </c>
      <c r="D35" s="1">
        <v>1112</v>
      </c>
      <c r="E35" s="1">
        <v>733</v>
      </c>
      <c r="F35" s="1">
        <v>547</v>
      </c>
      <c r="G35" s="8">
        <v>0.4</v>
      </c>
      <c r="H35" s="1">
        <v>45</v>
      </c>
      <c r="I35" s="1" t="s">
        <v>38</v>
      </c>
      <c r="J35" s="1"/>
      <c r="K35" s="1">
        <v>264</v>
      </c>
      <c r="L35" s="1">
        <f t="shared" si="3"/>
        <v>469</v>
      </c>
      <c r="M35" s="1">
        <f t="shared" si="4"/>
        <v>253</v>
      </c>
      <c r="N35" s="1">
        <v>480</v>
      </c>
      <c r="O35" s="1">
        <v>0</v>
      </c>
      <c r="P35" s="1"/>
      <c r="Q35" s="1">
        <f t="shared" si="5"/>
        <v>50.6</v>
      </c>
      <c r="R35" s="5">
        <f t="shared" ref="R35" si="14">11*Q35-O35-F35</f>
        <v>9.6000000000000227</v>
      </c>
      <c r="S35" s="5">
        <f t="shared" si="6"/>
        <v>9.6000000000000227</v>
      </c>
      <c r="T35" s="5"/>
      <c r="U35" s="1"/>
      <c r="V35" s="1">
        <f t="shared" si="7"/>
        <v>11</v>
      </c>
      <c r="W35" s="1">
        <f t="shared" si="8"/>
        <v>10.810276679841897</v>
      </c>
      <c r="X35" s="1">
        <v>56.6</v>
      </c>
      <c r="Y35" s="1">
        <v>71.2</v>
      </c>
      <c r="Z35" s="1">
        <v>88</v>
      </c>
      <c r="AA35" s="1">
        <v>75.599999999999994</v>
      </c>
      <c r="AB35" s="1">
        <v>69.400000000000006</v>
      </c>
      <c r="AC35" s="1">
        <v>68</v>
      </c>
      <c r="AD35" s="1">
        <v>67</v>
      </c>
      <c r="AE35" s="1">
        <v>68.400000000000006</v>
      </c>
      <c r="AF35" s="1">
        <v>67</v>
      </c>
      <c r="AG35" s="1">
        <v>67.8</v>
      </c>
      <c r="AH35" s="1"/>
      <c r="AI35" s="1">
        <f t="shared" si="9"/>
        <v>4</v>
      </c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4" t="s">
        <v>77</v>
      </c>
      <c r="B36" s="14" t="s">
        <v>37</v>
      </c>
      <c r="C36" s="14"/>
      <c r="D36" s="14">
        <v>35.143999999999998</v>
      </c>
      <c r="E36" s="14">
        <v>35.143999999999998</v>
      </c>
      <c r="F36" s="14"/>
      <c r="G36" s="15">
        <v>0</v>
      </c>
      <c r="H36" s="14">
        <v>45</v>
      </c>
      <c r="I36" s="14" t="s">
        <v>38</v>
      </c>
      <c r="J36" s="14"/>
      <c r="K36" s="14"/>
      <c r="L36" s="14">
        <f t="shared" si="3"/>
        <v>35.143999999999998</v>
      </c>
      <c r="M36" s="14">
        <f t="shared" si="4"/>
        <v>0</v>
      </c>
      <c r="N36" s="14">
        <v>35.143999999999998</v>
      </c>
      <c r="O36" s="14">
        <v>0</v>
      </c>
      <c r="P36" s="14"/>
      <c r="Q36" s="14">
        <f t="shared" si="5"/>
        <v>0</v>
      </c>
      <c r="R36" s="16"/>
      <c r="S36" s="5">
        <f t="shared" si="6"/>
        <v>0</v>
      </c>
      <c r="T36" s="16"/>
      <c r="U36" s="14"/>
      <c r="V36" s="1" t="e">
        <f t="shared" si="7"/>
        <v>#DIV/0!</v>
      </c>
      <c r="W36" s="1" t="e">
        <f t="shared" si="8"/>
        <v>#DIV/0!</v>
      </c>
      <c r="X36" s="14">
        <v>0</v>
      </c>
      <c r="Y36" s="14">
        <v>0</v>
      </c>
      <c r="Z36" s="14">
        <v>0</v>
      </c>
      <c r="AA36" s="14">
        <v>0</v>
      </c>
      <c r="AB36" s="14">
        <v>0</v>
      </c>
      <c r="AC36" s="14">
        <v>0</v>
      </c>
      <c r="AD36" s="14">
        <v>0</v>
      </c>
      <c r="AE36" s="14">
        <v>0</v>
      </c>
      <c r="AF36" s="14">
        <v>0</v>
      </c>
      <c r="AG36" s="14">
        <v>0</v>
      </c>
      <c r="AH36" s="14" t="s">
        <v>47</v>
      </c>
      <c r="AI36" s="1">
        <f t="shared" si="9"/>
        <v>0</v>
      </c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4" t="s">
        <v>78</v>
      </c>
      <c r="B37" s="14" t="s">
        <v>43</v>
      </c>
      <c r="C37" s="14"/>
      <c r="D37" s="14"/>
      <c r="E37" s="14"/>
      <c r="F37" s="14"/>
      <c r="G37" s="15">
        <v>0</v>
      </c>
      <c r="H37" s="14">
        <v>45</v>
      </c>
      <c r="I37" s="14" t="s">
        <v>38</v>
      </c>
      <c r="J37" s="14"/>
      <c r="K37" s="14"/>
      <c r="L37" s="14">
        <f t="shared" si="3"/>
        <v>0</v>
      </c>
      <c r="M37" s="14">
        <f t="shared" si="4"/>
        <v>0</v>
      </c>
      <c r="N37" s="14"/>
      <c r="O37" s="14">
        <v>0</v>
      </c>
      <c r="P37" s="14"/>
      <c r="Q37" s="14">
        <f t="shared" si="5"/>
        <v>0</v>
      </c>
      <c r="R37" s="16"/>
      <c r="S37" s="5">
        <f t="shared" si="6"/>
        <v>0</v>
      </c>
      <c r="T37" s="16"/>
      <c r="U37" s="14"/>
      <c r="V37" s="1" t="e">
        <f t="shared" si="7"/>
        <v>#DIV/0!</v>
      </c>
      <c r="W37" s="1" t="e">
        <f t="shared" si="8"/>
        <v>#DIV/0!</v>
      </c>
      <c r="X37" s="14">
        <v>0</v>
      </c>
      <c r="Y37" s="14">
        <v>0</v>
      </c>
      <c r="Z37" s="14">
        <v>0</v>
      </c>
      <c r="AA37" s="14">
        <v>0</v>
      </c>
      <c r="AB37" s="14">
        <v>0</v>
      </c>
      <c r="AC37" s="14">
        <v>0</v>
      </c>
      <c r="AD37" s="14">
        <v>0</v>
      </c>
      <c r="AE37" s="14">
        <v>0</v>
      </c>
      <c r="AF37" s="14">
        <v>0</v>
      </c>
      <c r="AG37" s="14">
        <v>0</v>
      </c>
      <c r="AH37" s="14" t="s">
        <v>79</v>
      </c>
      <c r="AI37" s="1">
        <f t="shared" si="9"/>
        <v>0</v>
      </c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80</v>
      </c>
      <c r="B38" s="1" t="s">
        <v>43</v>
      </c>
      <c r="C38" s="1">
        <v>96</v>
      </c>
      <c r="D38" s="1">
        <v>138</v>
      </c>
      <c r="E38" s="1">
        <v>87</v>
      </c>
      <c r="F38" s="1">
        <v>129</v>
      </c>
      <c r="G38" s="8">
        <v>0.35</v>
      </c>
      <c r="H38" s="1">
        <v>40</v>
      </c>
      <c r="I38" s="10" t="s">
        <v>44</v>
      </c>
      <c r="J38" s="1"/>
      <c r="K38" s="1">
        <v>105</v>
      </c>
      <c r="L38" s="1">
        <f t="shared" ref="L38:L69" si="15">E38-K38</f>
        <v>-18</v>
      </c>
      <c r="M38" s="1">
        <f t="shared" si="4"/>
        <v>87</v>
      </c>
      <c r="N38" s="1"/>
      <c r="O38" s="1">
        <v>58.599999999999973</v>
      </c>
      <c r="P38" s="1"/>
      <c r="Q38" s="1">
        <f t="shared" si="5"/>
        <v>17.399999999999999</v>
      </c>
      <c r="R38" s="5">
        <f t="shared" ref="R38:R40" si="16">11*Q38-O38-F38</f>
        <v>3.8000000000000114</v>
      </c>
      <c r="S38" s="5">
        <f t="shared" si="6"/>
        <v>3.8000000000000114</v>
      </c>
      <c r="T38" s="5"/>
      <c r="U38" s="1"/>
      <c r="V38" s="1">
        <f t="shared" si="7"/>
        <v>11</v>
      </c>
      <c r="W38" s="1">
        <f t="shared" si="8"/>
        <v>10.781609195402298</v>
      </c>
      <c r="X38" s="1">
        <v>21.2</v>
      </c>
      <c r="Y38" s="1">
        <v>20.6</v>
      </c>
      <c r="Z38" s="1">
        <v>20.6</v>
      </c>
      <c r="AA38" s="1">
        <v>20.2</v>
      </c>
      <c r="AB38" s="1">
        <v>24.8</v>
      </c>
      <c r="AC38" s="1">
        <v>24.2</v>
      </c>
      <c r="AD38" s="1">
        <v>34.4</v>
      </c>
      <c r="AE38" s="1">
        <v>33</v>
      </c>
      <c r="AF38" s="1">
        <v>30.2</v>
      </c>
      <c r="AG38" s="1">
        <v>36</v>
      </c>
      <c r="AH38" s="1" t="s">
        <v>40</v>
      </c>
      <c r="AI38" s="1">
        <f t="shared" si="9"/>
        <v>1</v>
      </c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81</v>
      </c>
      <c r="B39" s="1" t="s">
        <v>37</v>
      </c>
      <c r="C39" s="1">
        <v>71.856999999999999</v>
      </c>
      <c r="D39" s="1">
        <v>198.422</v>
      </c>
      <c r="E39" s="1">
        <v>87.899000000000001</v>
      </c>
      <c r="F39" s="1">
        <v>116.25700000000001</v>
      </c>
      <c r="G39" s="8">
        <v>1</v>
      </c>
      <c r="H39" s="1">
        <v>40</v>
      </c>
      <c r="I39" s="1" t="s">
        <v>38</v>
      </c>
      <c r="J39" s="1"/>
      <c r="K39" s="1">
        <v>102.68</v>
      </c>
      <c r="L39" s="1">
        <f t="shared" si="15"/>
        <v>-14.781000000000006</v>
      </c>
      <c r="M39" s="1">
        <f t="shared" si="4"/>
        <v>87.899000000000001</v>
      </c>
      <c r="N39" s="1"/>
      <c r="O39" s="1">
        <v>30.387</v>
      </c>
      <c r="P39" s="1"/>
      <c r="Q39" s="1">
        <f t="shared" si="5"/>
        <v>17.579799999999999</v>
      </c>
      <c r="R39" s="5">
        <f t="shared" si="16"/>
        <v>46.733799999999974</v>
      </c>
      <c r="S39" s="5">
        <f t="shared" si="6"/>
        <v>46.733799999999974</v>
      </c>
      <c r="T39" s="5"/>
      <c r="U39" s="1"/>
      <c r="V39" s="1">
        <f t="shared" si="7"/>
        <v>11</v>
      </c>
      <c r="W39" s="1">
        <f t="shared" si="8"/>
        <v>8.34161935858201</v>
      </c>
      <c r="X39" s="1">
        <v>17.539200000000001</v>
      </c>
      <c r="Y39" s="1">
        <v>17.778199999999998</v>
      </c>
      <c r="Z39" s="1">
        <v>15.005800000000001</v>
      </c>
      <c r="AA39" s="1">
        <v>15.5442</v>
      </c>
      <c r="AB39" s="1">
        <v>18.109400000000001</v>
      </c>
      <c r="AC39" s="1">
        <v>19.280200000000001</v>
      </c>
      <c r="AD39" s="1">
        <v>19.498999999999999</v>
      </c>
      <c r="AE39" s="1">
        <v>24.464200000000002</v>
      </c>
      <c r="AF39" s="1">
        <v>12.480600000000001</v>
      </c>
      <c r="AG39" s="1">
        <v>17.090399999999999</v>
      </c>
      <c r="AH39" s="1"/>
      <c r="AI39" s="1">
        <f t="shared" si="9"/>
        <v>47</v>
      </c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82</v>
      </c>
      <c r="B40" s="1" t="s">
        <v>43</v>
      </c>
      <c r="C40" s="1">
        <v>96</v>
      </c>
      <c r="D40" s="1">
        <v>126</v>
      </c>
      <c r="E40" s="1">
        <v>86</v>
      </c>
      <c r="F40" s="1">
        <v>133</v>
      </c>
      <c r="G40" s="8">
        <v>0.4</v>
      </c>
      <c r="H40" s="1">
        <v>40</v>
      </c>
      <c r="I40" s="1" t="s">
        <v>38</v>
      </c>
      <c r="J40" s="1"/>
      <c r="K40" s="1">
        <v>89</v>
      </c>
      <c r="L40" s="1">
        <f t="shared" si="15"/>
        <v>-3</v>
      </c>
      <c r="M40" s="1">
        <f t="shared" si="4"/>
        <v>86</v>
      </c>
      <c r="N40" s="1"/>
      <c r="O40" s="1">
        <v>0</v>
      </c>
      <c r="P40" s="1"/>
      <c r="Q40" s="1">
        <f t="shared" si="5"/>
        <v>17.2</v>
      </c>
      <c r="R40" s="5">
        <f t="shared" si="16"/>
        <v>56.199999999999989</v>
      </c>
      <c r="S40" s="5">
        <f t="shared" si="6"/>
        <v>56.199999999999989</v>
      </c>
      <c r="T40" s="5"/>
      <c r="U40" s="1"/>
      <c r="V40" s="1">
        <f t="shared" si="7"/>
        <v>11</v>
      </c>
      <c r="W40" s="1">
        <f t="shared" si="8"/>
        <v>7.7325581395348841</v>
      </c>
      <c r="X40" s="1">
        <v>13.6</v>
      </c>
      <c r="Y40" s="1">
        <v>20</v>
      </c>
      <c r="Z40" s="1">
        <v>20.6</v>
      </c>
      <c r="AA40" s="1">
        <v>11.2</v>
      </c>
      <c r="AB40" s="1">
        <v>-0.2</v>
      </c>
      <c r="AC40" s="1">
        <v>-0.2</v>
      </c>
      <c r="AD40" s="1">
        <v>24</v>
      </c>
      <c r="AE40" s="1">
        <v>30.2</v>
      </c>
      <c r="AF40" s="1">
        <v>6.6</v>
      </c>
      <c r="AG40" s="1">
        <v>0.6</v>
      </c>
      <c r="AH40" s="1"/>
      <c r="AI40" s="1">
        <f t="shared" si="9"/>
        <v>22</v>
      </c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83</v>
      </c>
      <c r="B41" s="1" t="s">
        <v>43</v>
      </c>
      <c r="C41" s="1">
        <v>77</v>
      </c>
      <c r="D41" s="1">
        <v>672</v>
      </c>
      <c r="E41" s="1">
        <v>174</v>
      </c>
      <c r="F41" s="1">
        <v>575</v>
      </c>
      <c r="G41" s="8">
        <v>0.4</v>
      </c>
      <c r="H41" s="1">
        <v>45</v>
      </c>
      <c r="I41" s="1" t="s">
        <v>38</v>
      </c>
      <c r="J41" s="1"/>
      <c r="K41" s="1">
        <v>174</v>
      </c>
      <c r="L41" s="1">
        <f t="shared" si="15"/>
        <v>0</v>
      </c>
      <c r="M41" s="1">
        <f t="shared" si="4"/>
        <v>174</v>
      </c>
      <c r="N41" s="1"/>
      <c r="O41" s="1">
        <v>0</v>
      </c>
      <c r="P41" s="1"/>
      <c r="Q41" s="1">
        <f t="shared" si="5"/>
        <v>34.799999999999997</v>
      </c>
      <c r="R41" s="5"/>
      <c r="S41" s="5">
        <f t="shared" si="6"/>
        <v>0</v>
      </c>
      <c r="T41" s="5"/>
      <c r="U41" s="1"/>
      <c r="V41" s="1">
        <f t="shared" si="7"/>
        <v>16.522988505747129</v>
      </c>
      <c r="W41" s="1">
        <f t="shared" si="8"/>
        <v>16.522988505747129</v>
      </c>
      <c r="X41" s="1">
        <v>51.8</v>
      </c>
      <c r="Y41" s="1">
        <v>66.400000000000006</v>
      </c>
      <c r="Z41" s="1">
        <v>52.4</v>
      </c>
      <c r="AA41" s="1">
        <v>31</v>
      </c>
      <c r="AB41" s="1">
        <v>26</v>
      </c>
      <c r="AC41" s="1">
        <v>38.200000000000003</v>
      </c>
      <c r="AD41" s="1">
        <v>53.4</v>
      </c>
      <c r="AE41" s="1">
        <v>39.4</v>
      </c>
      <c r="AF41" s="1">
        <v>31.6</v>
      </c>
      <c r="AG41" s="1">
        <v>42</v>
      </c>
      <c r="AH41" s="1"/>
      <c r="AI41" s="1">
        <f t="shared" si="9"/>
        <v>0</v>
      </c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1" t="s">
        <v>84</v>
      </c>
      <c r="B42" s="11" t="s">
        <v>37</v>
      </c>
      <c r="C42" s="11"/>
      <c r="D42" s="11">
        <v>21.616</v>
      </c>
      <c r="E42" s="11">
        <v>21.616</v>
      </c>
      <c r="F42" s="11"/>
      <c r="G42" s="12">
        <v>0</v>
      </c>
      <c r="H42" s="11" t="e">
        <v>#N/A</v>
      </c>
      <c r="I42" s="11" t="s">
        <v>72</v>
      </c>
      <c r="J42" s="11"/>
      <c r="K42" s="11"/>
      <c r="L42" s="11">
        <f t="shared" si="15"/>
        <v>21.616</v>
      </c>
      <c r="M42" s="11">
        <f t="shared" si="4"/>
        <v>0</v>
      </c>
      <c r="N42" s="11">
        <v>21.616</v>
      </c>
      <c r="O42" s="11"/>
      <c r="P42" s="11"/>
      <c r="Q42" s="11">
        <f t="shared" si="5"/>
        <v>0</v>
      </c>
      <c r="R42" s="13"/>
      <c r="S42" s="5">
        <f t="shared" si="6"/>
        <v>0</v>
      </c>
      <c r="T42" s="13"/>
      <c r="U42" s="11"/>
      <c r="V42" s="1" t="e">
        <f t="shared" si="7"/>
        <v>#DIV/0!</v>
      </c>
      <c r="W42" s="1" t="e">
        <f t="shared" si="8"/>
        <v>#DIV/0!</v>
      </c>
      <c r="X42" s="11">
        <v>0</v>
      </c>
      <c r="Y42" s="11">
        <v>0</v>
      </c>
      <c r="Z42" s="11">
        <v>0</v>
      </c>
      <c r="AA42" s="11">
        <v>0</v>
      </c>
      <c r="AB42" s="11">
        <v>0</v>
      </c>
      <c r="AC42" s="11">
        <v>0</v>
      </c>
      <c r="AD42" s="11">
        <v>0</v>
      </c>
      <c r="AE42" s="11">
        <v>0</v>
      </c>
      <c r="AF42" s="11">
        <v>0</v>
      </c>
      <c r="AG42" s="11">
        <v>0</v>
      </c>
      <c r="AH42" s="11"/>
      <c r="AI42" s="1">
        <f t="shared" si="9"/>
        <v>0</v>
      </c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85</v>
      </c>
      <c r="B43" s="1" t="s">
        <v>37</v>
      </c>
      <c r="C43" s="1">
        <v>87.637</v>
      </c>
      <c r="D43" s="1">
        <v>130.566</v>
      </c>
      <c r="E43" s="1">
        <v>137.483</v>
      </c>
      <c r="F43" s="1">
        <v>47.593000000000004</v>
      </c>
      <c r="G43" s="8">
        <v>1</v>
      </c>
      <c r="H43" s="1">
        <v>40</v>
      </c>
      <c r="I43" s="1" t="s">
        <v>38</v>
      </c>
      <c r="J43" s="1"/>
      <c r="K43" s="1">
        <v>108.76</v>
      </c>
      <c r="L43" s="1">
        <f t="shared" si="15"/>
        <v>28.722999999999999</v>
      </c>
      <c r="M43" s="1">
        <f t="shared" si="4"/>
        <v>94.367000000000004</v>
      </c>
      <c r="N43" s="1">
        <v>43.116</v>
      </c>
      <c r="O43" s="1">
        <v>54.002199999999988</v>
      </c>
      <c r="P43" s="1"/>
      <c r="Q43" s="1">
        <f t="shared" si="5"/>
        <v>18.8734</v>
      </c>
      <c r="R43" s="5">
        <f t="shared" ref="R43:R51" si="17">11*Q43-O43-F43</f>
        <v>106.01220000000002</v>
      </c>
      <c r="S43" s="5">
        <f t="shared" si="6"/>
        <v>106.01220000000002</v>
      </c>
      <c r="T43" s="5"/>
      <c r="U43" s="1"/>
      <c r="V43" s="1">
        <f t="shared" si="7"/>
        <v>11</v>
      </c>
      <c r="W43" s="1">
        <f t="shared" si="8"/>
        <v>5.3829834582004299</v>
      </c>
      <c r="X43" s="1">
        <v>14.425000000000001</v>
      </c>
      <c r="Y43" s="1">
        <v>12.331799999999999</v>
      </c>
      <c r="Z43" s="1">
        <v>13.1966</v>
      </c>
      <c r="AA43" s="1">
        <v>15.023</v>
      </c>
      <c r="AB43" s="1">
        <v>15.917999999999999</v>
      </c>
      <c r="AC43" s="1">
        <v>15.9222</v>
      </c>
      <c r="AD43" s="1">
        <v>14.425800000000001</v>
      </c>
      <c r="AE43" s="1">
        <v>10.923400000000001</v>
      </c>
      <c r="AF43" s="1">
        <v>9.7813999999999997</v>
      </c>
      <c r="AG43" s="1">
        <v>13.252599999999999</v>
      </c>
      <c r="AH43" s="1"/>
      <c r="AI43" s="1">
        <f t="shared" si="9"/>
        <v>106</v>
      </c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86</v>
      </c>
      <c r="B44" s="1" t="s">
        <v>43</v>
      </c>
      <c r="C44" s="1">
        <v>82</v>
      </c>
      <c r="D44" s="1">
        <v>240</v>
      </c>
      <c r="E44" s="1">
        <v>134</v>
      </c>
      <c r="F44" s="1">
        <v>186</v>
      </c>
      <c r="G44" s="8">
        <v>0.35</v>
      </c>
      <c r="H44" s="1">
        <v>40</v>
      </c>
      <c r="I44" s="1" t="s">
        <v>38</v>
      </c>
      <c r="J44" s="1"/>
      <c r="K44" s="1">
        <v>138</v>
      </c>
      <c r="L44" s="1">
        <f t="shared" si="15"/>
        <v>-4</v>
      </c>
      <c r="M44" s="1">
        <f t="shared" si="4"/>
        <v>134</v>
      </c>
      <c r="N44" s="1"/>
      <c r="O44" s="1">
        <v>0</v>
      </c>
      <c r="P44" s="1"/>
      <c r="Q44" s="1">
        <f t="shared" si="5"/>
        <v>26.8</v>
      </c>
      <c r="R44" s="5">
        <f t="shared" si="17"/>
        <v>108.80000000000001</v>
      </c>
      <c r="S44" s="5">
        <f t="shared" si="6"/>
        <v>108.80000000000001</v>
      </c>
      <c r="T44" s="5"/>
      <c r="U44" s="1"/>
      <c r="V44" s="1">
        <f t="shared" si="7"/>
        <v>11</v>
      </c>
      <c r="W44" s="1">
        <f t="shared" si="8"/>
        <v>6.9402985074626864</v>
      </c>
      <c r="X44" s="1">
        <v>20.8</v>
      </c>
      <c r="Y44" s="1">
        <v>27.8</v>
      </c>
      <c r="Z44" s="1">
        <v>27</v>
      </c>
      <c r="AA44" s="1">
        <v>17.600000000000001</v>
      </c>
      <c r="AB44" s="1">
        <v>22.8</v>
      </c>
      <c r="AC44" s="1">
        <v>23.4</v>
      </c>
      <c r="AD44" s="1">
        <v>22.8</v>
      </c>
      <c r="AE44" s="1">
        <v>21</v>
      </c>
      <c r="AF44" s="1">
        <v>22.6</v>
      </c>
      <c r="AG44" s="1">
        <v>22.8</v>
      </c>
      <c r="AH44" s="1"/>
      <c r="AI44" s="1">
        <f t="shared" si="9"/>
        <v>38</v>
      </c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87</v>
      </c>
      <c r="B45" s="1" t="s">
        <v>43</v>
      </c>
      <c r="C45" s="1">
        <v>192</v>
      </c>
      <c r="D45" s="1">
        <v>1028</v>
      </c>
      <c r="E45" s="1">
        <v>867</v>
      </c>
      <c r="F45" s="1">
        <v>339</v>
      </c>
      <c r="G45" s="8">
        <v>0.4</v>
      </c>
      <c r="H45" s="1">
        <v>40</v>
      </c>
      <c r="I45" s="10" t="s">
        <v>44</v>
      </c>
      <c r="J45" s="1"/>
      <c r="K45" s="1">
        <v>281</v>
      </c>
      <c r="L45" s="1">
        <f t="shared" si="15"/>
        <v>586</v>
      </c>
      <c r="M45" s="1">
        <f t="shared" si="4"/>
        <v>267</v>
      </c>
      <c r="N45" s="1">
        <v>600</v>
      </c>
      <c r="O45" s="1">
        <v>164.8</v>
      </c>
      <c r="P45" s="1"/>
      <c r="Q45" s="1">
        <f t="shared" si="5"/>
        <v>53.4</v>
      </c>
      <c r="R45" s="5">
        <f t="shared" si="17"/>
        <v>83.599999999999966</v>
      </c>
      <c r="S45" s="5">
        <f>T45</f>
        <v>150</v>
      </c>
      <c r="T45" s="19">
        <v>150</v>
      </c>
      <c r="U45" s="18" t="s">
        <v>147</v>
      </c>
      <c r="V45" s="1">
        <f t="shared" si="7"/>
        <v>12.243445692883894</v>
      </c>
      <c r="W45" s="1">
        <f t="shared" si="8"/>
        <v>9.4344569288389515</v>
      </c>
      <c r="X45" s="1">
        <v>56.8</v>
      </c>
      <c r="Y45" s="1">
        <v>68.8</v>
      </c>
      <c r="Z45" s="1">
        <v>74.400000000000006</v>
      </c>
      <c r="AA45" s="1">
        <v>33.799999999999997</v>
      </c>
      <c r="AB45" s="1">
        <v>42.6</v>
      </c>
      <c r="AC45" s="1">
        <v>70.599999999999994</v>
      </c>
      <c r="AD45" s="1">
        <v>85</v>
      </c>
      <c r="AE45" s="1">
        <v>60.8</v>
      </c>
      <c r="AF45" s="1">
        <v>28.8</v>
      </c>
      <c r="AG45" s="1">
        <v>48</v>
      </c>
      <c r="AH45" s="1" t="s">
        <v>40</v>
      </c>
      <c r="AI45" s="1">
        <f t="shared" si="9"/>
        <v>60</v>
      </c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88</v>
      </c>
      <c r="B46" s="1" t="s">
        <v>37</v>
      </c>
      <c r="C46" s="1">
        <v>22.588999999999999</v>
      </c>
      <c r="D46" s="1">
        <v>68.108000000000004</v>
      </c>
      <c r="E46" s="1">
        <v>37.991999999999997</v>
      </c>
      <c r="F46" s="1">
        <v>47.646000000000001</v>
      </c>
      <c r="G46" s="8">
        <v>1</v>
      </c>
      <c r="H46" s="1">
        <v>50</v>
      </c>
      <c r="I46" s="1" t="s">
        <v>38</v>
      </c>
      <c r="J46" s="1"/>
      <c r="K46" s="1">
        <v>40.200000000000003</v>
      </c>
      <c r="L46" s="1">
        <f t="shared" si="15"/>
        <v>-2.2080000000000055</v>
      </c>
      <c r="M46" s="1">
        <f t="shared" si="4"/>
        <v>37.991999999999997</v>
      </c>
      <c r="N46" s="1"/>
      <c r="O46" s="1">
        <v>10.178399999999989</v>
      </c>
      <c r="P46" s="1"/>
      <c r="Q46" s="1">
        <f t="shared" si="5"/>
        <v>7.5983999999999998</v>
      </c>
      <c r="R46" s="5">
        <f t="shared" si="17"/>
        <v>25.757999999999996</v>
      </c>
      <c r="S46" s="5">
        <f t="shared" si="6"/>
        <v>25.757999999999996</v>
      </c>
      <c r="T46" s="5"/>
      <c r="U46" s="1"/>
      <c r="V46" s="1">
        <f t="shared" si="7"/>
        <v>10.999999999999998</v>
      </c>
      <c r="W46" s="1">
        <f t="shared" si="8"/>
        <v>7.6100758054327216</v>
      </c>
      <c r="X46" s="1">
        <v>6.1928000000000001</v>
      </c>
      <c r="Y46" s="1">
        <v>6.4864000000000006</v>
      </c>
      <c r="Z46" s="1">
        <v>6.2008000000000001</v>
      </c>
      <c r="AA46" s="1">
        <v>5.3864000000000001</v>
      </c>
      <c r="AB46" s="1">
        <v>4.872399999999999</v>
      </c>
      <c r="AC46" s="1">
        <v>5.9588000000000001</v>
      </c>
      <c r="AD46" s="1">
        <v>7.3068</v>
      </c>
      <c r="AE46" s="1">
        <v>5.9523999999999999</v>
      </c>
      <c r="AF46" s="1">
        <v>4.3380000000000001</v>
      </c>
      <c r="AG46" s="1">
        <v>5.1479999999999997</v>
      </c>
      <c r="AH46" s="1"/>
      <c r="AI46" s="1">
        <f t="shared" si="9"/>
        <v>26</v>
      </c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89</v>
      </c>
      <c r="B47" s="1" t="s">
        <v>37</v>
      </c>
      <c r="C47" s="1">
        <v>98.138000000000005</v>
      </c>
      <c r="D47" s="1">
        <v>158.339</v>
      </c>
      <c r="E47" s="1">
        <v>117.24299999999999</v>
      </c>
      <c r="F47" s="1">
        <v>123.29</v>
      </c>
      <c r="G47" s="8">
        <v>1</v>
      </c>
      <c r="H47" s="1">
        <v>50</v>
      </c>
      <c r="I47" s="1" t="s">
        <v>38</v>
      </c>
      <c r="J47" s="1"/>
      <c r="K47" s="1">
        <v>130.35</v>
      </c>
      <c r="L47" s="1">
        <f t="shared" si="15"/>
        <v>-13.106999999999999</v>
      </c>
      <c r="M47" s="1">
        <f t="shared" si="4"/>
        <v>117.24299999999999</v>
      </c>
      <c r="N47" s="1"/>
      <c r="O47" s="1">
        <v>105.6574</v>
      </c>
      <c r="P47" s="1"/>
      <c r="Q47" s="1">
        <f t="shared" si="5"/>
        <v>23.448599999999999</v>
      </c>
      <c r="R47" s="5">
        <f t="shared" si="17"/>
        <v>28.987199999999987</v>
      </c>
      <c r="S47" s="19">
        <f>R47+$S$1*Q47</f>
        <v>52.435799999999986</v>
      </c>
      <c r="T47" s="5"/>
      <c r="U47" s="1"/>
      <c r="V47" s="1">
        <f t="shared" si="7"/>
        <v>12</v>
      </c>
      <c r="W47" s="1">
        <f t="shared" si="8"/>
        <v>9.7637982651416308</v>
      </c>
      <c r="X47" s="1">
        <v>20.438600000000001</v>
      </c>
      <c r="Y47" s="1">
        <v>18.9434</v>
      </c>
      <c r="Z47" s="1">
        <v>14.3362</v>
      </c>
      <c r="AA47" s="1">
        <v>8.7896000000000001</v>
      </c>
      <c r="AB47" s="1">
        <v>13.1304</v>
      </c>
      <c r="AC47" s="1">
        <v>17.216799999999999</v>
      </c>
      <c r="AD47" s="1">
        <v>22.933199999999999</v>
      </c>
      <c r="AE47" s="1">
        <v>18.846800000000002</v>
      </c>
      <c r="AF47" s="1">
        <v>10.4152</v>
      </c>
      <c r="AG47" s="1">
        <v>12.547599999999999</v>
      </c>
      <c r="AH47" s="1"/>
      <c r="AI47" s="1">
        <f t="shared" si="9"/>
        <v>52</v>
      </c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90</v>
      </c>
      <c r="B48" s="1" t="s">
        <v>37</v>
      </c>
      <c r="C48" s="1">
        <v>141.678</v>
      </c>
      <c r="D48" s="1">
        <v>189.88300000000001</v>
      </c>
      <c r="E48" s="1">
        <v>116.381</v>
      </c>
      <c r="F48" s="1">
        <v>214.268</v>
      </c>
      <c r="G48" s="8">
        <v>1</v>
      </c>
      <c r="H48" s="1">
        <v>40</v>
      </c>
      <c r="I48" s="1" t="s">
        <v>38</v>
      </c>
      <c r="J48" s="1"/>
      <c r="K48" s="1">
        <v>103.7</v>
      </c>
      <c r="L48" s="1">
        <f t="shared" si="15"/>
        <v>12.680999999999997</v>
      </c>
      <c r="M48" s="1">
        <f t="shared" si="4"/>
        <v>116.381</v>
      </c>
      <c r="N48" s="1"/>
      <c r="O48" s="1">
        <v>0</v>
      </c>
      <c r="P48" s="1"/>
      <c r="Q48" s="1">
        <f t="shared" si="5"/>
        <v>23.276199999999999</v>
      </c>
      <c r="R48" s="5">
        <f t="shared" si="17"/>
        <v>41.770200000000017</v>
      </c>
      <c r="S48" s="5">
        <f t="shared" si="6"/>
        <v>41.770200000000017</v>
      </c>
      <c r="T48" s="5"/>
      <c r="U48" s="1"/>
      <c r="V48" s="1">
        <f t="shared" si="7"/>
        <v>11.000000000000002</v>
      </c>
      <c r="W48" s="1">
        <f t="shared" si="8"/>
        <v>9.2054544985865387</v>
      </c>
      <c r="X48" s="1">
        <v>20.372599999999998</v>
      </c>
      <c r="Y48" s="1">
        <v>28.519600000000001</v>
      </c>
      <c r="Z48" s="1">
        <v>24.2362</v>
      </c>
      <c r="AA48" s="1">
        <v>20.622800000000002</v>
      </c>
      <c r="AB48" s="1">
        <v>29.609200000000001</v>
      </c>
      <c r="AC48" s="1">
        <v>33.5608</v>
      </c>
      <c r="AD48" s="1">
        <v>34.162400000000012</v>
      </c>
      <c r="AE48" s="1">
        <v>24.038</v>
      </c>
      <c r="AF48" s="1">
        <v>5.6908000000000003</v>
      </c>
      <c r="AG48" s="1">
        <v>11.9452</v>
      </c>
      <c r="AH48" s="1"/>
      <c r="AI48" s="1">
        <f t="shared" si="9"/>
        <v>42</v>
      </c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91</v>
      </c>
      <c r="B49" s="1" t="s">
        <v>43</v>
      </c>
      <c r="C49" s="1">
        <v>281</v>
      </c>
      <c r="D49" s="1">
        <v>220</v>
      </c>
      <c r="E49" s="1">
        <v>196</v>
      </c>
      <c r="F49" s="1">
        <v>304</v>
      </c>
      <c r="G49" s="8">
        <v>0.45</v>
      </c>
      <c r="H49" s="1">
        <v>50</v>
      </c>
      <c r="I49" s="1" t="s">
        <v>38</v>
      </c>
      <c r="J49" s="1"/>
      <c r="K49" s="1">
        <v>187</v>
      </c>
      <c r="L49" s="1">
        <f t="shared" si="15"/>
        <v>9</v>
      </c>
      <c r="M49" s="1">
        <f t="shared" si="4"/>
        <v>196</v>
      </c>
      <c r="N49" s="1"/>
      <c r="O49" s="1">
        <v>297.39999999999998</v>
      </c>
      <c r="P49" s="1"/>
      <c r="Q49" s="1">
        <f t="shared" si="5"/>
        <v>39.200000000000003</v>
      </c>
      <c r="R49" s="5"/>
      <c r="S49" s="5">
        <f t="shared" si="6"/>
        <v>0</v>
      </c>
      <c r="T49" s="5"/>
      <c r="U49" s="1"/>
      <c r="V49" s="1">
        <f t="shared" si="7"/>
        <v>15.341836734693876</v>
      </c>
      <c r="W49" s="1">
        <f t="shared" si="8"/>
        <v>15.341836734693876</v>
      </c>
      <c r="X49" s="1">
        <v>51.4</v>
      </c>
      <c r="Y49" s="1">
        <v>40.4</v>
      </c>
      <c r="Z49" s="1">
        <v>28</v>
      </c>
      <c r="AA49" s="1">
        <v>33</v>
      </c>
      <c r="AB49" s="1">
        <v>45.4</v>
      </c>
      <c r="AC49" s="1">
        <v>54.2</v>
      </c>
      <c r="AD49" s="1">
        <v>42</v>
      </c>
      <c r="AE49" s="1">
        <v>35</v>
      </c>
      <c r="AF49" s="1">
        <v>24</v>
      </c>
      <c r="AG49" s="1">
        <v>22.4</v>
      </c>
      <c r="AH49" s="1"/>
      <c r="AI49" s="1">
        <f t="shared" si="9"/>
        <v>0</v>
      </c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0" t="s">
        <v>92</v>
      </c>
      <c r="B50" s="1" t="s">
        <v>37</v>
      </c>
      <c r="C50" s="1"/>
      <c r="D50" s="1"/>
      <c r="E50" s="1"/>
      <c r="F50" s="1"/>
      <c r="G50" s="8">
        <v>1</v>
      </c>
      <c r="H50" s="1">
        <v>40</v>
      </c>
      <c r="I50" s="1" t="s">
        <v>38</v>
      </c>
      <c r="J50" s="1"/>
      <c r="K50" s="1"/>
      <c r="L50" s="1">
        <f t="shared" si="15"/>
        <v>0</v>
      </c>
      <c r="M50" s="1">
        <f t="shared" si="4"/>
        <v>0</v>
      </c>
      <c r="N50" s="1"/>
      <c r="O50" s="10"/>
      <c r="P50" s="10"/>
      <c r="Q50" s="1">
        <f t="shared" si="5"/>
        <v>0</v>
      </c>
      <c r="R50" s="17">
        <v>4</v>
      </c>
      <c r="S50" s="5">
        <f t="shared" si="6"/>
        <v>4</v>
      </c>
      <c r="T50" s="5"/>
      <c r="U50" s="1"/>
      <c r="V50" s="1" t="e">
        <f t="shared" si="7"/>
        <v>#DIV/0!</v>
      </c>
      <c r="W50" s="1" t="e">
        <f t="shared" si="8"/>
        <v>#DIV/0!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">
        <v>0</v>
      </c>
      <c r="AH50" s="10" t="s">
        <v>93</v>
      </c>
      <c r="AI50" s="1">
        <f t="shared" si="9"/>
        <v>4</v>
      </c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94</v>
      </c>
      <c r="B51" s="1" t="s">
        <v>43</v>
      </c>
      <c r="C51" s="1">
        <v>111</v>
      </c>
      <c r="D51" s="1">
        <v>187</v>
      </c>
      <c r="E51" s="1">
        <v>139</v>
      </c>
      <c r="F51" s="1">
        <v>158</v>
      </c>
      <c r="G51" s="8">
        <v>0.4</v>
      </c>
      <c r="H51" s="1">
        <v>40</v>
      </c>
      <c r="I51" s="1" t="s">
        <v>38</v>
      </c>
      <c r="J51" s="1"/>
      <c r="K51" s="1">
        <v>116</v>
      </c>
      <c r="L51" s="1">
        <f t="shared" si="15"/>
        <v>23</v>
      </c>
      <c r="M51" s="1">
        <f t="shared" si="4"/>
        <v>115</v>
      </c>
      <c r="N51" s="1">
        <v>24</v>
      </c>
      <c r="O51" s="1">
        <v>0</v>
      </c>
      <c r="P51" s="1"/>
      <c r="Q51" s="1">
        <f t="shared" si="5"/>
        <v>23</v>
      </c>
      <c r="R51" s="5">
        <f t="shared" si="17"/>
        <v>95</v>
      </c>
      <c r="S51" s="5">
        <f t="shared" si="6"/>
        <v>95</v>
      </c>
      <c r="T51" s="5"/>
      <c r="U51" s="1"/>
      <c r="V51" s="1">
        <f t="shared" si="7"/>
        <v>11</v>
      </c>
      <c r="W51" s="1">
        <f t="shared" si="8"/>
        <v>6.8695652173913047</v>
      </c>
      <c r="X51" s="1">
        <v>13.6</v>
      </c>
      <c r="Y51" s="1">
        <v>20.8</v>
      </c>
      <c r="Z51" s="1">
        <v>27.8</v>
      </c>
      <c r="AA51" s="1">
        <v>13</v>
      </c>
      <c r="AB51" s="1">
        <v>6.4</v>
      </c>
      <c r="AC51" s="1">
        <v>16.8</v>
      </c>
      <c r="AD51" s="1">
        <v>30</v>
      </c>
      <c r="AE51" s="1">
        <v>23.2</v>
      </c>
      <c r="AF51" s="1">
        <v>16.2</v>
      </c>
      <c r="AG51" s="1">
        <v>22</v>
      </c>
      <c r="AH51" s="1"/>
      <c r="AI51" s="1">
        <f t="shared" si="9"/>
        <v>38</v>
      </c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95</v>
      </c>
      <c r="B52" s="1" t="s">
        <v>43</v>
      </c>
      <c r="C52" s="1">
        <v>87</v>
      </c>
      <c r="D52" s="1">
        <v>391</v>
      </c>
      <c r="E52" s="1">
        <v>157</v>
      </c>
      <c r="F52" s="1">
        <v>311</v>
      </c>
      <c r="G52" s="8">
        <v>0.4</v>
      </c>
      <c r="H52" s="1">
        <v>40</v>
      </c>
      <c r="I52" s="1" t="s">
        <v>38</v>
      </c>
      <c r="J52" s="1"/>
      <c r="K52" s="1">
        <v>119</v>
      </c>
      <c r="L52" s="1">
        <f t="shared" si="15"/>
        <v>38</v>
      </c>
      <c r="M52" s="1">
        <f t="shared" si="4"/>
        <v>109</v>
      </c>
      <c r="N52" s="1">
        <v>48</v>
      </c>
      <c r="O52" s="1">
        <v>0</v>
      </c>
      <c r="P52" s="1"/>
      <c r="Q52" s="1">
        <f t="shared" si="5"/>
        <v>21.8</v>
      </c>
      <c r="R52" s="5"/>
      <c r="S52" s="5">
        <f t="shared" si="6"/>
        <v>0</v>
      </c>
      <c r="T52" s="5"/>
      <c r="U52" s="1"/>
      <c r="V52" s="1">
        <f t="shared" si="7"/>
        <v>14.266055045871559</v>
      </c>
      <c r="W52" s="1">
        <f t="shared" si="8"/>
        <v>14.266055045871559</v>
      </c>
      <c r="X52" s="1">
        <v>26</v>
      </c>
      <c r="Y52" s="1">
        <v>37.200000000000003</v>
      </c>
      <c r="Z52" s="1">
        <v>34.799999999999997</v>
      </c>
      <c r="AA52" s="1">
        <v>22.2</v>
      </c>
      <c r="AB52" s="1">
        <v>27.4</v>
      </c>
      <c r="AC52" s="1">
        <v>35.4</v>
      </c>
      <c r="AD52" s="1">
        <v>29.8</v>
      </c>
      <c r="AE52" s="1">
        <v>20</v>
      </c>
      <c r="AF52" s="1">
        <v>21.6</v>
      </c>
      <c r="AG52" s="1">
        <v>33.200000000000003</v>
      </c>
      <c r="AH52" s="1"/>
      <c r="AI52" s="1">
        <f t="shared" si="9"/>
        <v>0</v>
      </c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4" t="s">
        <v>96</v>
      </c>
      <c r="B53" s="14" t="s">
        <v>37</v>
      </c>
      <c r="C53" s="14"/>
      <c r="D53" s="14">
        <v>1.35</v>
      </c>
      <c r="E53" s="14">
        <v>1.35</v>
      </c>
      <c r="F53" s="14"/>
      <c r="G53" s="15">
        <v>0</v>
      </c>
      <c r="H53" s="14">
        <v>50</v>
      </c>
      <c r="I53" s="14" t="s">
        <v>38</v>
      </c>
      <c r="J53" s="14"/>
      <c r="K53" s="14">
        <v>1.3</v>
      </c>
      <c r="L53" s="14">
        <f t="shared" si="15"/>
        <v>5.0000000000000044E-2</v>
      </c>
      <c r="M53" s="14">
        <f t="shared" si="4"/>
        <v>1.35</v>
      </c>
      <c r="N53" s="14"/>
      <c r="O53" s="14">
        <v>0</v>
      </c>
      <c r="P53" s="14"/>
      <c r="Q53" s="14">
        <f t="shared" si="5"/>
        <v>0.27</v>
      </c>
      <c r="R53" s="16"/>
      <c r="S53" s="5">
        <f t="shared" si="6"/>
        <v>0</v>
      </c>
      <c r="T53" s="16"/>
      <c r="U53" s="14"/>
      <c r="V53" s="1">
        <f t="shared" si="7"/>
        <v>0</v>
      </c>
      <c r="W53" s="1">
        <f t="shared" si="8"/>
        <v>0</v>
      </c>
      <c r="X53" s="14">
        <v>0</v>
      </c>
      <c r="Y53" s="14">
        <v>0</v>
      </c>
      <c r="Z53" s="14">
        <v>0</v>
      </c>
      <c r="AA53" s="14">
        <v>0</v>
      </c>
      <c r="AB53" s="14">
        <v>0</v>
      </c>
      <c r="AC53" s="14">
        <v>0</v>
      </c>
      <c r="AD53" s="14">
        <v>0</v>
      </c>
      <c r="AE53" s="14">
        <v>0</v>
      </c>
      <c r="AF53" s="14">
        <v>0</v>
      </c>
      <c r="AG53" s="14">
        <v>0</v>
      </c>
      <c r="AH53" s="14" t="s">
        <v>47</v>
      </c>
      <c r="AI53" s="1">
        <f t="shared" si="9"/>
        <v>0</v>
      </c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97</v>
      </c>
      <c r="B54" s="1" t="s">
        <v>37</v>
      </c>
      <c r="C54" s="1">
        <v>90.844999999999999</v>
      </c>
      <c r="D54" s="1">
        <v>120.127</v>
      </c>
      <c r="E54" s="1">
        <v>91.162000000000006</v>
      </c>
      <c r="F54" s="1">
        <v>119.81</v>
      </c>
      <c r="G54" s="8">
        <v>1</v>
      </c>
      <c r="H54" s="1">
        <v>50</v>
      </c>
      <c r="I54" s="1" t="s">
        <v>38</v>
      </c>
      <c r="J54" s="1"/>
      <c r="K54" s="1">
        <v>93.75</v>
      </c>
      <c r="L54" s="1">
        <f t="shared" si="15"/>
        <v>-2.5879999999999939</v>
      </c>
      <c r="M54" s="1">
        <f t="shared" si="4"/>
        <v>91.162000000000006</v>
      </c>
      <c r="N54" s="1"/>
      <c r="O54" s="1">
        <v>146.34700000000001</v>
      </c>
      <c r="P54" s="1"/>
      <c r="Q54" s="1">
        <f t="shared" si="5"/>
        <v>18.232400000000002</v>
      </c>
      <c r="R54" s="5"/>
      <c r="S54" s="5">
        <f t="shared" si="6"/>
        <v>0</v>
      </c>
      <c r="T54" s="5"/>
      <c r="U54" s="1"/>
      <c r="V54" s="1">
        <f t="shared" si="7"/>
        <v>14.598023299181676</v>
      </c>
      <c r="W54" s="1">
        <f t="shared" si="8"/>
        <v>14.598023299181676</v>
      </c>
      <c r="X54" s="1">
        <v>23.126999999999999</v>
      </c>
      <c r="Y54" s="1">
        <v>19.654199999999999</v>
      </c>
      <c r="Z54" s="1">
        <v>10.3916</v>
      </c>
      <c r="AA54" s="1">
        <v>10.530799999999999</v>
      </c>
      <c r="AB54" s="1">
        <v>14.255599999999999</v>
      </c>
      <c r="AC54" s="1">
        <v>14.012</v>
      </c>
      <c r="AD54" s="1">
        <v>18.624199999999998</v>
      </c>
      <c r="AE54" s="1">
        <v>30.759599999999999</v>
      </c>
      <c r="AF54" s="1">
        <v>14.675599999999999</v>
      </c>
      <c r="AG54" s="1">
        <v>15.231999999999999</v>
      </c>
      <c r="AH54" s="1"/>
      <c r="AI54" s="1">
        <f t="shared" si="9"/>
        <v>0</v>
      </c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98</v>
      </c>
      <c r="B55" s="1" t="s">
        <v>37</v>
      </c>
      <c r="C55" s="1">
        <v>54.386000000000003</v>
      </c>
      <c r="D55" s="1">
        <v>20.366</v>
      </c>
      <c r="E55" s="1">
        <v>43.591999999999999</v>
      </c>
      <c r="F55" s="1">
        <v>10.794</v>
      </c>
      <c r="G55" s="8">
        <v>1</v>
      </c>
      <c r="H55" s="1">
        <v>50</v>
      </c>
      <c r="I55" s="1" t="s">
        <v>38</v>
      </c>
      <c r="J55" s="1"/>
      <c r="K55" s="1">
        <v>48.8</v>
      </c>
      <c r="L55" s="1">
        <f t="shared" si="15"/>
        <v>-5.2079999999999984</v>
      </c>
      <c r="M55" s="1">
        <f t="shared" si="4"/>
        <v>43.591999999999999</v>
      </c>
      <c r="N55" s="1"/>
      <c r="O55" s="1">
        <v>4.445999999999998</v>
      </c>
      <c r="P55" s="1"/>
      <c r="Q55" s="1">
        <f t="shared" si="5"/>
        <v>8.718399999999999</v>
      </c>
      <c r="R55" s="5">
        <f>8*Q55-O55-F55</f>
        <v>54.507199999999997</v>
      </c>
      <c r="S55" s="5">
        <f t="shared" si="6"/>
        <v>54.507199999999997</v>
      </c>
      <c r="T55" s="5"/>
      <c r="U55" s="1"/>
      <c r="V55" s="1">
        <f t="shared" si="7"/>
        <v>8</v>
      </c>
      <c r="W55" s="1">
        <f t="shared" si="8"/>
        <v>1.7480271609469629</v>
      </c>
      <c r="X55" s="1">
        <v>4.3600000000000003</v>
      </c>
      <c r="Y55" s="1">
        <v>4.1487999999999996</v>
      </c>
      <c r="Z55" s="1">
        <v>3.8675999999999999</v>
      </c>
      <c r="AA55" s="1">
        <v>4.4603999999999999</v>
      </c>
      <c r="AB55" s="1">
        <v>5.3031999999999986</v>
      </c>
      <c r="AC55" s="1">
        <v>5.2212000000000014</v>
      </c>
      <c r="AD55" s="1">
        <v>3.4388000000000001</v>
      </c>
      <c r="AE55" s="1">
        <v>3.4984000000000002</v>
      </c>
      <c r="AF55" s="1">
        <v>3.2408000000000001</v>
      </c>
      <c r="AG55" s="1">
        <v>3.1736</v>
      </c>
      <c r="AH55" s="1"/>
      <c r="AI55" s="1">
        <f t="shared" si="9"/>
        <v>55</v>
      </c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99</v>
      </c>
      <c r="B56" s="1" t="s">
        <v>43</v>
      </c>
      <c r="C56" s="1">
        <v>1</v>
      </c>
      <c r="D56" s="1">
        <v>90</v>
      </c>
      <c r="E56" s="1">
        <v>12</v>
      </c>
      <c r="F56" s="1">
        <v>79</v>
      </c>
      <c r="G56" s="8">
        <v>0.4</v>
      </c>
      <c r="H56" s="1">
        <v>50</v>
      </c>
      <c r="I56" s="1" t="s">
        <v>38</v>
      </c>
      <c r="J56" s="1"/>
      <c r="K56" s="1">
        <v>14</v>
      </c>
      <c r="L56" s="1">
        <f t="shared" si="15"/>
        <v>-2</v>
      </c>
      <c r="M56" s="1">
        <f t="shared" si="4"/>
        <v>12</v>
      </c>
      <c r="N56" s="1"/>
      <c r="O56" s="1">
        <v>0</v>
      </c>
      <c r="P56" s="1"/>
      <c r="Q56" s="1">
        <f t="shared" si="5"/>
        <v>2.4</v>
      </c>
      <c r="R56" s="5"/>
      <c r="S56" s="5">
        <f t="shared" si="6"/>
        <v>0</v>
      </c>
      <c r="T56" s="5"/>
      <c r="U56" s="1"/>
      <c r="V56" s="1">
        <f t="shared" si="7"/>
        <v>32.916666666666671</v>
      </c>
      <c r="W56" s="1">
        <f t="shared" si="8"/>
        <v>32.916666666666671</v>
      </c>
      <c r="X56" s="1">
        <v>1.2</v>
      </c>
      <c r="Y56" s="1">
        <v>1.4</v>
      </c>
      <c r="Z56" s="1">
        <v>8.6</v>
      </c>
      <c r="AA56" s="1">
        <v>8.4</v>
      </c>
      <c r="AB56" s="1">
        <v>0</v>
      </c>
      <c r="AC56" s="1">
        <v>0</v>
      </c>
      <c r="AD56" s="1">
        <v>3.8</v>
      </c>
      <c r="AE56" s="1">
        <v>3.8</v>
      </c>
      <c r="AF56" s="1">
        <v>0</v>
      </c>
      <c r="AG56" s="1">
        <v>0</v>
      </c>
      <c r="AH56" s="1" t="s">
        <v>100</v>
      </c>
      <c r="AI56" s="1">
        <f t="shared" si="9"/>
        <v>0</v>
      </c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1" t="s">
        <v>101</v>
      </c>
      <c r="B57" s="11" t="s">
        <v>37</v>
      </c>
      <c r="C57" s="11"/>
      <c r="D57" s="11">
        <v>32.142000000000003</v>
      </c>
      <c r="E57" s="11">
        <v>32.142000000000003</v>
      </c>
      <c r="F57" s="11"/>
      <c r="G57" s="12">
        <v>0</v>
      </c>
      <c r="H57" s="11" t="e">
        <v>#N/A</v>
      </c>
      <c r="I57" s="11" t="s">
        <v>72</v>
      </c>
      <c r="J57" s="11"/>
      <c r="K57" s="11"/>
      <c r="L57" s="11">
        <f t="shared" si="15"/>
        <v>32.142000000000003</v>
      </c>
      <c r="M57" s="11">
        <f t="shared" si="4"/>
        <v>0</v>
      </c>
      <c r="N57" s="11">
        <v>32.142000000000003</v>
      </c>
      <c r="O57" s="11"/>
      <c r="P57" s="11"/>
      <c r="Q57" s="11">
        <f t="shared" si="5"/>
        <v>0</v>
      </c>
      <c r="R57" s="13"/>
      <c r="S57" s="5">
        <f t="shared" si="6"/>
        <v>0</v>
      </c>
      <c r="T57" s="13"/>
      <c r="U57" s="11"/>
      <c r="V57" s="1" t="e">
        <f t="shared" si="7"/>
        <v>#DIV/0!</v>
      </c>
      <c r="W57" s="1" t="e">
        <f t="shared" si="8"/>
        <v>#DIV/0!</v>
      </c>
      <c r="X57" s="11">
        <v>0</v>
      </c>
      <c r="Y57" s="11">
        <v>0</v>
      </c>
      <c r="Z57" s="11">
        <v>0</v>
      </c>
      <c r="AA57" s="11">
        <v>0</v>
      </c>
      <c r="AB57" s="11">
        <v>0</v>
      </c>
      <c r="AC57" s="11">
        <v>0</v>
      </c>
      <c r="AD57" s="11">
        <v>0</v>
      </c>
      <c r="AE57" s="11">
        <v>0</v>
      </c>
      <c r="AF57" s="11">
        <v>0</v>
      </c>
      <c r="AG57" s="11">
        <v>0</v>
      </c>
      <c r="AH57" s="11"/>
      <c r="AI57" s="1">
        <f t="shared" si="9"/>
        <v>0</v>
      </c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102</v>
      </c>
      <c r="B58" s="1" t="s">
        <v>43</v>
      </c>
      <c r="C58" s="1">
        <v>316</v>
      </c>
      <c r="D58" s="1">
        <v>1640</v>
      </c>
      <c r="E58" s="1">
        <v>1213</v>
      </c>
      <c r="F58" s="1">
        <v>733</v>
      </c>
      <c r="G58" s="8">
        <v>0.4</v>
      </c>
      <c r="H58" s="1">
        <v>40</v>
      </c>
      <c r="I58" s="1" t="s">
        <v>38</v>
      </c>
      <c r="J58" s="1"/>
      <c r="K58" s="1">
        <v>383</v>
      </c>
      <c r="L58" s="1">
        <f t="shared" si="15"/>
        <v>830</v>
      </c>
      <c r="M58" s="1">
        <f t="shared" si="4"/>
        <v>373</v>
      </c>
      <c r="N58" s="1">
        <v>840</v>
      </c>
      <c r="O58" s="1">
        <v>0</v>
      </c>
      <c r="P58" s="1"/>
      <c r="Q58" s="1">
        <f t="shared" si="5"/>
        <v>74.599999999999994</v>
      </c>
      <c r="R58" s="5">
        <f t="shared" ref="R58:R60" si="18">11*Q58-O58-F58</f>
        <v>87.599999999999909</v>
      </c>
      <c r="S58" s="5">
        <f t="shared" si="6"/>
        <v>87.599999999999909</v>
      </c>
      <c r="T58" s="5"/>
      <c r="U58" s="1"/>
      <c r="V58" s="1">
        <f t="shared" si="7"/>
        <v>11</v>
      </c>
      <c r="W58" s="1">
        <f t="shared" si="8"/>
        <v>9.825737265415551</v>
      </c>
      <c r="X58" s="1">
        <v>83.4</v>
      </c>
      <c r="Y58" s="1">
        <v>98.8</v>
      </c>
      <c r="Z58" s="1">
        <v>89.2</v>
      </c>
      <c r="AA58" s="1">
        <v>72.400000000000006</v>
      </c>
      <c r="AB58" s="1">
        <v>91.4</v>
      </c>
      <c r="AC58" s="1">
        <v>103.6</v>
      </c>
      <c r="AD58" s="1">
        <v>107.4</v>
      </c>
      <c r="AE58" s="1">
        <v>88.4</v>
      </c>
      <c r="AF58" s="1">
        <v>90.8</v>
      </c>
      <c r="AG58" s="1">
        <v>103.4</v>
      </c>
      <c r="AH58" s="1"/>
      <c r="AI58" s="1">
        <f t="shared" si="9"/>
        <v>35</v>
      </c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103</v>
      </c>
      <c r="B59" s="1" t="s">
        <v>43</v>
      </c>
      <c r="C59" s="1">
        <v>330</v>
      </c>
      <c r="D59" s="1">
        <v>1082</v>
      </c>
      <c r="E59" s="1">
        <v>704</v>
      </c>
      <c r="F59" s="1">
        <v>703</v>
      </c>
      <c r="G59" s="8">
        <v>0.4</v>
      </c>
      <c r="H59" s="1">
        <v>40</v>
      </c>
      <c r="I59" s="1" t="s">
        <v>38</v>
      </c>
      <c r="J59" s="1"/>
      <c r="K59" s="1">
        <v>349</v>
      </c>
      <c r="L59" s="1">
        <f t="shared" si="15"/>
        <v>355</v>
      </c>
      <c r="M59" s="1">
        <f t="shared" si="4"/>
        <v>344</v>
      </c>
      <c r="N59" s="1">
        <v>360</v>
      </c>
      <c r="O59" s="1">
        <v>39.200000000000053</v>
      </c>
      <c r="P59" s="1"/>
      <c r="Q59" s="1">
        <f t="shared" si="5"/>
        <v>68.8</v>
      </c>
      <c r="R59" s="5">
        <f t="shared" si="18"/>
        <v>14.599999999999909</v>
      </c>
      <c r="S59" s="5">
        <f t="shared" si="6"/>
        <v>14.599999999999909</v>
      </c>
      <c r="T59" s="5"/>
      <c r="U59" s="1"/>
      <c r="V59" s="1">
        <f t="shared" si="7"/>
        <v>11</v>
      </c>
      <c r="W59" s="1">
        <f t="shared" si="8"/>
        <v>10.787790697674419</v>
      </c>
      <c r="X59" s="1">
        <v>83</v>
      </c>
      <c r="Y59" s="1">
        <v>92.8</v>
      </c>
      <c r="Z59" s="1">
        <v>81.599999999999994</v>
      </c>
      <c r="AA59" s="1">
        <v>67.400000000000006</v>
      </c>
      <c r="AB59" s="1">
        <v>88.4</v>
      </c>
      <c r="AC59" s="1">
        <v>102.4</v>
      </c>
      <c r="AD59" s="1">
        <v>99.4</v>
      </c>
      <c r="AE59" s="1">
        <v>92.2</v>
      </c>
      <c r="AF59" s="1">
        <v>84.6</v>
      </c>
      <c r="AG59" s="1">
        <v>83.2</v>
      </c>
      <c r="AH59" s="1" t="s">
        <v>40</v>
      </c>
      <c r="AI59" s="1">
        <f t="shared" si="9"/>
        <v>6</v>
      </c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104</v>
      </c>
      <c r="B60" s="1" t="s">
        <v>37</v>
      </c>
      <c r="C60" s="1">
        <v>217.904</v>
      </c>
      <c r="D60" s="1">
        <v>796.49</v>
      </c>
      <c r="E60" s="1">
        <v>554.66700000000003</v>
      </c>
      <c r="F60" s="1">
        <v>281.142</v>
      </c>
      <c r="G60" s="8">
        <v>1</v>
      </c>
      <c r="H60" s="1">
        <v>40</v>
      </c>
      <c r="I60" s="1" t="s">
        <v>38</v>
      </c>
      <c r="J60" s="1"/>
      <c r="K60" s="1">
        <v>239.6</v>
      </c>
      <c r="L60" s="1">
        <f t="shared" si="15"/>
        <v>315.06700000000001</v>
      </c>
      <c r="M60" s="1">
        <f t="shared" si="4"/>
        <v>251.53000000000003</v>
      </c>
      <c r="N60" s="1">
        <v>303.137</v>
      </c>
      <c r="O60" s="1">
        <v>153.72000000000011</v>
      </c>
      <c r="P60" s="1"/>
      <c r="Q60" s="1">
        <f t="shared" si="5"/>
        <v>50.306000000000004</v>
      </c>
      <c r="R60" s="5">
        <f t="shared" si="18"/>
        <v>118.50399999999996</v>
      </c>
      <c r="S60" s="5">
        <f t="shared" si="6"/>
        <v>118.50399999999996</v>
      </c>
      <c r="T60" s="5"/>
      <c r="U60" s="1"/>
      <c r="V60" s="1">
        <f t="shared" si="7"/>
        <v>10.999999999999998</v>
      </c>
      <c r="W60" s="1">
        <f t="shared" si="8"/>
        <v>8.6443366596429865</v>
      </c>
      <c r="X60" s="1">
        <v>49.2348</v>
      </c>
      <c r="Y60" s="1">
        <v>41.085799999999992</v>
      </c>
      <c r="Z60" s="1">
        <v>30.735600000000002</v>
      </c>
      <c r="AA60" s="1">
        <v>40.432000000000002</v>
      </c>
      <c r="AB60" s="1">
        <v>43.011399999999988</v>
      </c>
      <c r="AC60" s="1">
        <v>41.345999999999997</v>
      </c>
      <c r="AD60" s="1">
        <v>28.8216</v>
      </c>
      <c r="AE60" s="1">
        <v>32.0002</v>
      </c>
      <c r="AF60" s="1">
        <v>46.656999999999996</v>
      </c>
      <c r="AG60" s="1">
        <v>44.595799999999997</v>
      </c>
      <c r="AH60" s="1"/>
      <c r="AI60" s="1">
        <f t="shared" si="9"/>
        <v>119</v>
      </c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105</v>
      </c>
      <c r="B61" s="1" t="s">
        <v>37</v>
      </c>
      <c r="C61" s="1">
        <v>87.304000000000002</v>
      </c>
      <c r="D61" s="1">
        <v>472.91300000000001</v>
      </c>
      <c r="E61" s="1">
        <v>316.84800000000001</v>
      </c>
      <c r="F61" s="1">
        <v>205.58699999999999</v>
      </c>
      <c r="G61" s="8">
        <v>1</v>
      </c>
      <c r="H61" s="1">
        <v>40</v>
      </c>
      <c r="I61" s="1" t="s">
        <v>38</v>
      </c>
      <c r="J61" s="1"/>
      <c r="K61" s="1">
        <v>112.78</v>
      </c>
      <c r="L61" s="1">
        <f t="shared" si="15"/>
        <v>204.06800000000001</v>
      </c>
      <c r="M61" s="1">
        <f t="shared" si="4"/>
        <v>111.87100000000001</v>
      </c>
      <c r="N61" s="1">
        <v>204.977</v>
      </c>
      <c r="O61" s="1">
        <v>166.2769999999999</v>
      </c>
      <c r="P61" s="1"/>
      <c r="Q61" s="1">
        <f t="shared" si="5"/>
        <v>22.374200000000002</v>
      </c>
      <c r="R61" s="5"/>
      <c r="S61" s="5">
        <f t="shared" si="6"/>
        <v>0</v>
      </c>
      <c r="T61" s="5"/>
      <c r="U61" s="1"/>
      <c r="V61" s="1">
        <f t="shared" si="7"/>
        <v>16.620214354032765</v>
      </c>
      <c r="W61" s="1">
        <f t="shared" si="8"/>
        <v>16.620214354032765</v>
      </c>
      <c r="X61" s="1">
        <v>34.851799999999997</v>
      </c>
      <c r="Y61" s="1">
        <v>25.512799999999999</v>
      </c>
      <c r="Z61" s="1">
        <v>34.562399999999997</v>
      </c>
      <c r="AA61" s="1">
        <v>38.879399999999997</v>
      </c>
      <c r="AB61" s="1">
        <v>28.770800000000001</v>
      </c>
      <c r="AC61" s="1">
        <v>25.8538</v>
      </c>
      <c r="AD61" s="1">
        <v>33.005800000000001</v>
      </c>
      <c r="AE61" s="1">
        <v>43.893799999999999</v>
      </c>
      <c r="AF61" s="1">
        <v>43.0182</v>
      </c>
      <c r="AG61" s="1">
        <v>41.011200000000009</v>
      </c>
      <c r="AH61" s="1"/>
      <c r="AI61" s="1">
        <f t="shared" si="9"/>
        <v>0</v>
      </c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1" t="s">
        <v>106</v>
      </c>
      <c r="B62" s="11" t="s">
        <v>37</v>
      </c>
      <c r="C62" s="11"/>
      <c r="D62" s="11">
        <v>306.72500000000002</v>
      </c>
      <c r="E62" s="11">
        <v>306.72500000000002</v>
      </c>
      <c r="F62" s="11"/>
      <c r="G62" s="12">
        <v>0</v>
      </c>
      <c r="H62" s="11" t="e">
        <v>#N/A</v>
      </c>
      <c r="I62" s="11" t="s">
        <v>72</v>
      </c>
      <c r="J62" s="11"/>
      <c r="K62" s="11"/>
      <c r="L62" s="11">
        <f t="shared" si="15"/>
        <v>306.72500000000002</v>
      </c>
      <c r="M62" s="11">
        <f t="shared" si="4"/>
        <v>0</v>
      </c>
      <c r="N62" s="11">
        <v>306.72500000000002</v>
      </c>
      <c r="O62" s="11"/>
      <c r="P62" s="11"/>
      <c r="Q62" s="11">
        <f t="shared" si="5"/>
        <v>0</v>
      </c>
      <c r="R62" s="13"/>
      <c r="S62" s="5">
        <f t="shared" si="6"/>
        <v>0</v>
      </c>
      <c r="T62" s="13"/>
      <c r="U62" s="11"/>
      <c r="V62" s="1" t="e">
        <f t="shared" si="7"/>
        <v>#DIV/0!</v>
      </c>
      <c r="W62" s="1" t="e">
        <f t="shared" si="8"/>
        <v>#DIV/0!</v>
      </c>
      <c r="X62" s="11">
        <v>0</v>
      </c>
      <c r="Y62" s="11">
        <v>0</v>
      </c>
      <c r="Z62" s="11">
        <v>0</v>
      </c>
      <c r="AA62" s="11">
        <v>0</v>
      </c>
      <c r="AB62" s="11">
        <v>0</v>
      </c>
      <c r="AC62" s="11">
        <v>0</v>
      </c>
      <c r="AD62" s="11">
        <v>0</v>
      </c>
      <c r="AE62" s="11">
        <v>0</v>
      </c>
      <c r="AF62" s="11">
        <v>0</v>
      </c>
      <c r="AG62" s="11">
        <v>0</v>
      </c>
      <c r="AH62" s="11"/>
      <c r="AI62" s="1">
        <f t="shared" si="9"/>
        <v>0</v>
      </c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107</v>
      </c>
      <c r="B63" s="1" t="s">
        <v>37</v>
      </c>
      <c r="C63" s="1">
        <v>64.480999999999995</v>
      </c>
      <c r="D63" s="1">
        <v>619.00300000000004</v>
      </c>
      <c r="E63" s="1">
        <v>420.45800000000003</v>
      </c>
      <c r="F63" s="1">
        <v>235.88200000000001</v>
      </c>
      <c r="G63" s="8">
        <v>1</v>
      </c>
      <c r="H63" s="1">
        <v>40</v>
      </c>
      <c r="I63" s="1" t="s">
        <v>38</v>
      </c>
      <c r="J63" s="1"/>
      <c r="K63" s="1">
        <v>175.98</v>
      </c>
      <c r="L63" s="1">
        <f t="shared" si="15"/>
        <v>244.47800000000004</v>
      </c>
      <c r="M63" s="1">
        <f t="shared" si="4"/>
        <v>150.43200000000002</v>
      </c>
      <c r="N63" s="1">
        <v>270.02600000000001</v>
      </c>
      <c r="O63" s="1">
        <v>0</v>
      </c>
      <c r="P63" s="1"/>
      <c r="Q63" s="1">
        <f t="shared" si="5"/>
        <v>30.086400000000005</v>
      </c>
      <c r="R63" s="5">
        <f>11*Q63-O63-F63</f>
        <v>95.068400000000054</v>
      </c>
      <c r="S63" s="5">
        <f t="shared" si="6"/>
        <v>95.068400000000054</v>
      </c>
      <c r="T63" s="5"/>
      <c r="U63" s="1"/>
      <c r="V63" s="1">
        <f t="shared" si="7"/>
        <v>11</v>
      </c>
      <c r="W63" s="1">
        <f t="shared" si="8"/>
        <v>7.8401536907041045</v>
      </c>
      <c r="X63" s="1">
        <v>24.663599999999999</v>
      </c>
      <c r="Y63" s="1">
        <v>33.92</v>
      </c>
      <c r="Z63" s="1">
        <v>28.014800000000001</v>
      </c>
      <c r="AA63" s="1">
        <v>15.264400000000011</v>
      </c>
      <c r="AB63" s="1">
        <v>12.246</v>
      </c>
      <c r="AC63" s="1">
        <v>13.5246</v>
      </c>
      <c r="AD63" s="1">
        <v>31.470600000000001</v>
      </c>
      <c r="AE63" s="1">
        <v>34.069400000000002</v>
      </c>
      <c r="AF63" s="1">
        <v>19.405000000000001</v>
      </c>
      <c r="AG63" s="1">
        <v>18.113199999999999</v>
      </c>
      <c r="AH63" s="1"/>
      <c r="AI63" s="1">
        <f t="shared" si="9"/>
        <v>95</v>
      </c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1" t="s">
        <v>108</v>
      </c>
      <c r="B64" s="11" t="s">
        <v>43</v>
      </c>
      <c r="C64" s="11"/>
      <c r="D64" s="11">
        <v>12</v>
      </c>
      <c r="E64" s="11">
        <v>12</v>
      </c>
      <c r="F64" s="11"/>
      <c r="G64" s="12">
        <v>0</v>
      </c>
      <c r="H64" s="11" t="e">
        <v>#N/A</v>
      </c>
      <c r="I64" s="11" t="s">
        <v>72</v>
      </c>
      <c r="J64" s="11"/>
      <c r="K64" s="11"/>
      <c r="L64" s="11">
        <f t="shared" si="15"/>
        <v>12</v>
      </c>
      <c r="M64" s="11">
        <f t="shared" si="4"/>
        <v>0</v>
      </c>
      <c r="N64" s="11">
        <v>12</v>
      </c>
      <c r="O64" s="11"/>
      <c r="P64" s="11"/>
      <c r="Q64" s="11">
        <f t="shared" si="5"/>
        <v>0</v>
      </c>
      <c r="R64" s="13"/>
      <c r="S64" s="5">
        <f t="shared" si="6"/>
        <v>0</v>
      </c>
      <c r="T64" s="13"/>
      <c r="U64" s="11"/>
      <c r="V64" s="1" t="e">
        <f t="shared" si="7"/>
        <v>#DIV/0!</v>
      </c>
      <c r="W64" s="1" t="e">
        <f t="shared" si="8"/>
        <v>#DIV/0!</v>
      </c>
      <c r="X64" s="11">
        <v>0</v>
      </c>
      <c r="Y64" s="11">
        <v>0</v>
      </c>
      <c r="Z64" s="11">
        <v>0</v>
      </c>
      <c r="AA64" s="11">
        <v>0</v>
      </c>
      <c r="AB64" s="11">
        <v>0</v>
      </c>
      <c r="AC64" s="11">
        <v>0</v>
      </c>
      <c r="AD64" s="11">
        <v>0</v>
      </c>
      <c r="AE64" s="11">
        <v>0</v>
      </c>
      <c r="AF64" s="11">
        <v>0</v>
      </c>
      <c r="AG64" s="11">
        <v>0</v>
      </c>
      <c r="AH64" s="11"/>
      <c r="AI64" s="1">
        <f t="shared" si="9"/>
        <v>0</v>
      </c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1" t="s">
        <v>109</v>
      </c>
      <c r="B65" s="11" t="s">
        <v>37</v>
      </c>
      <c r="C65" s="11"/>
      <c r="D65" s="11">
        <v>16.004000000000001</v>
      </c>
      <c r="E65" s="11">
        <v>16.004000000000001</v>
      </c>
      <c r="F65" s="11"/>
      <c r="G65" s="12">
        <v>0</v>
      </c>
      <c r="H65" s="11" t="e">
        <v>#N/A</v>
      </c>
      <c r="I65" s="11" t="s">
        <v>72</v>
      </c>
      <c r="J65" s="11"/>
      <c r="K65" s="11"/>
      <c r="L65" s="11">
        <f t="shared" si="15"/>
        <v>16.004000000000001</v>
      </c>
      <c r="M65" s="11">
        <f t="shared" si="4"/>
        <v>0</v>
      </c>
      <c r="N65" s="11">
        <v>16.004000000000001</v>
      </c>
      <c r="O65" s="11"/>
      <c r="P65" s="11"/>
      <c r="Q65" s="11">
        <f t="shared" si="5"/>
        <v>0</v>
      </c>
      <c r="R65" s="13"/>
      <c r="S65" s="5">
        <f t="shared" si="6"/>
        <v>0</v>
      </c>
      <c r="T65" s="13"/>
      <c r="U65" s="11"/>
      <c r="V65" s="1" t="e">
        <f t="shared" si="7"/>
        <v>#DIV/0!</v>
      </c>
      <c r="W65" s="1" t="e">
        <f t="shared" si="8"/>
        <v>#DIV/0!</v>
      </c>
      <c r="X65" s="11">
        <v>0</v>
      </c>
      <c r="Y65" s="11">
        <v>0</v>
      </c>
      <c r="Z65" s="11">
        <v>0</v>
      </c>
      <c r="AA65" s="11">
        <v>0</v>
      </c>
      <c r="AB65" s="11">
        <v>0</v>
      </c>
      <c r="AC65" s="11">
        <v>0</v>
      </c>
      <c r="AD65" s="11">
        <v>0</v>
      </c>
      <c r="AE65" s="11">
        <v>0</v>
      </c>
      <c r="AF65" s="11">
        <v>0</v>
      </c>
      <c r="AG65" s="11">
        <v>0</v>
      </c>
      <c r="AH65" s="11"/>
      <c r="AI65" s="1">
        <f t="shared" si="9"/>
        <v>0</v>
      </c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110</v>
      </c>
      <c r="B66" s="1" t="s">
        <v>37</v>
      </c>
      <c r="C66" s="1">
        <v>19.873000000000001</v>
      </c>
      <c r="D66" s="1">
        <v>122.40600000000001</v>
      </c>
      <c r="E66" s="1">
        <v>30.356999999999999</v>
      </c>
      <c r="F66" s="1">
        <v>95.78</v>
      </c>
      <c r="G66" s="8">
        <v>1</v>
      </c>
      <c r="H66" s="1">
        <v>30</v>
      </c>
      <c r="I66" s="1" t="s">
        <v>38</v>
      </c>
      <c r="J66" s="1"/>
      <c r="K66" s="1">
        <v>35.744</v>
      </c>
      <c r="L66" s="1">
        <f t="shared" si="15"/>
        <v>-5.3870000000000005</v>
      </c>
      <c r="M66" s="1">
        <f t="shared" si="4"/>
        <v>30.356999999999999</v>
      </c>
      <c r="N66" s="1"/>
      <c r="O66" s="1">
        <v>31.140800000000009</v>
      </c>
      <c r="P66" s="1"/>
      <c r="Q66" s="1">
        <f t="shared" si="5"/>
        <v>6.0713999999999997</v>
      </c>
      <c r="R66" s="5"/>
      <c r="S66" s="5">
        <f t="shared" si="6"/>
        <v>0</v>
      </c>
      <c r="T66" s="5"/>
      <c r="U66" s="1"/>
      <c r="V66" s="1">
        <f t="shared" si="7"/>
        <v>20.90470072800343</v>
      </c>
      <c r="W66" s="1">
        <f t="shared" si="8"/>
        <v>20.90470072800343</v>
      </c>
      <c r="X66" s="1">
        <v>11.777799999999999</v>
      </c>
      <c r="Y66" s="1">
        <v>11.7508</v>
      </c>
      <c r="Z66" s="1">
        <v>7.5620000000000003</v>
      </c>
      <c r="AA66" s="1">
        <v>5.4641999999999999</v>
      </c>
      <c r="AB66" s="1">
        <v>7.5221999999999998</v>
      </c>
      <c r="AC66" s="1">
        <v>7.3895999999999997</v>
      </c>
      <c r="AD66" s="1">
        <v>8.86</v>
      </c>
      <c r="AE66" s="1">
        <v>8.6102000000000007</v>
      </c>
      <c r="AF66" s="1">
        <v>6.6421999999999999</v>
      </c>
      <c r="AG66" s="1">
        <v>6.9412000000000003</v>
      </c>
      <c r="AH66" s="1"/>
      <c r="AI66" s="1">
        <f t="shared" si="9"/>
        <v>0</v>
      </c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4" t="s">
        <v>111</v>
      </c>
      <c r="B67" s="14" t="s">
        <v>43</v>
      </c>
      <c r="C67" s="14"/>
      <c r="D67" s="14"/>
      <c r="E67" s="14"/>
      <c r="F67" s="14"/>
      <c r="G67" s="15">
        <v>0</v>
      </c>
      <c r="H67" s="14">
        <v>60</v>
      </c>
      <c r="I67" s="14" t="s">
        <v>38</v>
      </c>
      <c r="J67" s="14"/>
      <c r="K67" s="14"/>
      <c r="L67" s="14">
        <f t="shared" si="15"/>
        <v>0</v>
      </c>
      <c r="M67" s="14">
        <f t="shared" si="4"/>
        <v>0</v>
      </c>
      <c r="N67" s="14"/>
      <c r="O67" s="14">
        <v>0</v>
      </c>
      <c r="P67" s="14"/>
      <c r="Q67" s="14">
        <f t="shared" si="5"/>
        <v>0</v>
      </c>
      <c r="R67" s="16"/>
      <c r="S67" s="5">
        <f t="shared" si="6"/>
        <v>0</v>
      </c>
      <c r="T67" s="16"/>
      <c r="U67" s="14"/>
      <c r="V67" s="1" t="e">
        <f t="shared" si="7"/>
        <v>#DIV/0!</v>
      </c>
      <c r="W67" s="1" t="e">
        <f t="shared" si="8"/>
        <v>#DIV/0!</v>
      </c>
      <c r="X67" s="14">
        <v>0</v>
      </c>
      <c r="Y67" s="14">
        <v>0</v>
      </c>
      <c r="Z67" s="14">
        <v>0</v>
      </c>
      <c r="AA67" s="14">
        <v>0</v>
      </c>
      <c r="AB67" s="14">
        <v>0</v>
      </c>
      <c r="AC67" s="14">
        <v>0</v>
      </c>
      <c r="AD67" s="14">
        <v>0</v>
      </c>
      <c r="AE67" s="14">
        <v>0</v>
      </c>
      <c r="AF67" s="14">
        <v>0</v>
      </c>
      <c r="AG67" s="14">
        <v>0</v>
      </c>
      <c r="AH67" s="14" t="s">
        <v>47</v>
      </c>
      <c r="AI67" s="1">
        <f t="shared" si="9"/>
        <v>0</v>
      </c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4" t="s">
        <v>112</v>
      </c>
      <c r="B68" s="14" t="s">
        <v>43</v>
      </c>
      <c r="C68" s="14"/>
      <c r="D68" s="14"/>
      <c r="E68" s="14"/>
      <c r="F68" s="14"/>
      <c r="G68" s="15">
        <v>0</v>
      </c>
      <c r="H68" s="14">
        <v>50</v>
      </c>
      <c r="I68" s="14" t="s">
        <v>38</v>
      </c>
      <c r="J68" s="14"/>
      <c r="K68" s="14"/>
      <c r="L68" s="14">
        <f t="shared" si="15"/>
        <v>0</v>
      </c>
      <c r="M68" s="14">
        <f t="shared" si="4"/>
        <v>0</v>
      </c>
      <c r="N68" s="14"/>
      <c r="O68" s="14">
        <v>0</v>
      </c>
      <c r="P68" s="14"/>
      <c r="Q68" s="14">
        <f t="shared" si="5"/>
        <v>0</v>
      </c>
      <c r="R68" s="16"/>
      <c r="S68" s="5">
        <f t="shared" si="6"/>
        <v>0</v>
      </c>
      <c r="T68" s="16"/>
      <c r="U68" s="14"/>
      <c r="V68" s="1" t="e">
        <f t="shared" si="7"/>
        <v>#DIV/0!</v>
      </c>
      <c r="W68" s="1" t="e">
        <f t="shared" si="8"/>
        <v>#DIV/0!</v>
      </c>
      <c r="X68" s="14">
        <v>0</v>
      </c>
      <c r="Y68" s="14">
        <v>0</v>
      </c>
      <c r="Z68" s="14">
        <v>0</v>
      </c>
      <c r="AA68" s="14">
        <v>0</v>
      </c>
      <c r="AB68" s="14">
        <v>0</v>
      </c>
      <c r="AC68" s="14">
        <v>0</v>
      </c>
      <c r="AD68" s="14">
        <v>0</v>
      </c>
      <c r="AE68" s="14">
        <v>0</v>
      </c>
      <c r="AF68" s="14">
        <v>0</v>
      </c>
      <c r="AG68" s="14">
        <v>0</v>
      </c>
      <c r="AH68" s="14" t="s">
        <v>47</v>
      </c>
      <c r="AI68" s="1">
        <f t="shared" si="9"/>
        <v>0</v>
      </c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113</v>
      </c>
      <c r="B69" s="1" t="s">
        <v>43</v>
      </c>
      <c r="C69" s="1">
        <v>135</v>
      </c>
      <c r="D69" s="1">
        <v>230</v>
      </c>
      <c r="E69" s="1">
        <v>113</v>
      </c>
      <c r="F69" s="1">
        <v>252</v>
      </c>
      <c r="G69" s="8">
        <v>0.37</v>
      </c>
      <c r="H69" s="1">
        <v>50</v>
      </c>
      <c r="I69" s="1" t="s">
        <v>38</v>
      </c>
      <c r="J69" s="1"/>
      <c r="K69" s="1">
        <v>115</v>
      </c>
      <c r="L69" s="1">
        <f t="shared" si="15"/>
        <v>-2</v>
      </c>
      <c r="M69" s="1">
        <f t="shared" si="4"/>
        <v>113</v>
      </c>
      <c r="N69" s="1"/>
      <c r="O69" s="1">
        <v>94.59999999999998</v>
      </c>
      <c r="P69" s="1"/>
      <c r="Q69" s="1">
        <f t="shared" si="5"/>
        <v>22.6</v>
      </c>
      <c r="R69" s="5"/>
      <c r="S69" s="5">
        <f t="shared" si="6"/>
        <v>0</v>
      </c>
      <c r="T69" s="5"/>
      <c r="U69" s="1"/>
      <c r="V69" s="1">
        <f t="shared" si="7"/>
        <v>15.336283185840706</v>
      </c>
      <c r="W69" s="1">
        <f t="shared" si="8"/>
        <v>15.336283185840706</v>
      </c>
      <c r="X69" s="1">
        <v>30.6</v>
      </c>
      <c r="Y69" s="1">
        <v>29.6</v>
      </c>
      <c r="Z69" s="1">
        <v>30.4</v>
      </c>
      <c r="AA69" s="1">
        <v>35</v>
      </c>
      <c r="AB69" s="1">
        <v>33.799999999999997</v>
      </c>
      <c r="AC69" s="1">
        <v>37.6</v>
      </c>
      <c r="AD69" s="1">
        <v>25</v>
      </c>
      <c r="AE69" s="1">
        <v>18</v>
      </c>
      <c r="AF69" s="1">
        <v>36.799999999999997</v>
      </c>
      <c r="AG69" s="1">
        <v>35.4</v>
      </c>
      <c r="AH69" s="1" t="s">
        <v>40</v>
      </c>
      <c r="AI69" s="1">
        <f t="shared" si="9"/>
        <v>0</v>
      </c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4" t="s">
        <v>114</v>
      </c>
      <c r="B70" s="14" t="s">
        <v>43</v>
      </c>
      <c r="C70" s="14"/>
      <c r="D70" s="14"/>
      <c r="E70" s="14"/>
      <c r="F70" s="14"/>
      <c r="G70" s="15">
        <v>0</v>
      </c>
      <c r="H70" s="14">
        <v>30</v>
      </c>
      <c r="I70" s="14" t="s">
        <v>38</v>
      </c>
      <c r="J70" s="14"/>
      <c r="K70" s="14"/>
      <c r="L70" s="14">
        <f t="shared" ref="L70:L99" si="19">E70-K70</f>
        <v>0</v>
      </c>
      <c r="M70" s="14">
        <f t="shared" si="4"/>
        <v>0</v>
      </c>
      <c r="N70" s="14"/>
      <c r="O70" s="14">
        <v>0</v>
      </c>
      <c r="P70" s="14"/>
      <c r="Q70" s="14">
        <f t="shared" si="5"/>
        <v>0</v>
      </c>
      <c r="R70" s="16"/>
      <c r="S70" s="5">
        <f t="shared" si="6"/>
        <v>0</v>
      </c>
      <c r="T70" s="16"/>
      <c r="U70" s="14"/>
      <c r="V70" s="1" t="e">
        <f t="shared" si="7"/>
        <v>#DIV/0!</v>
      </c>
      <c r="W70" s="1" t="e">
        <f t="shared" si="8"/>
        <v>#DIV/0!</v>
      </c>
      <c r="X70" s="14">
        <v>0</v>
      </c>
      <c r="Y70" s="14">
        <v>0</v>
      </c>
      <c r="Z70" s="14">
        <v>0</v>
      </c>
      <c r="AA70" s="14">
        <v>0</v>
      </c>
      <c r="AB70" s="14">
        <v>0</v>
      </c>
      <c r="AC70" s="14">
        <v>0</v>
      </c>
      <c r="AD70" s="14">
        <v>0</v>
      </c>
      <c r="AE70" s="14">
        <v>0</v>
      </c>
      <c r="AF70" s="14">
        <v>0</v>
      </c>
      <c r="AG70" s="14">
        <v>0</v>
      </c>
      <c r="AH70" s="14" t="s">
        <v>47</v>
      </c>
      <c r="AI70" s="1">
        <f t="shared" si="9"/>
        <v>0</v>
      </c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4" t="s">
        <v>115</v>
      </c>
      <c r="B71" s="14" t="s">
        <v>43</v>
      </c>
      <c r="C71" s="14"/>
      <c r="D71" s="14"/>
      <c r="E71" s="14"/>
      <c r="F71" s="14"/>
      <c r="G71" s="15">
        <v>0</v>
      </c>
      <c r="H71" s="14">
        <v>55</v>
      </c>
      <c r="I71" s="14" t="s">
        <v>38</v>
      </c>
      <c r="J71" s="14"/>
      <c r="K71" s="14"/>
      <c r="L71" s="14">
        <f t="shared" si="19"/>
        <v>0</v>
      </c>
      <c r="M71" s="14">
        <f t="shared" ref="M71:M99" si="20">E71-N71</f>
        <v>0</v>
      </c>
      <c r="N71" s="14"/>
      <c r="O71" s="14">
        <v>0</v>
      </c>
      <c r="P71" s="14"/>
      <c r="Q71" s="14">
        <f t="shared" ref="Q71:Q99" si="21">M71/5</f>
        <v>0</v>
      </c>
      <c r="R71" s="16"/>
      <c r="S71" s="5">
        <f t="shared" ref="S71:S99" si="22">R71</f>
        <v>0</v>
      </c>
      <c r="T71" s="16"/>
      <c r="U71" s="14"/>
      <c r="V71" s="1" t="e">
        <f t="shared" ref="V71:V99" si="23">(F71+O71+P71+S71)/Q71</f>
        <v>#DIV/0!</v>
      </c>
      <c r="W71" s="1" t="e">
        <f t="shared" ref="W71:W99" si="24">(F71+O71+P71)/Q71</f>
        <v>#DIV/0!</v>
      </c>
      <c r="X71" s="14">
        <v>0</v>
      </c>
      <c r="Y71" s="14">
        <v>0</v>
      </c>
      <c r="Z71" s="14">
        <v>0</v>
      </c>
      <c r="AA71" s="14">
        <v>0</v>
      </c>
      <c r="AB71" s="14">
        <v>0</v>
      </c>
      <c r="AC71" s="14">
        <v>0</v>
      </c>
      <c r="AD71" s="14">
        <v>0</v>
      </c>
      <c r="AE71" s="14">
        <v>0</v>
      </c>
      <c r="AF71" s="14">
        <v>0</v>
      </c>
      <c r="AG71" s="14">
        <v>0</v>
      </c>
      <c r="AH71" s="14" t="s">
        <v>47</v>
      </c>
      <c r="AI71" s="1">
        <f t="shared" ref="AI71:AI99" si="25">ROUND(G71*S71,0)</f>
        <v>0</v>
      </c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4" t="s">
        <v>116</v>
      </c>
      <c r="B72" s="14" t="s">
        <v>43</v>
      </c>
      <c r="C72" s="14"/>
      <c r="D72" s="14"/>
      <c r="E72" s="14"/>
      <c r="F72" s="14"/>
      <c r="G72" s="15">
        <v>0</v>
      </c>
      <c r="H72" s="14">
        <v>40</v>
      </c>
      <c r="I72" s="14" t="s">
        <v>38</v>
      </c>
      <c r="J72" s="14"/>
      <c r="K72" s="14"/>
      <c r="L72" s="14">
        <f t="shared" si="19"/>
        <v>0</v>
      </c>
      <c r="M72" s="14">
        <f t="shared" si="20"/>
        <v>0</v>
      </c>
      <c r="N72" s="14"/>
      <c r="O72" s="14">
        <v>0</v>
      </c>
      <c r="P72" s="14"/>
      <c r="Q72" s="14">
        <f t="shared" si="21"/>
        <v>0</v>
      </c>
      <c r="R72" s="16"/>
      <c r="S72" s="5">
        <f t="shared" si="22"/>
        <v>0</v>
      </c>
      <c r="T72" s="16"/>
      <c r="U72" s="14"/>
      <c r="V72" s="1" t="e">
        <f t="shared" si="23"/>
        <v>#DIV/0!</v>
      </c>
      <c r="W72" s="1" t="e">
        <f t="shared" si="24"/>
        <v>#DIV/0!</v>
      </c>
      <c r="X72" s="14">
        <v>0</v>
      </c>
      <c r="Y72" s="14">
        <v>0</v>
      </c>
      <c r="Z72" s="14">
        <v>0</v>
      </c>
      <c r="AA72" s="14">
        <v>0</v>
      </c>
      <c r="AB72" s="14">
        <v>0</v>
      </c>
      <c r="AC72" s="14">
        <v>0</v>
      </c>
      <c r="AD72" s="14">
        <v>0</v>
      </c>
      <c r="AE72" s="14">
        <v>0</v>
      </c>
      <c r="AF72" s="14">
        <v>0</v>
      </c>
      <c r="AG72" s="14">
        <v>0</v>
      </c>
      <c r="AH72" s="14" t="s">
        <v>47</v>
      </c>
      <c r="AI72" s="1">
        <f t="shared" si="25"/>
        <v>0</v>
      </c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117</v>
      </c>
      <c r="B73" s="1" t="s">
        <v>43</v>
      </c>
      <c r="C73" s="1">
        <v>84</v>
      </c>
      <c r="D73" s="1">
        <v>138</v>
      </c>
      <c r="E73" s="1">
        <v>70</v>
      </c>
      <c r="F73" s="1">
        <v>150</v>
      </c>
      <c r="G73" s="8">
        <v>0.4</v>
      </c>
      <c r="H73" s="1">
        <v>50</v>
      </c>
      <c r="I73" s="1" t="s">
        <v>38</v>
      </c>
      <c r="J73" s="1"/>
      <c r="K73" s="1">
        <v>72</v>
      </c>
      <c r="L73" s="1">
        <f t="shared" si="19"/>
        <v>-2</v>
      </c>
      <c r="M73" s="1">
        <f t="shared" si="20"/>
        <v>70</v>
      </c>
      <c r="N73" s="1"/>
      <c r="O73" s="1">
        <v>0</v>
      </c>
      <c r="P73" s="1"/>
      <c r="Q73" s="1">
        <f t="shared" si="21"/>
        <v>14</v>
      </c>
      <c r="R73" s="5">
        <f t="shared" ref="R73:R74" si="26">11*Q73-O73-F73</f>
        <v>4</v>
      </c>
      <c r="S73" s="5">
        <f t="shared" si="22"/>
        <v>4</v>
      </c>
      <c r="T73" s="5"/>
      <c r="U73" s="1"/>
      <c r="V73" s="1">
        <f t="shared" si="23"/>
        <v>11</v>
      </c>
      <c r="W73" s="1">
        <f t="shared" si="24"/>
        <v>10.714285714285714</v>
      </c>
      <c r="X73" s="1">
        <v>15.4</v>
      </c>
      <c r="Y73" s="1">
        <v>17.8</v>
      </c>
      <c r="Z73" s="1">
        <v>22.8</v>
      </c>
      <c r="AA73" s="1">
        <v>18.8</v>
      </c>
      <c r="AB73" s="1">
        <v>20.399999999999999</v>
      </c>
      <c r="AC73" s="1">
        <v>17.2</v>
      </c>
      <c r="AD73" s="1">
        <v>13.2</v>
      </c>
      <c r="AE73" s="1">
        <v>14.8</v>
      </c>
      <c r="AF73" s="1">
        <v>24.2</v>
      </c>
      <c r="AG73" s="1">
        <v>28.6</v>
      </c>
      <c r="AH73" s="1"/>
      <c r="AI73" s="1">
        <f t="shared" si="25"/>
        <v>2</v>
      </c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118</v>
      </c>
      <c r="B74" s="1" t="s">
        <v>43</v>
      </c>
      <c r="C74" s="1">
        <v>51</v>
      </c>
      <c r="D74" s="1">
        <v>120</v>
      </c>
      <c r="E74" s="1">
        <v>74</v>
      </c>
      <c r="F74" s="1">
        <v>97</v>
      </c>
      <c r="G74" s="8">
        <v>0.4</v>
      </c>
      <c r="H74" s="1">
        <v>55</v>
      </c>
      <c r="I74" s="1" t="s">
        <v>38</v>
      </c>
      <c r="J74" s="1"/>
      <c r="K74" s="1">
        <v>74</v>
      </c>
      <c r="L74" s="1">
        <f t="shared" si="19"/>
        <v>0</v>
      </c>
      <c r="M74" s="1">
        <f t="shared" si="20"/>
        <v>74</v>
      </c>
      <c r="N74" s="1"/>
      <c r="O74" s="1">
        <v>0</v>
      </c>
      <c r="P74" s="1"/>
      <c r="Q74" s="1">
        <f t="shared" si="21"/>
        <v>14.8</v>
      </c>
      <c r="R74" s="5">
        <f t="shared" si="26"/>
        <v>65.800000000000011</v>
      </c>
      <c r="S74" s="5">
        <f t="shared" si="22"/>
        <v>65.800000000000011</v>
      </c>
      <c r="T74" s="5"/>
      <c r="U74" s="1"/>
      <c r="V74" s="1">
        <f t="shared" si="23"/>
        <v>11</v>
      </c>
      <c r="W74" s="1">
        <f t="shared" si="24"/>
        <v>6.5540540540540535</v>
      </c>
      <c r="X74" s="1">
        <v>11</v>
      </c>
      <c r="Y74" s="1">
        <v>14.2</v>
      </c>
      <c r="Z74" s="1">
        <v>14.6</v>
      </c>
      <c r="AA74" s="1">
        <v>9.1999999999999993</v>
      </c>
      <c r="AB74" s="1">
        <v>14.4</v>
      </c>
      <c r="AC74" s="1">
        <v>14.2</v>
      </c>
      <c r="AD74" s="1">
        <v>20.399999999999999</v>
      </c>
      <c r="AE74" s="1">
        <v>22.8</v>
      </c>
      <c r="AF74" s="1">
        <v>17</v>
      </c>
      <c r="AG74" s="1">
        <v>17</v>
      </c>
      <c r="AH74" s="1"/>
      <c r="AI74" s="1">
        <f t="shared" si="25"/>
        <v>26</v>
      </c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119</v>
      </c>
      <c r="B75" s="1" t="s">
        <v>37</v>
      </c>
      <c r="C75" s="1">
        <v>9.173</v>
      </c>
      <c r="D75" s="1">
        <v>11.529</v>
      </c>
      <c r="E75" s="1">
        <v>4.33</v>
      </c>
      <c r="F75" s="1">
        <v>16.372</v>
      </c>
      <c r="G75" s="8">
        <v>1</v>
      </c>
      <c r="H75" s="1">
        <v>55</v>
      </c>
      <c r="I75" s="1" t="s">
        <v>38</v>
      </c>
      <c r="J75" s="1"/>
      <c r="K75" s="1">
        <v>4.5</v>
      </c>
      <c r="L75" s="1">
        <f t="shared" si="19"/>
        <v>-0.16999999999999993</v>
      </c>
      <c r="M75" s="1">
        <f t="shared" si="20"/>
        <v>4.33</v>
      </c>
      <c r="N75" s="1"/>
      <c r="O75" s="1">
        <v>0</v>
      </c>
      <c r="P75" s="1"/>
      <c r="Q75" s="1">
        <f t="shared" si="21"/>
        <v>0.86599999999999999</v>
      </c>
      <c r="R75" s="5"/>
      <c r="S75" s="5">
        <f t="shared" si="22"/>
        <v>0</v>
      </c>
      <c r="T75" s="5"/>
      <c r="U75" s="1"/>
      <c r="V75" s="1">
        <f t="shared" si="23"/>
        <v>18.905311778290994</v>
      </c>
      <c r="W75" s="1">
        <f t="shared" si="24"/>
        <v>18.905311778290994</v>
      </c>
      <c r="X75" s="1">
        <v>0.57800000000000007</v>
      </c>
      <c r="Y75" s="1">
        <v>1.4416</v>
      </c>
      <c r="Z75" s="1">
        <v>1.7272000000000001</v>
      </c>
      <c r="AA75" s="1">
        <v>1.3548</v>
      </c>
      <c r="AB75" s="1">
        <v>1.3608</v>
      </c>
      <c r="AC75" s="1">
        <v>2.0312000000000001</v>
      </c>
      <c r="AD75" s="1">
        <v>1.45</v>
      </c>
      <c r="AE75" s="1">
        <v>1.1554</v>
      </c>
      <c r="AF75" s="1">
        <v>0.37459999999999999</v>
      </c>
      <c r="AG75" s="1">
        <v>8.3199999999999996E-2</v>
      </c>
      <c r="AH75" s="18" t="s">
        <v>146</v>
      </c>
      <c r="AI75" s="1">
        <f t="shared" si="25"/>
        <v>0</v>
      </c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4" t="s">
        <v>120</v>
      </c>
      <c r="B76" s="14" t="s">
        <v>43</v>
      </c>
      <c r="C76" s="14"/>
      <c r="D76" s="14"/>
      <c r="E76" s="14"/>
      <c r="F76" s="14"/>
      <c r="G76" s="15">
        <v>0</v>
      </c>
      <c r="H76" s="14">
        <v>40</v>
      </c>
      <c r="I76" s="14" t="s">
        <v>38</v>
      </c>
      <c r="J76" s="14"/>
      <c r="K76" s="14"/>
      <c r="L76" s="14">
        <f t="shared" si="19"/>
        <v>0</v>
      </c>
      <c r="M76" s="14">
        <f t="shared" si="20"/>
        <v>0</v>
      </c>
      <c r="N76" s="14"/>
      <c r="O76" s="14">
        <v>0</v>
      </c>
      <c r="P76" s="14"/>
      <c r="Q76" s="14">
        <f t="shared" si="21"/>
        <v>0</v>
      </c>
      <c r="R76" s="16"/>
      <c r="S76" s="5">
        <f t="shared" si="22"/>
        <v>0</v>
      </c>
      <c r="T76" s="16"/>
      <c r="U76" s="14"/>
      <c r="V76" s="1" t="e">
        <f t="shared" si="23"/>
        <v>#DIV/0!</v>
      </c>
      <c r="W76" s="1" t="e">
        <f t="shared" si="24"/>
        <v>#DIV/0!</v>
      </c>
      <c r="X76" s="14">
        <v>0</v>
      </c>
      <c r="Y76" s="14">
        <v>0</v>
      </c>
      <c r="Z76" s="14">
        <v>0</v>
      </c>
      <c r="AA76" s="14">
        <v>0</v>
      </c>
      <c r="AB76" s="14">
        <v>0</v>
      </c>
      <c r="AC76" s="14">
        <v>0</v>
      </c>
      <c r="AD76" s="14">
        <v>0</v>
      </c>
      <c r="AE76" s="14">
        <v>0</v>
      </c>
      <c r="AF76" s="14">
        <v>0</v>
      </c>
      <c r="AG76" s="14">
        <v>0</v>
      </c>
      <c r="AH76" s="14" t="s">
        <v>121</v>
      </c>
      <c r="AI76" s="1">
        <f t="shared" si="25"/>
        <v>0</v>
      </c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 t="s">
        <v>122</v>
      </c>
      <c r="B77" s="1" t="s">
        <v>43</v>
      </c>
      <c r="C77" s="1">
        <v>6</v>
      </c>
      <c r="D77" s="1">
        <v>114</v>
      </c>
      <c r="E77" s="1">
        <v>18</v>
      </c>
      <c r="F77" s="1">
        <v>100</v>
      </c>
      <c r="G77" s="8">
        <v>0.2</v>
      </c>
      <c r="H77" s="1">
        <v>35</v>
      </c>
      <c r="I77" s="10" t="s">
        <v>44</v>
      </c>
      <c r="J77" s="1"/>
      <c r="K77" s="1">
        <v>34</v>
      </c>
      <c r="L77" s="1">
        <f t="shared" si="19"/>
        <v>-16</v>
      </c>
      <c r="M77" s="1">
        <f t="shared" si="20"/>
        <v>18</v>
      </c>
      <c r="N77" s="1"/>
      <c r="O77" s="1">
        <v>0</v>
      </c>
      <c r="P77" s="1"/>
      <c r="Q77" s="1">
        <f t="shared" si="21"/>
        <v>3.6</v>
      </c>
      <c r="R77" s="5"/>
      <c r="S77" s="5">
        <f t="shared" si="22"/>
        <v>0</v>
      </c>
      <c r="T77" s="5"/>
      <c r="U77" s="1"/>
      <c r="V77" s="1">
        <f t="shared" si="23"/>
        <v>27.777777777777779</v>
      </c>
      <c r="W77" s="1">
        <f t="shared" si="24"/>
        <v>27.777777777777779</v>
      </c>
      <c r="X77" s="1">
        <v>8.8000000000000007</v>
      </c>
      <c r="Y77" s="1">
        <v>18</v>
      </c>
      <c r="Z77" s="1">
        <v>11.8</v>
      </c>
      <c r="AA77" s="1">
        <v>2</v>
      </c>
      <c r="AB77" s="1">
        <v>6</v>
      </c>
      <c r="AC77" s="1">
        <v>9.6</v>
      </c>
      <c r="AD77" s="1">
        <v>9.1999999999999993</v>
      </c>
      <c r="AE77" s="1">
        <v>7.4</v>
      </c>
      <c r="AF77" s="1">
        <v>2.8</v>
      </c>
      <c r="AG77" s="1">
        <v>0.2</v>
      </c>
      <c r="AH77" s="1" t="s">
        <v>40</v>
      </c>
      <c r="AI77" s="1">
        <f t="shared" si="25"/>
        <v>0</v>
      </c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 t="s">
        <v>123</v>
      </c>
      <c r="B78" s="1" t="s">
        <v>37</v>
      </c>
      <c r="C78" s="1">
        <v>125.53100000000001</v>
      </c>
      <c r="D78" s="1">
        <v>259.99400000000003</v>
      </c>
      <c r="E78" s="1">
        <v>119.152</v>
      </c>
      <c r="F78" s="1">
        <v>191.339</v>
      </c>
      <c r="G78" s="8">
        <v>1</v>
      </c>
      <c r="H78" s="1">
        <v>60</v>
      </c>
      <c r="I78" s="1" t="s">
        <v>38</v>
      </c>
      <c r="J78" s="1"/>
      <c r="K78" s="1">
        <v>115.72</v>
      </c>
      <c r="L78" s="1">
        <f t="shared" si="19"/>
        <v>3.4320000000000022</v>
      </c>
      <c r="M78" s="1">
        <f t="shared" si="20"/>
        <v>119.152</v>
      </c>
      <c r="N78" s="1"/>
      <c r="O78" s="1">
        <v>45.972799999999999</v>
      </c>
      <c r="P78" s="1"/>
      <c r="Q78" s="1">
        <f t="shared" si="21"/>
        <v>23.830400000000001</v>
      </c>
      <c r="R78" s="5">
        <f t="shared" ref="R78:R82" si="27">11*Q78-O78-F78</f>
        <v>24.822600000000023</v>
      </c>
      <c r="S78" s="19">
        <f>R78+$S$1*Q78</f>
        <v>48.65300000000002</v>
      </c>
      <c r="T78" s="5"/>
      <c r="U78" s="1"/>
      <c r="V78" s="1">
        <f t="shared" si="23"/>
        <v>12</v>
      </c>
      <c r="W78" s="1">
        <f t="shared" si="24"/>
        <v>9.9583641063515511</v>
      </c>
      <c r="X78" s="1">
        <v>22.9864</v>
      </c>
      <c r="Y78" s="1">
        <v>24.043800000000001</v>
      </c>
      <c r="Z78" s="1">
        <v>19.5886</v>
      </c>
      <c r="AA78" s="1">
        <v>17.6998</v>
      </c>
      <c r="AB78" s="1">
        <v>22.6174</v>
      </c>
      <c r="AC78" s="1">
        <v>18.524999999999999</v>
      </c>
      <c r="AD78" s="1">
        <v>19.1844</v>
      </c>
      <c r="AE78" s="1">
        <v>22.92</v>
      </c>
      <c r="AF78" s="1">
        <v>18.6204</v>
      </c>
      <c r="AG78" s="1">
        <v>20.2912</v>
      </c>
      <c r="AH78" s="1" t="s">
        <v>54</v>
      </c>
      <c r="AI78" s="1">
        <f t="shared" si="25"/>
        <v>49</v>
      </c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 t="s">
        <v>124</v>
      </c>
      <c r="B79" s="1" t="s">
        <v>37</v>
      </c>
      <c r="C79" s="1">
        <v>215.97300000000001</v>
      </c>
      <c r="D79" s="1">
        <v>1802.739</v>
      </c>
      <c r="E79" s="1">
        <v>1335.69</v>
      </c>
      <c r="F79" s="1">
        <v>581.42600000000004</v>
      </c>
      <c r="G79" s="8">
        <v>1</v>
      </c>
      <c r="H79" s="1">
        <v>60</v>
      </c>
      <c r="I79" s="10" t="s">
        <v>44</v>
      </c>
      <c r="J79" s="1"/>
      <c r="K79" s="1">
        <v>341.5</v>
      </c>
      <c r="L79" s="1">
        <f t="shared" si="19"/>
        <v>994.19</v>
      </c>
      <c r="M79" s="1">
        <f t="shared" si="20"/>
        <v>326.48800000000006</v>
      </c>
      <c r="N79" s="1">
        <v>1009.202</v>
      </c>
      <c r="O79" s="1">
        <v>414.70219999999989</v>
      </c>
      <c r="P79" s="1"/>
      <c r="Q79" s="1">
        <f t="shared" si="21"/>
        <v>65.297600000000017</v>
      </c>
      <c r="R79" s="5"/>
      <c r="S79" s="5">
        <f>T79</f>
        <v>100</v>
      </c>
      <c r="T79" s="19">
        <v>100</v>
      </c>
      <c r="U79" s="18" t="s">
        <v>148</v>
      </c>
      <c r="V79" s="1">
        <f t="shared" si="23"/>
        <v>16.786653720810559</v>
      </c>
      <c r="W79" s="1">
        <f t="shared" si="24"/>
        <v>15.255203866604585</v>
      </c>
      <c r="X79" s="1">
        <v>100.6302</v>
      </c>
      <c r="Y79" s="1">
        <v>86.323800000000006</v>
      </c>
      <c r="Z79" s="1">
        <v>57.358199999999997</v>
      </c>
      <c r="AA79" s="1">
        <v>61.722600000000007</v>
      </c>
      <c r="AB79" s="1">
        <v>61.670400000000008</v>
      </c>
      <c r="AC79" s="1">
        <v>67.664200000000008</v>
      </c>
      <c r="AD79" s="1">
        <v>76.622</v>
      </c>
      <c r="AE79" s="1">
        <v>75.033799999999999</v>
      </c>
      <c r="AF79" s="1">
        <v>75.365399999999994</v>
      </c>
      <c r="AG79" s="1">
        <v>75.018999999999963</v>
      </c>
      <c r="AH79" s="1" t="s">
        <v>60</v>
      </c>
      <c r="AI79" s="1">
        <f t="shared" si="25"/>
        <v>100</v>
      </c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 t="s">
        <v>125</v>
      </c>
      <c r="B80" s="1" t="s">
        <v>37</v>
      </c>
      <c r="C80" s="1">
        <v>534.58100000000002</v>
      </c>
      <c r="D80" s="1">
        <v>2478.7449999999999</v>
      </c>
      <c r="E80" s="1">
        <v>2556.2330000000002</v>
      </c>
      <c r="F80" s="1">
        <v>414.07600000000002</v>
      </c>
      <c r="G80" s="8">
        <v>1</v>
      </c>
      <c r="H80" s="1">
        <v>60</v>
      </c>
      <c r="I80" s="10" t="s">
        <v>44</v>
      </c>
      <c r="J80" s="1"/>
      <c r="K80" s="1">
        <v>547</v>
      </c>
      <c r="L80" s="1">
        <f t="shared" si="19"/>
        <v>2009.2330000000002</v>
      </c>
      <c r="M80" s="1">
        <f t="shared" si="20"/>
        <v>535.13600000000019</v>
      </c>
      <c r="N80" s="1">
        <v>2021.097</v>
      </c>
      <c r="O80" s="1">
        <v>275.10520000000002</v>
      </c>
      <c r="P80" s="1"/>
      <c r="Q80" s="1">
        <f t="shared" si="21"/>
        <v>107.02720000000004</v>
      </c>
      <c r="R80" s="5">
        <f t="shared" si="27"/>
        <v>488.11800000000039</v>
      </c>
      <c r="S80" s="5">
        <f t="shared" si="22"/>
        <v>488.11800000000039</v>
      </c>
      <c r="T80" s="5"/>
      <c r="U80" s="1"/>
      <c r="V80" s="1">
        <f t="shared" si="23"/>
        <v>11</v>
      </c>
      <c r="W80" s="1">
        <f t="shared" si="24"/>
        <v>6.4393088859654348</v>
      </c>
      <c r="X80" s="1">
        <v>95.137199999999993</v>
      </c>
      <c r="Y80" s="1">
        <v>92.231399999999979</v>
      </c>
      <c r="Z80" s="1">
        <v>53.7438</v>
      </c>
      <c r="AA80" s="1">
        <v>53.186999999999991</v>
      </c>
      <c r="AB80" s="1">
        <v>91.836000000000013</v>
      </c>
      <c r="AC80" s="1">
        <v>93.742199999999997</v>
      </c>
      <c r="AD80" s="1">
        <v>86.628799999999998</v>
      </c>
      <c r="AE80" s="1">
        <v>82.098399999999998</v>
      </c>
      <c r="AF80" s="1">
        <v>81.300399999999996</v>
      </c>
      <c r="AG80" s="1">
        <v>76.880599999999959</v>
      </c>
      <c r="AH80" s="1" t="s">
        <v>54</v>
      </c>
      <c r="AI80" s="1">
        <f t="shared" si="25"/>
        <v>488</v>
      </c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 t="s">
        <v>126</v>
      </c>
      <c r="B81" s="1" t="s">
        <v>37</v>
      </c>
      <c r="C81" s="1">
        <v>207.869</v>
      </c>
      <c r="D81" s="1">
        <v>4128.6760000000004</v>
      </c>
      <c r="E81" s="1">
        <v>2603.1239999999998</v>
      </c>
      <c r="F81" s="1">
        <v>1423.096</v>
      </c>
      <c r="G81" s="8">
        <v>1</v>
      </c>
      <c r="H81" s="1">
        <v>60</v>
      </c>
      <c r="I81" s="1" t="s">
        <v>38</v>
      </c>
      <c r="J81" s="1"/>
      <c r="K81" s="1">
        <v>615.476</v>
      </c>
      <c r="L81" s="1">
        <f t="shared" si="19"/>
        <v>1987.6479999999997</v>
      </c>
      <c r="M81" s="1">
        <f t="shared" si="20"/>
        <v>585.06799999999976</v>
      </c>
      <c r="N81" s="1">
        <v>2018.056</v>
      </c>
      <c r="O81" s="1">
        <v>0</v>
      </c>
      <c r="P81" s="1"/>
      <c r="Q81" s="1">
        <f t="shared" si="21"/>
        <v>117.01359999999995</v>
      </c>
      <c r="R81" s="5"/>
      <c r="S81" s="5">
        <f t="shared" si="22"/>
        <v>0</v>
      </c>
      <c r="T81" s="5"/>
      <c r="U81" s="1"/>
      <c r="V81" s="1">
        <f t="shared" si="23"/>
        <v>12.161799995897917</v>
      </c>
      <c r="W81" s="1">
        <f t="shared" si="24"/>
        <v>12.161799995897917</v>
      </c>
      <c r="X81" s="1">
        <v>136.0104</v>
      </c>
      <c r="Y81" s="1">
        <v>158.70760000000001</v>
      </c>
      <c r="Z81" s="1">
        <v>136.84979999999999</v>
      </c>
      <c r="AA81" s="1">
        <v>109.5976000000001</v>
      </c>
      <c r="AB81" s="1">
        <v>107.2582</v>
      </c>
      <c r="AC81" s="1">
        <v>110.11920000000001</v>
      </c>
      <c r="AD81" s="1">
        <v>137.1482</v>
      </c>
      <c r="AE81" s="1">
        <v>136.13820000000001</v>
      </c>
      <c r="AF81" s="1">
        <v>117.3492</v>
      </c>
      <c r="AG81" s="1">
        <v>120.6206</v>
      </c>
      <c r="AH81" s="1" t="s">
        <v>54</v>
      </c>
      <c r="AI81" s="1">
        <f t="shared" si="25"/>
        <v>0</v>
      </c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 t="s">
        <v>127</v>
      </c>
      <c r="B82" s="1" t="s">
        <v>37</v>
      </c>
      <c r="C82" s="1">
        <v>14.768000000000001</v>
      </c>
      <c r="D82" s="1">
        <v>4.0890000000000004</v>
      </c>
      <c r="E82" s="1">
        <v>6.7030000000000003</v>
      </c>
      <c r="F82" s="1">
        <v>8.0649999999999995</v>
      </c>
      <c r="G82" s="8">
        <v>1</v>
      </c>
      <c r="H82" s="1">
        <v>55</v>
      </c>
      <c r="I82" s="1" t="s">
        <v>38</v>
      </c>
      <c r="J82" s="1"/>
      <c r="K82" s="1">
        <v>7.1</v>
      </c>
      <c r="L82" s="1">
        <f t="shared" si="19"/>
        <v>-0.39699999999999935</v>
      </c>
      <c r="M82" s="1">
        <f t="shared" si="20"/>
        <v>6.7030000000000003</v>
      </c>
      <c r="N82" s="1"/>
      <c r="O82" s="1">
        <v>0</v>
      </c>
      <c r="P82" s="1"/>
      <c r="Q82" s="1">
        <f t="shared" si="21"/>
        <v>1.3406</v>
      </c>
      <c r="R82" s="5">
        <f t="shared" si="27"/>
        <v>6.6816000000000013</v>
      </c>
      <c r="S82" s="5">
        <f t="shared" si="22"/>
        <v>6.6816000000000013</v>
      </c>
      <c r="T82" s="20"/>
      <c r="U82" s="21"/>
      <c r="V82" s="1">
        <f t="shared" si="23"/>
        <v>11</v>
      </c>
      <c r="W82" s="1">
        <f t="shared" si="24"/>
        <v>6.0159630016410555</v>
      </c>
      <c r="X82" s="1">
        <v>0.54259999999999997</v>
      </c>
      <c r="Y82" s="1">
        <v>0.54200000000000004</v>
      </c>
      <c r="Z82" s="1">
        <v>0.54120000000000001</v>
      </c>
      <c r="AA82" s="1">
        <v>0.27039999999999997</v>
      </c>
      <c r="AB82" s="1">
        <v>0.54220000000000002</v>
      </c>
      <c r="AC82" s="1">
        <v>0.53659999999999997</v>
      </c>
      <c r="AD82" s="1">
        <v>1.3271999999999999</v>
      </c>
      <c r="AE82" s="1">
        <v>1.6</v>
      </c>
      <c r="AF82" s="1">
        <v>0.53760000000000008</v>
      </c>
      <c r="AG82" s="1">
        <v>0.26</v>
      </c>
      <c r="AH82" s="1"/>
      <c r="AI82" s="1">
        <f t="shared" si="25"/>
        <v>7</v>
      </c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 t="s">
        <v>128</v>
      </c>
      <c r="B83" s="1" t="s">
        <v>37</v>
      </c>
      <c r="C83" s="1">
        <v>17.577000000000002</v>
      </c>
      <c r="D83" s="1">
        <v>6.8029999999999999</v>
      </c>
      <c r="E83" s="1">
        <v>5.4480000000000004</v>
      </c>
      <c r="F83" s="1">
        <v>12.129</v>
      </c>
      <c r="G83" s="8">
        <v>1</v>
      </c>
      <c r="H83" s="1">
        <v>55</v>
      </c>
      <c r="I83" s="1" t="s">
        <v>38</v>
      </c>
      <c r="J83" s="1"/>
      <c r="K83" s="1">
        <v>5</v>
      </c>
      <c r="L83" s="1">
        <f t="shared" si="19"/>
        <v>0.4480000000000004</v>
      </c>
      <c r="M83" s="1">
        <f t="shared" si="20"/>
        <v>5.4480000000000004</v>
      </c>
      <c r="N83" s="1"/>
      <c r="O83" s="1">
        <v>0</v>
      </c>
      <c r="P83" s="1"/>
      <c r="Q83" s="1">
        <f t="shared" si="21"/>
        <v>1.0896000000000001</v>
      </c>
      <c r="R83" s="5"/>
      <c r="S83" s="5">
        <f t="shared" si="22"/>
        <v>0</v>
      </c>
      <c r="T83" s="5"/>
      <c r="U83" s="1"/>
      <c r="V83" s="1">
        <f t="shared" si="23"/>
        <v>11.131607929515416</v>
      </c>
      <c r="W83" s="1">
        <f t="shared" si="24"/>
        <v>11.131607929515416</v>
      </c>
      <c r="X83" s="1">
        <v>0.95220000000000005</v>
      </c>
      <c r="Y83" s="1">
        <v>0.6734</v>
      </c>
      <c r="Z83" s="1">
        <v>0.54299999999999993</v>
      </c>
      <c r="AA83" s="1">
        <v>-0.26779999999999998</v>
      </c>
      <c r="AB83" s="1">
        <v>0.26919999999999999</v>
      </c>
      <c r="AC83" s="1">
        <v>1.0731999999999999</v>
      </c>
      <c r="AD83" s="1">
        <v>1.61</v>
      </c>
      <c r="AE83" s="1">
        <v>1.0768</v>
      </c>
      <c r="AF83" s="1">
        <v>0.80879999999999996</v>
      </c>
      <c r="AG83" s="1">
        <v>0.80820000000000003</v>
      </c>
      <c r="AH83" s="1"/>
      <c r="AI83" s="1">
        <f t="shared" si="25"/>
        <v>0</v>
      </c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 t="s">
        <v>129</v>
      </c>
      <c r="B84" s="1" t="s">
        <v>37</v>
      </c>
      <c r="C84" s="1">
        <v>10.92</v>
      </c>
      <c r="D84" s="1"/>
      <c r="E84" s="1">
        <v>4.1239999999999997</v>
      </c>
      <c r="F84" s="1">
        <v>6.7960000000000003</v>
      </c>
      <c r="G84" s="8">
        <v>1</v>
      </c>
      <c r="H84" s="1">
        <v>55</v>
      </c>
      <c r="I84" s="1" t="s">
        <v>38</v>
      </c>
      <c r="J84" s="1"/>
      <c r="K84" s="1">
        <v>4</v>
      </c>
      <c r="L84" s="1">
        <f t="shared" si="19"/>
        <v>0.12399999999999967</v>
      </c>
      <c r="M84" s="1">
        <f t="shared" si="20"/>
        <v>4.1239999999999997</v>
      </c>
      <c r="N84" s="1"/>
      <c r="O84" s="1">
        <v>0</v>
      </c>
      <c r="P84" s="1"/>
      <c r="Q84" s="1">
        <f t="shared" si="21"/>
        <v>0.82479999999999998</v>
      </c>
      <c r="R84" s="5">
        <v>4</v>
      </c>
      <c r="S84" s="5">
        <f t="shared" si="22"/>
        <v>4</v>
      </c>
      <c r="T84" s="20"/>
      <c r="U84" s="21"/>
      <c r="V84" s="1">
        <f t="shared" si="23"/>
        <v>13.089233753637245</v>
      </c>
      <c r="W84" s="1">
        <f t="shared" si="24"/>
        <v>8.2395732298739102</v>
      </c>
      <c r="X84" s="1">
        <v>0</v>
      </c>
      <c r="Y84" s="1">
        <v>0</v>
      </c>
      <c r="Z84" s="1">
        <v>-0.27160000000000001</v>
      </c>
      <c r="AA84" s="1">
        <v>0.27679999999999999</v>
      </c>
      <c r="AB84" s="1">
        <v>0.5484</v>
      </c>
      <c r="AC84" s="1">
        <v>0.54279999999999995</v>
      </c>
      <c r="AD84" s="1">
        <v>1.0884</v>
      </c>
      <c r="AE84" s="1">
        <v>0.54560000000000008</v>
      </c>
      <c r="AF84" s="1">
        <v>0</v>
      </c>
      <c r="AG84" s="1">
        <v>0</v>
      </c>
      <c r="AH84" s="1"/>
      <c r="AI84" s="1">
        <f t="shared" si="25"/>
        <v>4</v>
      </c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4" t="s">
        <v>130</v>
      </c>
      <c r="B85" s="14" t="s">
        <v>37</v>
      </c>
      <c r="C85" s="14"/>
      <c r="D85" s="14"/>
      <c r="E85" s="14"/>
      <c r="F85" s="14"/>
      <c r="G85" s="15">
        <v>0</v>
      </c>
      <c r="H85" s="14">
        <v>60</v>
      </c>
      <c r="I85" s="14" t="s">
        <v>38</v>
      </c>
      <c r="J85" s="14"/>
      <c r="K85" s="14"/>
      <c r="L85" s="14">
        <f t="shared" si="19"/>
        <v>0</v>
      </c>
      <c r="M85" s="14">
        <f t="shared" si="20"/>
        <v>0</v>
      </c>
      <c r="N85" s="14"/>
      <c r="O85" s="14">
        <v>0</v>
      </c>
      <c r="P85" s="14"/>
      <c r="Q85" s="14">
        <f t="shared" si="21"/>
        <v>0</v>
      </c>
      <c r="R85" s="16"/>
      <c r="S85" s="5">
        <f t="shared" si="22"/>
        <v>0</v>
      </c>
      <c r="T85" s="16"/>
      <c r="U85" s="14"/>
      <c r="V85" s="1" t="e">
        <f t="shared" si="23"/>
        <v>#DIV/0!</v>
      </c>
      <c r="W85" s="1" t="e">
        <f t="shared" si="24"/>
        <v>#DIV/0!</v>
      </c>
      <c r="X85" s="14">
        <v>0</v>
      </c>
      <c r="Y85" s="14">
        <v>0</v>
      </c>
      <c r="Z85" s="14">
        <v>0</v>
      </c>
      <c r="AA85" s="14">
        <v>0</v>
      </c>
      <c r="AB85" s="14">
        <v>0</v>
      </c>
      <c r="AC85" s="14">
        <v>0</v>
      </c>
      <c r="AD85" s="14">
        <v>0</v>
      </c>
      <c r="AE85" s="14">
        <v>0</v>
      </c>
      <c r="AF85" s="14">
        <v>0</v>
      </c>
      <c r="AG85" s="14">
        <v>0</v>
      </c>
      <c r="AH85" s="14" t="s">
        <v>47</v>
      </c>
      <c r="AI85" s="1">
        <f t="shared" si="25"/>
        <v>0</v>
      </c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 t="s">
        <v>131</v>
      </c>
      <c r="B86" s="1" t="s">
        <v>43</v>
      </c>
      <c r="C86" s="1">
        <v>105</v>
      </c>
      <c r="D86" s="1">
        <v>120</v>
      </c>
      <c r="E86" s="1">
        <v>82</v>
      </c>
      <c r="F86" s="1">
        <v>136</v>
      </c>
      <c r="G86" s="8">
        <v>0.3</v>
      </c>
      <c r="H86" s="1">
        <v>40</v>
      </c>
      <c r="I86" s="1" t="s">
        <v>38</v>
      </c>
      <c r="J86" s="1"/>
      <c r="K86" s="1">
        <v>94</v>
      </c>
      <c r="L86" s="1">
        <f t="shared" si="19"/>
        <v>-12</v>
      </c>
      <c r="M86" s="1">
        <f t="shared" si="20"/>
        <v>82</v>
      </c>
      <c r="N86" s="1"/>
      <c r="O86" s="1">
        <v>0</v>
      </c>
      <c r="P86" s="1"/>
      <c r="Q86" s="1">
        <f t="shared" si="21"/>
        <v>16.399999999999999</v>
      </c>
      <c r="R86" s="5">
        <f t="shared" ref="R86:R88" si="28">11*Q86-O86-F86</f>
        <v>44.399999999999977</v>
      </c>
      <c r="S86" s="5">
        <f>T86</f>
        <v>0</v>
      </c>
      <c r="T86" s="19">
        <v>0</v>
      </c>
      <c r="U86" s="18" t="s">
        <v>149</v>
      </c>
      <c r="V86" s="1">
        <f t="shared" si="23"/>
        <v>8.2926829268292686</v>
      </c>
      <c r="W86" s="1">
        <f t="shared" si="24"/>
        <v>8.2926829268292686</v>
      </c>
      <c r="X86" s="1">
        <v>13</v>
      </c>
      <c r="Y86" s="1">
        <v>19.2</v>
      </c>
      <c r="Z86" s="1">
        <v>20.6</v>
      </c>
      <c r="AA86" s="1">
        <v>16.600000000000001</v>
      </c>
      <c r="AB86" s="1">
        <v>21.2</v>
      </c>
      <c r="AC86" s="1">
        <v>20.8</v>
      </c>
      <c r="AD86" s="1">
        <v>15.4</v>
      </c>
      <c r="AE86" s="1">
        <v>13</v>
      </c>
      <c r="AF86" s="1">
        <v>18</v>
      </c>
      <c r="AG86" s="1">
        <v>16.600000000000001</v>
      </c>
      <c r="AH86" s="1" t="s">
        <v>151</v>
      </c>
      <c r="AI86" s="1">
        <f t="shared" si="25"/>
        <v>0</v>
      </c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 t="s">
        <v>132</v>
      </c>
      <c r="B87" s="1" t="s">
        <v>43</v>
      </c>
      <c r="C87" s="1">
        <v>50</v>
      </c>
      <c r="D87" s="1">
        <v>42</v>
      </c>
      <c r="E87" s="1">
        <v>60</v>
      </c>
      <c r="F87" s="1">
        <v>10</v>
      </c>
      <c r="G87" s="8">
        <v>0.3</v>
      </c>
      <c r="H87" s="1">
        <v>40</v>
      </c>
      <c r="I87" s="1" t="s">
        <v>38</v>
      </c>
      <c r="J87" s="1"/>
      <c r="K87" s="1">
        <v>83</v>
      </c>
      <c r="L87" s="1">
        <f t="shared" si="19"/>
        <v>-23</v>
      </c>
      <c r="M87" s="1">
        <f t="shared" si="20"/>
        <v>60</v>
      </c>
      <c r="N87" s="1"/>
      <c r="O87" s="1">
        <v>27.199999999999971</v>
      </c>
      <c r="P87" s="1"/>
      <c r="Q87" s="1">
        <f t="shared" si="21"/>
        <v>12</v>
      </c>
      <c r="R87" s="5">
        <f>9*Q87-O87-F87</f>
        <v>70.800000000000026</v>
      </c>
      <c r="S87" s="5">
        <f>T87</f>
        <v>20</v>
      </c>
      <c r="T87" s="19">
        <v>20</v>
      </c>
      <c r="U87" s="18" t="s">
        <v>149</v>
      </c>
      <c r="V87" s="1">
        <f t="shared" si="23"/>
        <v>4.7666666666666648</v>
      </c>
      <c r="W87" s="1">
        <f t="shared" si="24"/>
        <v>3.0999999999999979</v>
      </c>
      <c r="X87" s="1">
        <v>6.8</v>
      </c>
      <c r="Y87" s="1">
        <v>5.8</v>
      </c>
      <c r="Z87" s="1">
        <v>8</v>
      </c>
      <c r="AA87" s="1">
        <v>12.8</v>
      </c>
      <c r="AB87" s="1">
        <v>12.6</v>
      </c>
      <c r="AC87" s="1">
        <v>5.8</v>
      </c>
      <c r="AD87" s="1">
        <v>12.4</v>
      </c>
      <c r="AE87" s="1">
        <v>10.4</v>
      </c>
      <c r="AF87" s="1">
        <v>8.1999999999999993</v>
      </c>
      <c r="AG87" s="1">
        <v>11.6</v>
      </c>
      <c r="AH87" s="1"/>
      <c r="AI87" s="1">
        <f t="shared" si="25"/>
        <v>6</v>
      </c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 t="s">
        <v>133</v>
      </c>
      <c r="B88" s="1" t="s">
        <v>43</v>
      </c>
      <c r="C88" s="1">
        <v>69</v>
      </c>
      <c r="D88" s="1">
        <v>73</v>
      </c>
      <c r="E88" s="1">
        <v>64</v>
      </c>
      <c r="F88" s="1">
        <v>74</v>
      </c>
      <c r="G88" s="8">
        <v>0.3</v>
      </c>
      <c r="H88" s="1">
        <v>40</v>
      </c>
      <c r="I88" s="1" t="s">
        <v>38</v>
      </c>
      <c r="J88" s="1"/>
      <c r="K88" s="1">
        <v>71</v>
      </c>
      <c r="L88" s="1">
        <f t="shared" si="19"/>
        <v>-7</v>
      </c>
      <c r="M88" s="1">
        <f t="shared" si="20"/>
        <v>64</v>
      </c>
      <c r="N88" s="1"/>
      <c r="O88" s="1">
        <v>40.400000000000013</v>
      </c>
      <c r="P88" s="1"/>
      <c r="Q88" s="1">
        <f t="shared" si="21"/>
        <v>12.8</v>
      </c>
      <c r="R88" s="5">
        <f t="shared" si="28"/>
        <v>26.400000000000006</v>
      </c>
      <c r="S88" s="5">
        <f t="shared" si="22"/>
        <v>26.400000000000006</v>
      </c>
      <c r="T88" s="5"/>
      <c r="U88" s="1"/>
      <c r="V88" s="1">
        <f t="shared" si="23"/>
        <v>11</v>
      </c>
      <c r="W88" s="1">
        <f t="shared" si="24"/>
        <v>8.9375</v>
      </c>
      <c r="X88" s="1">
        <v>12.8</v>
      </c>
      <c r="Y88" s="1">
        <v>12.4</v>
      </c>
      <c r="Z88" s="1">
        <v>8.8000000000000007</v>
      </c>
      <c r="AA88" s="1">
        <v>8.1999999999999993</v>
      </c>
      <c r="AB88" s="1">
        <v>11.6</v>
      </c>
      <c r="AC88" s="1">
        <v>11</v>
      </c>
      <c r="AD88" s="1">
        <v>13.2</v>
      </c>
      <c r="AE88" s="1">
        <v>14.4</v>
      </c>
      <c r="AF88" s="1">
        <v>11.6</v>
      </c>
      <c r="AG88" s="1">
        <v>11.6</v>
      </c>
      <c r="AH88" s="1"/>
      <c r="AI88" s="1">
        <f t="shared" si="25"/>
        <v>8</v>
      </c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4" t="s">
        <v>134</v>
      </c>
      <c r="B89" s="14" t="s">
        <v>43</v>
      </c>
      <c r="C89" s="14"/>
      <c r="D89" s="14"/>
      <c r="E89" s="14"/>
      <c r="F89" s="14"/>
      <c r="G89" s="15">
        <v>0</v>
      </c>
      <c r="H89" s="14">
        <v>120</v>
      </c>
      <c r="I89" s="14" t="s">
        <v>38</v>
      </c>
      <c r="J89" s="14"/>
      <c r="K89" s="14"/>
      <c r="L89" s="14">
        <f t="shared" si="19"/>
        <v>0</v>
      </c>
      <c r="M89" s="14">
        <f t="shared" si="20"/>
        <v>0</v>
      </c>
      <c r="N89" s="14"/>
      <c r="O89" s="14">
        <v>0</v>
      </c>
      <c r="P89" s="14"/>
      <c r="Q89" s="14">
        <f t="shared" si="21"/>
        <v>0</v>
      </c>
      <c r="R89" s="16"/>
      <c r="S89" s="5">
        <f t="shared" si="22"/>
        <v>0</v>
      </c>
      <c r="T89" s="16"/>
      <c r="U89" s="14"/>
      <c r="V89" s="1" t="e">
        <f t="shared" si="23"/>
        <v>#DIV/0!</v>
      </c>
      <c r="W89" s="1" t="e">
        <f t="shared" si="24"/>
        <v>#DIV/0!</v>
      </c>
      <c r="X89" s="14">
        <v>0</v>
      </c>
      <c r="Y89" s="14">
        <v>0</v>
      </c>
      <c r="Z89" s="14">
        <v>0</v>
      </c>
      <c r="AA89" s="14">
        <v>0</v>
      </c>
      <c r="AB89" s="14">
        <v>0</v>
      </c>
      <c r="AC89" s="14">
        <v>0</v>
      </c>
      <c r="AD89" s="14">
        <v>0</v>
      </c>
      <c r="AE89" s="14">
        <v>0</v>
      </c>
      <c r="AF89" s="14">
        <v>0</v>
      </c>
      <c r="AG89" s="14">
        <v>0</v>
      </c>
      <c r="AH89" s="14" t="s">
        <v>47</v>
      </c>
      <c r="AI89" s="1">
        <f t="shared" si="25"/>
        <v>0</v>
      </c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 t="s">
        <v>135</v>
      </c>
      <c r="B90" s="1" t="s">
        <v>37</v>
      </c>
      <c r="C90" s="1">
        <v>567.54300000000001</v>
      </c>
      <c r="D90" s="1">
        <v>897.68399999999997</v>
      </c>
      <c r="E90" s="1">
        <v>483.64600000000002</v>
      </c>
      <c r="F90" s="1">
        <v>551.625</v>
      </c>
      <c r="G90" s="8">
        <v>1</v>
      </c>
      <c r="H90" s="1">
        <v>40</v>
      </c>
      <c r="I90" s="1" t="s">
        <v>38</v>
      </c>
      <c r="J90" s="1"/>
      <c r="K90" s="1">
        <v>398.5</v>
      </c>
      <c r="L90" s="1">
        <f t="shared" si="19"/>
        <v>85.146000000000015</v>
      </c>
      <c r="M90" s="1">
        <f t="shared" si="20"/>
        <v>432.86400000000003</v>
      </c>
      <c r="N90" s="1">
        <v>50.781999999999996</v>
      </c>
      <c r="O90" s="1">
        <v>0</v>
      </c>
      <c r="P90" s="1"/>
      <c r="Q90" s="1">
        <f t="shared" si="21"/>
        <v>86.572800000000001</v>
      </c>
      <c r="R90" s="5">
        <f t="shared" ref="R90:R94" si="29">11*Q90-O90-F90</f>
        <v>400.67579999999998</v>
      </c>
      <c r="S90" s="5">
        <f>T90</f>
        <v>500</v>
      </c>
      <c r="T90" s="19">
        <v>500</v>
      </c>
      <c r="U90" s="18" t="s">
        <v>148</v>
      </c>
      <c r="V90" s="1">
        <f t="shared" si="23"/>
        <v>12.147291066016116</v>
      </c>
      <c r="W90" s="1">
        <f t="shared" si="24"/>
        <v>6.3718050011088936</v>
      </c>
      <c r="X90" s="1">
        <v>68.851799999999997</v>
      </c>
      <c r="Y90" s="1">
        <v>75.829599999999999</v>
      </c>
      <c r="Z90" s="1">
        <v>76.741600000000005</v>
      </c>
      <c r="AA90" s="1">
        <v>74.2346</v>
      </c>
      <c r="AB90" s="1">
        <v>92.826800000000006</v>
      </c>
      <c r="AC90" s="1">
        <v>93.724999999999994</v>
      </c>
      <c r="AD90" s="1">
        <v>108.0988</v>
      </c>
      <c r="AE90" s="1">
        <v>110.6486</v>
      </c>
      <c r="AF90" s="1">
        <v>105.8466</v>
      </c>
      <c r="AG90" s="1">
        <v>97.505399999999995</v>
      </c>
      <c r="AH90" s="1" t="s">
        <v>54</v>
      </c>
      <c r="AI90" s="1">
        <f t="shared" si="25"/>
        <v>500</v>
      </c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 t="s">
        <v>136</v>
      </c>
      <c r="B91" s="1" t="s">
        <v>37</v>
      </c>
      <c r="C91" s="1">
        <v>1.847</v>
      </c>
      <c r="D91" s="1">
        <v>49.206000000000003</v>
      </c>
      <c r="E91" s="1">
        <v>21.495999999999999</v>
      </c>
      <c r="F91" s="1">
        <v>18.77</v>
      </c>
      <c r="G91" s="8">
        <v>1</v>
      </c>
      <c r="H91" s="1">
        <v>60</v>
      </c>
      <c r="I91" s="1" t="s">
        <v>38</v>
      </c>
      <c r="J91" s="1"/>
      <c r="K91" s="1">
        <v>41</v>
      </c>
      <c r="L91" s="1">
        <f t="shared" si="19"/>
        <v>-19.504000000000001</v>
      </c>
      <c r="M91" s="1">
        <f t="shared" si="20"/>
        <v>21.495999999999999</v>
      </c>
      <c r="N91" s="1"/>
      <c r="O91" s="1">
        <v>0</v>
      </c>
      <c r="P91" s="1"/>
      <c r="Q91" s="1">
        <f t="shared" si="21"/>
        <v>4.2991999999999999</v>
      </c>
      <c r="R91" s="5">
        <f>10*Q91-O91-F91</f>
        <v>24.221999999999998</v>
      </c>
      <c r="S91" s="5">
        <f t="shared" si="22"/>
        <v>24.221999999999998</v>
      </c>
      <c r="T91" s="5"/>
      <c r="U91" s="1"/>
      <c r="V91" s="1">
        <f t="shared" si="23"/>
        <v>10</v>
      </c>
      <c r="W91" s="1">
        <f t="shared" si="24"/>
        <v>4.3659285448455529</v>
      </c>
      <c r="X91" s="1">
        <v>6.1183999999999994</v>
      </c>
      <c r="Y91" s="1">
        <v>10.055199999999999</v>
      </c>
      <c r="Z91" s="1">
        <v>4.2935999999999996</v>
      </c>
      <c r="AA91" s="1">
        <v>0.35680000000000001</v>
      </c>
      <c r="AB91" s="1">
        <v>2.8837999999999999</v>
      </c>
      <c r="AC91" s="1">
        <v>4.3241999999999994</v>
      </c>
      <c r="AD91" s="1">
        <v>1.4403999999999999</v>
      </c>
      <c r="AE91" s="1">
        <v>0.628</v>
      </c>
      <c r="AF91" s="1">
        <v>0</v>
      </c>
      <c r="AG91" s="1">
        <v>0</v>
      </c>
      <c r="AH91" s="1"/>
      <c r="AI91" s="1">
        <f t="shared" si="25"/>
        <v>24</v>
      </c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 t="s">
        <v>137</v>
      </c>
      <c r="B92" s="1" t="s">
        <v>43</v>
      </c>
      <c r="C92" s="1">
        <v>168</v>
      </c>
      <c r="D92" s="1">
        <v>109</v>
      </c>
      <c r="E92" s="1">
        <v>122</v>
      </c>
      <c r="F92" s="1">
        <v>145</v>
      </c>
      <c r="G92" s="8">
        <v>0.3</v>
      </c>
      <c r="H92" s="1">
        <v>40</v>
      </c>
      <c r="I92" s="1" t="s">
        <v>38</v>
      </c>
      <c r="J92" s="1"/>
      <c r="K92" s="1">
        <v>132</v>
      </c>
      <c r="L92" s="1">
        <f t="shared" si="19"/>
        <v>-10</v>
      </c>
      <c r="M92" s="1">
        <f t="shared" si="20"/>
        <v>122</v>
      </c>
      <c r="N92" s="1"/>
      <c r="O92" s="1">
        <v>64.200000000000017</v>
      </c>
      <c r="P92" s="1"/>
      <c r="Q92" s="1">
        <f t="shared" si="21"/>
        <v>24.4</v>
      </c>
      <c r="R92" s="5">
        <f t="shared" si="29"/>
        <v>59.19999999999996</v>
      </c>
      <c r="S92" s="5">
        <f t="shared" si="22"/>
        <v>59.19999999999996</v>
      </c>
      <c r="T92" s="5"/>
      <c r="U92" s="1"/>
      <c r="V92" s="1">
        <f t="shared" si="23"/>
        <v>11</v>
      </c>
      <c r="W92" s="1">
        <f t="shared" si="24"/>
        <v>8.5737704918032804</v>
      </c>
      <c r="X92" s="1">
        <v>26.6</v>
      </c>
      <c r="Y92" s="1">
        <v>24.4</v>
      </c>
      <c r="Z92" s="1">
        <v>17</v>
      </c>
      <c r="AA92" s="1">
        <v>25.4</v>
      </c>
      <c r="AB92" s="1">
        <v>30.6</v>
      </c>
      <c r="AC92" s="1">
        <v>26.2</v>
      </c>
      <c r="AD92" s="1">
        <v>13.8</v>
      </c>
      <c r="AE92" s="1">
        <v>10.4</v>
      </c>
      <c r="AF92" s="1">
        <v>12</v>
      </c>
      <c r="AG92" s="1">
        <v>20.2</v>
      </c>
      <c r="AH92" s="1"/>
      <c r="AI92" s="1">
        <f t="shared" si="25"/>
        <v>18</v>
      </c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 t="s">
        <v>138</v>
      </c>
      <c r="B93" s="1" t="s">
        <v>43</v>
      </c>
      <c r="C93" s="1">
        <v>49</v>
      </c>
      <c r="D93" s="1">
        <v>97</v>
      </c>
      <c r="E93" s="1">
        <v>66</v>
      </c>
      <c r="F93" s="1">
        <v>74</v>
      </c>
      <c r="G93" s="8">
        <v>0.3</v>
      </c>
      <c r="H93" s="1">
        <v>40</v>
      </c>
      <c r="I93" s="1" t="s">
        <v>38</v>
      </c>
      <c r="J93" s="1"/>
      <c r="K93" s="1">
        <v>72</v>
      </c>
      <c r="L93" s="1">
        <f t="shared" si="19"/>
        <v>-6</v>
      </c>
      <c r="M93" s="1">
        <f t="shared" si="20"/>
        <v>66</v>
      </c>
      <c r="N93" s="1"/>
      <c r="O93" s="1">
        <v>26.599999999999991</v>
      </c>
      <c r="P93" s="1"/>
      <c r="Q93" s="1">
        <f t="shared" si="21"/>
        <v>13.2</v>
      </c>
      <c r="R93" s="5">
        <f t="shared" si="29"/>
        <v>44.599999999999994</v>
      </c>
      <c r="S93" s="5">
        <f t="shared" si="22"/>
        <v>44.599999999999994</v>
      </c>
      <c r="T93" s="5"/>
      <c r="U93" s="1"/>
      <c r="V93" s="1">
        <f t="shared" si="23"/>
        <v>11</v>
      </c>
      <c r="W93" s="1">
        <f t="shared" si="24"/>
        <v>7.6212121212121211</v>
      </c>
      <c r="X93" s="1">
        <v>11.4</v>
      </c>
      <c r="Y93" s="1">
        <v>11.8</v>
      </c>
      <c r="Z93" s="1">
        <v>8.6</v>
      </c>
      <c r="AA93" s="1">
        <v>2.8</v>
      </c>
      <c r="AB93" s="1">
        <v>8.1999999999999993</v>
      </c>
      <c r="AC93" s="1">
        <v>11.2</v>
      </c>
      <c r="AD93" s="1">
        <v>12</v>
      </c>
      <c r="AE93" s="1">
        <v>12</v>
      </c>
      <c r="AF93" s="1">
        <v>8.1999999999999993</v>
      </c>
      <c r="AG93" s="1">
        <v>9.1999999999999993</v>
      </c>
      <c r="AH93" s="1" t="s">
        <v>139</v>
      </c>
      <c r="AI93" s="1">
        <f t="shared" si="25"/>
        <v>13</v>
      </c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 t="s">
        <v>140</v>
      </c>
      <c r="B94" s="1" t="s">
        <v>37</v>
      </c>
      <c r="C94" s="1">
        <v>11.613</v>
      </c>
      <c r="D94" s="1">
        <v>18.745000000000001</v>
      </c>
      <c r="E94" s="1">
        <v>15.19</v>
      </c>
      <c r="F94" s="1">
        <v>12.180999999999999</v>
      </c>
      <c r="G94" s="8">
        <v>1</v>
      </c>
      <c r="H94" s="1">
        <v>45</v>
      </c>
      <c r="I94" s="1" t="s">
        <v>38</v>
      </c>
      <c r="J94" s="1"/>
      <c r="K94" s="1">
        <v>15.3</v>
      </c>
      <c r="L94" s="1">
        <f t="shared" si="19"/>
        <v>-0.11000000000000121</v>
      </c>
      <c r="M94" s="1">
        <f t="shared" si="20"/>
        <v>15.19</v>
      </c>
      <c r="N94" s="1"/>
      <c r="O94" s="1">
        <v>9.4666000000000068</v>
      </c>
      <c r="P94" s="1"/>
      <c r="Q94" s="1">
        <f t="shared" si="21"/>
        <v>3.0379999999999998</v>
      </c>
      <c r="R94" s="5">
        <f t="shared" si="29"/>
        <v>11.770399999999993</v>
      </c>
      <c r="S94" s="5">
        <f t="shared" si="22"/>
        <v>11.770399999999993</v>
      </c>
      <c r="T94" s="5"/>
      <c r="U94" s="1"/>
      <c r="V94" s="1">
        <f t="shared" si="23"/>
        <v>11</v>
      </c>
      <c r="W94" s="1">
        <f t="shared" si="24"/>
        <v>7.125608953258725</v>
      </c>
      <c r="X94" s="1">
        <v>2.4356</v>
      </c>
      <c r="Y94" s="1">
        <v>1.885</v>
      </c>
      <c r="Z94" s="1">
        <v>1.6317999999999999</v>
      </c>
      <c r="AA94" s="1">
        <v>2.7069999999999999</v>
      </c>
      <c r="AB94" s="1">
        <v>2.5430000000000001</v>
      </c>
      <c r="AC94" s="1">
        <v>1.742</v>
      </c>
      <c r="AD94" s="1">
        <v>0.27339999999999998</v>
      </c>
      <c r="AE94" s="1">
        <v>1.6012</v>
      </c>
      <c r="AF94" s="1">
        <v>2.4318</v>
      </c>
      <c r="AG94" s="1">
        <v>1.3660000000000001</v>
      </c>
      <c r="AH94" s="1"/>
      <c r="AI94" s="1">
        <f t="shared" si="25"/>
        <v>12</v>
      </c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 t="s">
        <v>141</v>
      </c>
      <c r="B95" s="1" t="s">
        <v>37</v>
      </c>
      <c r="C95" s="1">
        <v>10.69</v>
      </c>
      <c r="D95" s="1">
        <v>21.797999999999998</v>
      </c>
      <c r="E95" s="1">
        <v>10.948</v>
      </c>
      <c r="F95" s="1">
        <v>21.54</v>
      </c>
      <c r="G95" s="8">
        <v>1</v>
      </c>
      <c r="H95" s="1">
        <v>50</v>
      </c>
      <c r="I95" s="1" t="s">
        <v>38</v>
      </c>
      <c r="J95" s="1"/>
      <c r="K95" s="1">
        <v>11.6</v>
      </c>
      <c r="L95" s="1">
        <f t="shared" si="19"/>
        <v>-0.65199999999999925</v>
      </c>
      <c r="M95" s="1">
        <f t="shared" si="20"/>
        <v>10.948</v>
      </c>
      <c r="N95" s="1"/>
      <c r="O95" s="1">
        <v>33.083599999999997</v>
      </c>
      <c r="P95" s="1"/>
      <c r="Q95" s="1">
        <f t="shared" si="21"/>
        <v>2.1896</v>
      </c>
      <c r="R95" s="5"/>
      <c r="S95" s="5">
        <f t="shared" si="22"/>
        <v>0</v>
      </c>
      <c r="T95" s="5"/>
      <c r="U95" s="1"/>
      <c r="V95" s="1">
        <f t="shared" si="23"/>
        <v>24.94683960540738</v>
      </c>
      <c r="W95" s="1">
        <f t="shared" si="24"/>
        <v>24.94683960540738</v>
      </c>
      <c r="X95" s="1">
        <v>4.6516000000000002</v>
      </c>
      <c r="Y95" s="1">
        <v>3.2839999999999998</v>
      </c>
      <c r="Z95" s="1">
        <v>1.9283999999999999</v>
      </c>
      <c r="AA95" s="1">
        <v>2.2071999999999998</v>
      </c>
      <c r="AB95" s="1">
        <v>2.2075999999999998</v>
      </c>
      <c r="AC95" s="1">
        <v>1.1068</v>
      </c>
      <c r="AD95" s="1">
        <v>3.2452000000000001</v>
      </c>
      <c r="AE95" s="1">
        <v>3.5171999999999999</v>
      </c>
      <c r="AF95" s="1">
        <v>2.4472</v>
      </c>
      <c r="AG95" s="1">
        <v>2.7212000000000001</v>
      </c>
      <c r="AH95" s="1"/>
      <c r="AI95" s="1">
        <f t="shared" si="25"/>
        <v>0</v>
      </c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 t="s">
        <v>142</v>
      </c>
      <c r="B96" s="1" t="s">
        <v>43</v>
      </c>
      <c r="C96" s="1">
        <v>41</v>
      </c>
      <c r="D96" s="1">
        <v>18</v>
      </c>
      <c r="E96" s="1">
        <v>38</v>
      </c>
      <c r="F96" s="1">
        <v>19</v>
      </c>
      <c r="G96" s="8">
        <v>0.33</v>
      </c>
      <c r="H96" s="1">
        <v>40</v>
      </c>
      <c r="I96" s="1" t="s">
        <v>38</v>
      </c>
      <c r="J96" s="1"/>
      <c r="K96" s="1">
        <v>40</v>
      </c>
      <c r="L96" s="1">
        <f t="shared" si="19"/>
        <v>-2</v>
      </c>
      <c r="M96" s="1">
        <f t="shared" si="20"/>
        <v>38</v>
      </c>
      <c r="N96" s="1"/>
      <c r="O96" s="1">
        <v>12.8</v>
      </c>
      <c r="P96" s="1"/>
      <c r="Q96" s="1">
        <f t="shared" si="21"/>
        <v>7.6</v>
      </c>
      <c r="R96" s="5">
        <f t="shared" ref="R96:R97" si="30">10*Q96-O96-F96</f>
        <v>44.2</v>
      </c>
      <c r="S96" s="5">
        <f t="shared" si="22"/>
        <v>44.2</v>
      </c>
      <c r="T96" s="5"/>
      <c r="U96" s="1"/>
      <c r="V96" s="1">
        <f t="shared" si="23"/>
        <v>10</v>
      </c>
      <c r="W96" s="1">
        <f t="shared" si="24"/>
        <v>4.1842105263157894</v>
      </c>
      <c r="X96" s="1">
        <v>5</v>
      </c>
      <c r="Y96" s="1">
        <v>5.2</v>
      </c>
      <c r="Z96" s="1">
        <v>4</v>
      </c>
      <c r="AA96" s="1">
        <v>1.2</v>
      </c>
      <c r="AB96" s="1">
        <v>4.4000000000000004</v>
      </c>
      <c r="AC96" s="1">
        <v>6</v>
      </c>
      <c r="AD96" s="1">
        <v>4.8</v>
      </c>
      <c r="AE96" s="1">
        <v>5.4</v>
      </c>
      <c r="AF96" s="1">
        <v>3.2</v>
      </c>
      <c r="AG96" s="1">
        <v>2.8</v>
      </c>
      <c r="AH96" s="1"/>
      <c r="AI96" s="1">
        <f t="shared" si="25"/>
        <v>15</v>
      </c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 t="s">
        <v>143</v>
      </c>
      <c r="B97" s="1" t="s">
        <v>43</v>
      </c>
      <c r="C97" s="1">
        <v>29</v>
      </c>
      <c r="D97" s="1">
        <v>36</v>
      </c>
      <c r="E97" s="1">
        <v>35</v>
      </c>
      <c r="F97" s="1">
        <v>29</v>
      </c>
      <c r="G97" s="8">
        <v>0.3</v>
      </c>
      <c r="H97" s="1">
        <v>40</v>
      </c>
      <c r="I97" s="1" t="s">
        <v>38</v>
      </c>
      <c r="J97" s="1"/>
      <c r="K97" s="1">
        <v>37</v>
      </c>
      <c r="L97" s="1">
        <f t="shared" si="19"/>
        <v>-2</v>
      </c>
      <c r="M97" s="1">
        <f t="shared" si="20"/>
        <v>35</v>
      </c>
      <c r="N97" s="1"/>
      <c r="O97" s="1">
        <v>0</v>
      </c>
      <c r="P97" s="1"/>
      <c r="Q97" s="1">
        <f t="shared" si="21"/>
        <v>7</v>
      </c>
      <c r="R97" s="5">
        <f t="shared" si="30"/>
        <v>41</v>
      </c>
      <c r="S97" s="5">
        <f t="shared" si="22"/>
        <v>41</v>
      </c>
      <c r="T97" s="5"/>
      <c r="U97" s="1"/>
      <c r="V97" s="1">
        <f t="shared" si="23"/>
        <v>10</v>
      </c>
      <c r="W97" s="1">
        <f t="shared" si="24"/>
        <v>4.1428571428571432</v>
      </c>
      <c r="X97" s="1">
        <v>4.2</v>
      </c>
      <c r="Y97" s="1">
        <v>4.2</v>
      </c>
      <c r="Z97" s="1">
        <v>6</v>
      </c>
      <c r="AA97" s="1">
        <v>5.2</v>
      </c>
      <c r="AB97" s="1">
        <v>4.8</v>
      </c>
      <c r="AC97" s="1">
        <v>5.4</v>
      </c>
      <c r="AD97" s="1">
        <v>5.6</v>
      </c>
      <c r="AE97" s="1">
        <v>5.2</v>
      </c>
      <c r="AF97" s="1">
        <v>2.2000000000000002</v>
      </c>
      <c r="AG97" s="1">
        <v>1.8</v>
      </c>
      <c r="AH97" s="1"/>
      <c r="AI97" s="1">
        <f t="shared" si="25"/>
        <v>12</v>
      </c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 t="s">
        <v>144</v>
      </c>
      <c r="B98" s="1" t="s">
        <v>43</v>
      </c>
      <c r="C98" s="1">
        <v>107</v>
      </c>
      <c r="D98" s="1"/>
      <c r="E98" s="1">
        <v>29</v>
      </c>
      <c r="F98" s="1">
        <v>78</v>
      </c>
      <c r="G98" s="8">
        <v>0.12</v>
      </c>
      <c r="H98" s="1">
        <v>45</v>
      </c>
      <c r="I98" s="1" t="s">
        <v>38</v>
      </c>
      <c r="J98" s="1"/>
      <c r="K98" s="1">
        <v>29</v>
      </c>
      <c r="L98" s="1">
        <f t="shared" si="19"/>
        <v>0</v>
      </c>
      <c r="M98" s="1">
        <f t="shared" si="20"/>
        <v>29</v>
      </c>
      <c r="N98" s="1"/>
      <c r="O98" s="1">
        <v>0</v>
      </c>
      <c r="P98" s="1"/>
      <c r="Q98" s="1">
        <f t="shared" si="21"/>
        <v>5.8</v>
      </c>
      <c r="R98" s="5"/>
      <c r="S98" s="5">
        <f t="shared" si="22"/>
        <v>0</v>
      </c>
      <c r="T98" s="5"/>
      <c r="U98" s="1"/>
      <c r="V98" s="1">
        <f t="shared" si="23"/>
        <v>13.448275862068966</v>
      </c>
      <c r="W98" s="1">
        <f t="shared" si="24"/>
        <v>13.448275862068966</v>
      </c>
      <c r="X98" s="1">
        <v>6</v>
      </c>
      <c r="Y98" s="1">
        <v>2.2000000000000002</v>
      </c>
      <c r="Z98" s="1">
        <v>1.6</v>
      </c>
      <c r="AA98" s="1">
        <v>5.4</v>
      </c>
      <c r="AB98" s="1">
        <v>9.8000000000000007</v>
      </c>
      <c r="AC98" s="1">
        <v>11.4</v>
      </c>
      <c r="AD98" s="1">
        <v>5.8</v>
      </c>
      <c r="AE98" s="1">
        <v>3.8</v>
      </c>
      <c r="AF98" s="1">
        <v>4.5999999999999996</v>
      </c>
      <c r="AG98" s="1">
        <v>7.8</v>
      </c>
      <c r="AH98" s="1"/>
      <c r="AI98" s="1">
        <f t="shared" si="25"/>
        <v>0</v>
      </c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0" t="s">
        <v>145</v>
      </c>
      <c r="B99" s="1" t="s">
        <v>37</v>
      </c>
      <c r="C99" s="1"/>
      <c r="D99" s="1"/>
      <c r="E99" s="1"/>
      <c r="F99" s="1"/>
      <c r="G99" s="8">
        <v>1</v>
      </c>
      <c r="H99" s="1">
        <v>180</v>
      </c>
      <c r="I99" s="1" t="s">
        <v>38</v>
      </c>
      <c r="J99" s="1"/>
      <c r="K99" s="1"/>
      <c r="L99" s="1">
        <f t="shared" si="19"/>
        <v>0</v>
      </c>
      <c r="M99" s="1">
        <f t="shared" si="20"/>
        <v>0</v>
      </c>
      <c r="N99" s="1"/>
      <c r="O99" s="10"/>
      <c r="P99" s="10"/>
      <c r="Q99" s="1">
        <f t="shared" si="21"/>
        <v>0</v>
      </c>
      <c r="R99" s="17">
        <v>4</v>
      </c>
      <c r="S99" s="5">
        <f t="shared" si="22"/>
        <v>4</v>
      </c>
      <c r="T99" s="5"/>
      <c r="U99" s="1"/>
      <c r="V99" s="1" t="e">
        <f t="shared" si="23"/>
        <v>#DIV/0!</v>
      </c>
      <c r="W99" s="1" t="e">
        <f t="shared" si="24"/>
        <v>#DIV/0!</v>
      </c>
      <c r="X99" s="1">
        <v>0</v>
      </c>
      <c r="Y99" s="1">
        <v>0</v>
      </c>
      <c r="Z99" s="1">
        <v>0</v>
      </c>
      <c r="AA99" s="1">
        <v>0</v>
      </c>
      <c r="AB99" s="1">
        <v>0</v>
      </c>
      <c r="AC99" s="1">
        <v>0</v>
      </c>
      <c r="AD99" s="1">
        <v>0</v>
      </c>
      <c r="AE99" s="1">
        <v>0</v>
      </c>
      <c r="AF99" s="1">
        <v>0</v>
      </c>
      <c r="AG99" s="1">
        <v>0</v>
      </c>
      <c r="AH99" s="10" t="s">
        <v>93</v>
      </c>
      <c r="AI99" s="1">
        <f t="shared" si="25"/>
        <v>4</v>
      </c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8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  <row r="500" spans="1:50" x14ac:dyDescent="0.25">
      <c r="A500" s="1"/>
      <c r="B500" s="1"/>
      <c r="C500" s="1"/>
      <c r="D500" s="1"/>
      <c r="E500" s="1"/>
      <c r="F500" s="1"/>
      <c r="G500" s="8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</row>
  </sheetData>
  <autoFilter ref="A3:AI99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2025-09-16T11:35:33Z</dcterms:created>
  <dcterms:modified xsi:type="dcterms:W3CDTF">2025-09-17T09:40:35Z</dcterms:modified>
</cp:coreProperties>
</file>