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филиалы\"/>
    </mc:Choice>
  </mc:AlternateContent>
  <xr:revisionPtr revIDLastSave="0" documentId="13_ncr:1_{B99693FB-8196-4A47-B165-9B94114BFC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9" i="1" l="1"/>
  <c r="AH98" i="1"/>
  <c r="AH97" i="1"/>
  <c r="U97" i="1"/>
  <c r="V97" i="1"/>
  <c r="U98" i="1"/>
  <c r="V98" i="1"/>
  <c r="U99" i="1"/>
  <c r="V99" i="1"/>
  <c r="Q97" i="1"/>
  <c r="Q98" i="1"/>
  <c r="Q99" i="1"/>
  <c r="Q75" i="1" l="1"/>
  <c r="Q52" i="1"/>
  <c r="V52" i="1" s="1"/>
  <c r="Q38" i="1"/>
  <c r="AH82" i="1"/>
  <c r="AH53" i="1"/>
  <c r="Q96" i="1"/>
  <c r="V96" i="1" s="1"/>
  <c r="L96" i="1"/>
  <c r="Q95" i="1"/>
  <c r="V95" i="1" s="1"/>
  <c r="L95" i="1"/>
  <c r="Q94" i="1"/>
  <c r="L94" i="1"/>
  <c r="Q93" i="1"/>
  <c r="U93" i="1" s="1"/>
  <c r="L93" i="1"/>
  <c r="Q92" i="1"/>
  <c r="V92" i="1" s="1"/>
  <c r="L92" i="1"/>
  <c r="Q91" i="1"/>
  <c r="L91" i="1"/>
  <c r="Q90" i="1"/>
  <c r="V90" i="1" s="1"/>
  <c r="L90" i="1"/>
  <c r="Q89" i="1"/>
  <c r="L89" i="1"/>
  <c r="Q88" i="1"/>
  <c r="U88" i="1" s="1"/>
  <c r="L88" i="1"/>
  <c r="Q87" i="1"/>
  <c r="V87" i="1" s="1"/>
  <c r="L87" i="1"/>
  <c r="Q86" i="1"/>
  <c r="V86" i="1" s="1"/>
  <c r="L86" i="1"/>
  <c r="Q85" i="1"/>
  <c r="L85" i="1"/>
  <c r="Q84" i="1"/>
  <c r="U84" i="1" s="1"/>
  <c r="L84" i="1"/>
  <c r="Q83" i="1"/>
  <c r="U83" i="1" s="1"/>
  <c r="L83" i="1"/>
  <c r="Q82" i="1"/>
  <c r="V82" i="1" s="1"/>
  <c r="L82" i="1"/>
  <c r="F81" i="1"/>
  <c r="E81" i="1"/>
  <c r="L81" i="1" s="1"/>
  <c r="Q80" i="1"/>
  <c r="V80" i="1" s="1"/>
  <c r="L80" i="1"/>
  <c r="Q79" i="1"/>
  <c r="L79" i="1"/>
  <c r="Q78" i="1"/>
  <c r="V78" i="1" s="1"/>
  <c r="L78" i="1"/>
  <c r="Q77" i="1"/>
  <c r="V77" i="1" s="1"/>
  <c r="L77" i="1"/>
  <c r="Q76" i="1"/>
  <c r="V76" i="1" s="1"/>
  <c r="L76" i="1"/>
  <c r="L75" i="1"/>
  <c r="Q74" i="1"/>
  <c r="V74" i="1" s="1"/>
  <c r="L74" i="1"/>
  <c r="Q73" i="1"/>
  <c r="L73" i="1"/>
  <c r="Q72" i="1"/>
  <c r="V72" i="1" s="1"/>
  <c r="L72" i="1"/>
  <c r="Q71" i="1"/>
  <c r="R71" i="1" s="1"/>
  <c r="L71" i="1"/>
  <c r="Q70" i="1"/>
  <c r="V70" i="1" s="1"/>
  <c r="L70" i="1"/>
  <c r="Q69" i="1"/>
  <c r="L69" i="1"/>
  <c r="F68" i="1"/>
  <c r="E68" i="1"/>
  <c r="Q68" i="1" s="1"/>
  <c r="Q67" i="1"/>
  <c r="R67" i="1" s="1"/>
  <c r="L67" i="1"/>
  <c r="Q66" i="1"/>
  <c r="V66" i="1" s="1"/>
  <c r="L66" i="1"/>
  <c r="Q65" i="1"/>
  <c r="L65" i="1"/>
  <c r="Q64" i="1"/>
  <c r="V64" i="1" s="1"/>
  <c r="L64" i="1"/>
  <c r="Q63" i="1"/>
  <c r="L63" i="1"/>
  <c r="Q62" i="1"/>
  <c r="V62" i="1" s="1"/>
  <c r="L62" i="1"/>
  <c r="Q61" i="1"/>
  <c r="L61" i="1"/>
  <c r="Q60" i="1"/>
  <c r="V60" i="1" s="1"/>
  <c r="L60" i="1"/>
  <c r="Q59" i="1"/>
  <c r="L59" i="1"/>
  <c r="Q58" i="1"/>
  <c r="L58" i="1"/>
  <c r="Q57" i="1"/>
  <c r="V57" i="1" s="1"/>
  <c r="L57" i="1"/>
  <c r="Q56" i="1"/>
  <c r="V56" i="1" s="1"/>
  <c r="L56" i="1"/>
  <c r="Q55" i="1"/>
  <c r="V55" i="1" s="1"/>
  <c r="L55" i="1"/>
  <c r="Q54" i="1"/>
  <c r="L54" i="1"/>
  <c r="Q53" i="1"/>
  <c r="V53" i="1" s="1"/>
  <c r="L53" i="1"/>
  <c r="L52" i="1"/>
  <c r="Q51" i="1"/>
  <c r="U51" i="1" s="1"/>
  <c r="L51" i="1"/>
  <c r="Q50" i="1"/>
  <c r="V50" i="1" s="1"/>
  <c r="L50" i="1"/>
  <c r="Q49" i="1"/>
  <c r="L49" i="1"/>
  <c r="Q48" i="1"/>
  <c r="V48" i="1" s="1"/>
  <c r="L48" i="1"/>
  <c r="Q47" i="1"/>
  <c r="L47" i="1"/>
  <c r="Q46" i="1"/>
  <c r="V46" i="1" s="1"/>
  <c r="L46" i="1"/>
  <c r="Q45" i="1"/>
  <c r="L45" i="1"/>
  <c r="Q44" i="1"/>
  <c r="V44" i="1" s="1"/>
  <c r="L44" i="1"/>
  <c r="Q43" i="1"/>
  <c r="L43" i="1"/>
  <c r="Q42" i="1"/>
  <c r="V42" i="1" s="1"/>
  <c r="L42" i="1"/>
  <c r="AH41" i="1"/>
  <c r="Q41" i="1"/>
  <c r="U41" i="1" s="1"/>
  <c r="L41" i="1"/>
  <c r="Q40" i="1"/>
  <c r="V40" i="1" s="1"/>
  <c r="L40" i="1"/>
  <c r="Q39" i="1"/>
  <c r="L39" i="1"/>
  <c r="L38" i="1"/>
  <c r="Q37" i="1"/>
  <c r="R37" i="1" s="1"/>
  <c r="AH37" i="1" s="1"/>
  <c r="L37" i="1"/>
  <c r="Q36" i="1"/>
  <c r="U36" i="1" s="1"/>
  <c r="L36" i="1"/>
  <c r="Q35" i="1"/>
  <c r="U35" i="1" s="1"/>
  <c r="L35" i="1"/>
  <c r="Q34" i="1"/>
  <c r="V34" i="1" s="1"/>
  <c r="L34" i="1"/>
  <c r="Q33" i="1"/>
  <c r="L33" i="1"/>
  <c r="Q32" i="1"/>
  <c r="L32" i="1"/>
  <c r="Q31" i="1"/>
  <c r="R31" i="1" s="1"/>
  <c r="AH31" i="1" s="1"/>
  <c r="L31" i="1"/>
  <c r="Q30" i="1"/>
  <c r="L30" i="1"/>
  <c r="Q29" i="1"/>
  <c r="R29" i="1" s="1"/>
  <c r="AH29" i="1" s="1"/>
  <c r="L29" i="1"/>
  <c r="Q28" i="1"/>
  <c r="L28" i="1"/>
  <c r="AH27" i="1"/>
  <c r="Q27" i="1"/>
  <c r="L27" i="1"/>
  <c r="Q26" i="1"/>
  <c r="L26" i="1"/>
  <c r="Q25" i="1"/>
  <c r="V25" i="1" s="1"/>
  <c r="L25" i="1"/>
  <c r="Q24" i="1"/>
  <c r="R24" i="1" s="1"/>
  <c r="AH24" i="1" s="1"/>
  <c r="L24" i="1"/>
  <c r="Q23" i="1"/>
  <c r="L23" i="1"/>
  <c r="Q22" i="1"/>
  <c r="R22" i="1" s="1"/>
  <c r="AH22" i="1" s="1"/>
  <c r="L22" i="1"/>
  <c r="Q21" i="1"/>
  <c r="U21" i="1" s="1"/>
  <c r="L21" i="1"/>
  <c r="Q20" i="1"/>
  <c r="L20" i="1"/>
  <c r="Q19" i="1"/>
  <c r="L19" i="1"/>
  <c r="Q18" i="1"/>
  <c r="L18" i="1"/>
  <c r="Q17" i="1"/>
  <c r="AH17" i="1" s="1"/>
  <c r="L17" i="1"/>
  <c r="Q16" i="1"/>
  <c r="U16" i="1" s="1"/>
  <c r="L16" i="1"/>
  <c r="Q15" i="1"/>
  <c r="L15" i="1"/>
  <c r="Q14" i="1"/>
  <c r="V14" i="1" s="1"/>
  <c r="L14" i="1"/>
  <c r="Q13" i="1"/>
  <c r="L13" i="1"/>
  <c r="Q12" i="1"/>
  <c r="U12" i="1" s="1"/>
  <c r="L12" i="1"/>
  <c r="Q11" i="1"/>
  <c r="L11" i="1"/>
  <c r="Q10" i="1"/>
  <c r="R10" i="1" s="1"/>
  <c r="AH10" i="1" s="1"/>
  <c r="L10" i="1"/>
  <c r="Q9" i="1"/>
  <c r="L9" i="1"/>
  <c r="Q8" i="1"/>
  <c r="L8" i="1"/>
  <c r="Q7" i="1"/>
  <c r="L7" i="1"/>
  <c r="Q6" i="1"/>
  <c r="R6" i="1" s="1"/>
  <c r="AH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70" i="1" l="1"/>
  <c r="R72" i="1"/>
  <c r="E5" i="1"/>
  <c r="AH72" i="1"/>
  <c r="R68" i="1"/>
  <c r="AH68" i="1" s="1"/>
  <c r="R64" i="1"/>
  <c r="AH64" i="1" s="1"/>
  <c r="R57" i="1"/>
  <c r="U53" i="1"/>
  <c r="V68" i="1"/>
  <c r="R55" i="1"/>
  <c r="U55" i="1" s="1"/>
  <c r="R60" i="1"/>
  <c r="AH60" i="1" s="1"/>
  <c r="R78" i="1"/>
  <c r="AH78" i="1" s="1"/>
  <c r="R90" i="1"/>
  <c r="AH90" i="1" s="1"/>
  <c r="V7" i="1"/>
  <c r="R7" i="1"/>
  <c r="V9" i="1"/>
  <c r="R9" i="1"/>
  <c r="V11" i="1"/>
  <c r="AH11" i="1"/>
  <c r="V18" i="1"/>
  <c r="R18" i="1"/>
  <c r="V20" i="1"/>
  <c r="R20" i="1"/>
  <c r="AH20" i="1" s="1"/>
  <c r="V23" i="1"/>
  <c r="R23" i="1"/>
  <c r="AH23" i="1" s="1"/>
  <c r="V28" i="1"/>
  <c r="R28" i="1"/>
  <c r="AH28" i="1" s="1"/>
  <c r="V32" i="1"/>
  <c r="AH32" i="1"/>
  <c r="U33" i="1"/>
  <c r="AH54" i="1"/>
  <c r="V54" i="1"/>
  <c r="V59" i="1"/>
  <c r="U59" i="1"/>
  <c r="R89" i="1"/>
  <c r="AH89" i="1" s="1"/>
  <c r="R42" i="1"/>
  <c r="AH46" i="1"/>
  <c r="R50" i="1"/>
  <c r="U10" i="1"/>
  <c r="V15" i="1"/>
  <c r="AH15" i="1"/>
  <c r="U17" i="1"/>
  <c r="U22" i="1"/>
  <c r="V26" i="1"/>
  <c r="R26" i="1"/>
  <c r="AH26" i="1" s="1"/>
  <c r="V30" i="1"/>
  <c r="V38" i="1"/>
  <c r="AH38" i="1"/>
  <c r="AH58" i="1"/>
  <c r="V58" i="1"/>
  <c r="R63" i="1"/>
  <c r="AH63" i="1" s="1"/>
  <c r="R94" i="1"/>
  <c r="AH94" i="1" s="1"/>
  <c r="R8" i="1"/>
  <c r="AH8" i="1" s="1"/>
  <c r="R13" i="1"/>
  <c r="AH13" i="1" s="1"/>
  <c r="R19" i="1"/>
  <c r="AH19" i="1" s="1"/>
  <c r="AH33" i="1"/>
  <c r="R39" i="1"/>
  <c r="AH39" i="1" s="1"/>
  <c r="R44" i="1"/>
  <c r="AH44" i="1" s="1"/>
  <c r="R48" i="1"/>
  <c r="AH48" i="1" s="1"/>
  <c r="R62" i="1"/>
  <c r="AH62" i="1" s="1"/>
  <c r="R66" i="1"/>
  <c r="AH70" i="1"/>
  <c r="AH74" i="1"/>
  <c r="R80" i="1"/>
  <c r="AH80" i="1" s="1"/>
  <c r="R87" i="1"/>
  <c r="AH87" i="1" s="1"/>
  <c r="R92" i="1"/>
  <c r="AH92" i="1" s="1"/>
  <c r="U24" i="1"/>
  <c r="U27" i="1"/>
  <c r="U29" i="1"/>
  <c r="U31" i="1"/>
  <c r="U37" i="1"/>
  <c r="R34" i="1"/>
  <c r="AH34" i="1" s="1"/>
  <c r="R40" i="1"/>
  <c r="AH40" i="1" s="1"/>
  <c r="AH43" i="1"/>
  <c r="R45" i="1"/>
  <c r="AH45" i="1" s="1"/>
  <c r="R47" i="1"/>
  <c r="AH47" i="1" s="1"/>
  <c r="AH49" i="1"/>
  <c r="AH52" i="1"/>
  <c r="R56" i="1"/>
  <c r="AH56" i="1" s="1"/>
  <c r="R61" i="1"/>
  <c r="AH61" i="1" s="1"/>
  <c r="R65" i="1"/>
  <c r="AH65" i="1" s="1"/>
  <c r="AH67" i="1"/>
  <c r="R69" i="1"/>
  <c r="AH69" i="1" s="1"/>
  <c r="AH71" i="1"/>
  <c r="R73" i="1"/>
  <c r="AH73" i="1" s="1"/>
  <c r="AH75" i="1"/>
  <c r="R79" i="1"/>
  <c r="AH79" i="1" s="1"/>
  <c r="R85" i="1"/>
  <c r="AH85" i="1" s="1"/>
  <c r="AH91" i="1"/>
  <c r="U6" i="1"/>
  <c r="U14" i="1"/>
  <c r="V36" i="1"/>
  <c r="U46" i="1"/>
  <c r="U77" i="1"/>
  <c r="U82" i="1"/>
  <c r="V83" i="1"/>
  <c r="V89" i="1"/>
  <c r="V91" i="1"/>
  <c r="V93" i="1"/>
  <c r="U95" i="1"/>
  <c r="F5" i="1"/>
  <c r="U11" i="1"/>
  <c r="V22" i="1"/>
  <c r="V24" i="1"/>
  <c r="U25" i="1"/>
  <c r="U32" i="1"/>
  <c r="V69" i="1"/>
  <c r="V71" i="1"/>
  <c r="V73" i="1"/>
  <c r="U74" i="1"/>
  <c r="V75" i="1"/>
  <c r="U76" i="1"/>
  <c r="V79" i="1"/>
  <c r="Q81" i="1"/>
  <c r="V85" i="1"/>
  <c r="U86" i="1"/>
  <c r="U96" i="1"/>
  <c r="V6" i="1"/>
  <c r="V8" i="1"/>
  <c r="V10" i="1"/>
  <c r="V12" i="1"/>
  <c r="V13" i="1"/>
  <c r="V16" i="1"/>
  <c r="Q5" i="1"/>
  <c r="V17" i="1"/>
  <c r="V19" i="1"/>
  <c r="V21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61" i="1"/>
  <c r="V63" i="1"/>
  <c r="V65" i="1"/>
  <c r="V67" i="1"/>
  <c r="L68" i="1"/>
  <c r="L5" i="1" s="1"/>
  <c r="V84" i="1"/>
  <c r="V88" i="1"/>
  <c r="V94" i="1"/>
  <c r="U44" i="1" l="1"/>
  <c r="U78" i="1"/>
  <c r="U92" i="1"/>
  <c r="U28" i="1"/>
  <c r="U90" i="1"/>
  <c r="AH55" i="1"/>
  <c r="U80" i="1"/>
  <c r="U68" i="1"/>
  <c r="U72" i="1"/>
  <c r="U64" i="1"/>
  <c r="U26" i="1"/>
  <c r="U89" i="1"/>
  <c r="AH57" i="1"/>
  <c r="U57" i="1"/>
  <c r="U70" i="1"/>
  <c r="U60" i="1"/>
  <c r="U23" i="1"/>
  <c r="U20" i="1"/>
  <c r="U62" i="1"/>
  <c r="U38" i="1"/>
  <c r="U34" i="1"/>
  <c r="U94" i="1"/>
  <c r="U63" i="1"/>
  <c r="V81" i="1"/>
  <c r="R81" i="1"/>
  <c r="U91" i="1"/>
  <c r="U79" i="1"/>
  <c r="U73" i="1"/>
  <c r="U69" i="1"/>
  <c r="U65" i="1"/>
  <c r="U56" i="1"/>
  <c r="U49" i="1"/>
  <c r="U45" i="1"/>
  <c r="U66" i="1"/>
  <c r="AH66" i="1"/>
  <c r="U39" i="1"/>
  <c r="U19" i="1"/>
  <c r="AH50" i="1"/>
  <c r="U50" i="1"/>
  <c r="U42" i="1"/>
  <c r="AH42" i="1"/>
  <c r="AH9" i="1"/>
  <c r="U9" i="1"/>
  <c r="AH7" i="1"/>
  <c r="U48" i="1"/>
  <c r="U40" i="1"/>
  <c r="U15" i="1"/>
  <c r="U7" i="1"/>
  <c r="U87" i="1"/>
  <c r="U85" i="1"/>
  <c r="U75" i="1"/>
  <c r="U71" i="1"/>
  <c r="U67" i="1"/>
  <c r="U61" i="1"/>
  <c r="U52" i="1"/>
  <c r="U47" i="1"/>
  <c r="U43" i="1"/>
  <c r="U58" i="1"/>
  <c r="AH30" i="1"/>
  <c r="U30" i="1"/>
  <c r="U8" i="1"/>
  <c r="U54" i="1"/>
  <c r="U18" i="1"/>
  <c r="AH18" i="1"/>
  <c r="U13" i="1"/>
  <c r="AH81" i="1" l="1"/>
  <c r="AH5" i="1" s="1"/>
  <c r="U81" i="1"/>
  <c r="R5" i="1"/>
</calcChain>
</file>

<file path=xl/sharedStrings.xml><?xml version="1.0" encoding="utf-8"?>
<sst xmlns="http://schemas.openxmlformats.org/spreadsheetml/2006/main" count="383" uniqueCount="161">
  <si>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</si>
  <si>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</si>
  <si>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</si>
  <si>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</si>
  <si>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</si>
  <si>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</si>
  <si>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</si>
  <si>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</si>
  <si>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</si>
  <si>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</si>
  <si>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</si>
  <si>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</si>
  <si>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</si>
  <si>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</si>
  <si>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</si>
  <si>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</si>
  <si>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</si>
  <si>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</si>
  <si>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</si>
  <si>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</si>
  <si>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</si>
  <si>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</si>
  <si>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</si>
  <si>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</si>
  <si>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</si>
  <si>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20,09,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</si>
  <si>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</si>
  <si>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</si>
  <si>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</si>
  <si>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</si>
  <si>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</si>
  <si>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</si>
  <si>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</si>
  <si>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</si>
  <si>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</si>
  <si>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</si>
  <si>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</si>
  <si>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</si>
  <si>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</si>
  <si>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</si>
  <si>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</si>
  <si>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</si>
  <si>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</si>
  <si>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</si>
  <si>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</si>
  <si>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</si>
  <si>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</si>
  <si>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</si>
  <si>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</si>
  <si>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</si>
  <si>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</si>
  <si>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</si>
  <si>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</si>
  <si>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</si>
  <si>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</si>
  <si>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</si>
  <si>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</si>
  <si>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</si>
  <si>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</si>
  <si>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</si>
  <si>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</si>
  <si>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</si>
  <si>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</si>
  <si>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</si>
  <si>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</si>
  <si>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</si>
  <si>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</si>
  <si>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</si>
  <si>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</si>
  <si>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</si>
  <si>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</si>
  <si>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</si>
  <si>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</si>
  <si>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</si>
  <si>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</si>
  <si>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</si>
  <si>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</si>
  <si>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</si>
  <si>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</si>
  <si>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</si>
  <si>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</si>
  <si>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</si>
  <si>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</si>
  <si>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</si>
  <si>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</si>
  <si>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</si>
  <si>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</si>
  <si>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</si>
  <si>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</si>
  <si>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</si>
  <si>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</si>
  <si>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</si>
  <si>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</si>
  <si>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</si>
  <si>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</si>
  <si>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</si>
  <si>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</si>
  <si>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</si>
  <si>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</si>
  <si>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</si>
  <si>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</si>
  <si>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</si>
  <si>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</si>
  <si>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</si>
  <si>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</si>
  <si>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</si>
  <si>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</si>
  <si>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</si>
  <si>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</si>
  <si>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</si>
  <si>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</si>
  <si>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</si>
  <si>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</si>
  <si>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</si>
  <si>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</si>
  <si>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</si>
  <si>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</si>
  <si>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</si>
  <si>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</si>
  <si>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</si>
  <si>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</si>
  <si>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</si>
  <si>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</si>
  <si>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>нужно увеличить продажи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</si>
  <si>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</si>
  <si>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</si>
  <si>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</si>
  <si>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</si>
  <si>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</si>
  <si>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</si>
  <si>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</si>
  <si>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</si>
  <si>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</si>
  <si>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</si>
  <si>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</si>
  <si>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</si>
  <si>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</si>
  <si>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</si>
  <si>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</si>
  <si>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</si>
  <si>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01,08,25 филиал обнулил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</si>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</sst>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10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38078.150000000009</v>
      </c>
      <c r="F5" s="4">
        <f>SUM(F6:F497)</f>
        <v>50721.977000000006</v>
      </c>
      <c r="G5" s="8"/>
      <c r="H5" s="1"/>
      <c r="I5" s="1"/>
      <c r="J5" s="1"/>
      <c r="K5" s="4">
        <f>SUM(K6:K497)</f>
        <v>40220.618000000002</v>
      </c>
      <c r="L5" s="4">
        <f>SUM(L6:L497)</f>
        <v>-2142.4680000000008</v>
      </c>
      <c r="M5" s="4">
        <f>SUM(M6:M497)</f>
        <v>0</v>
      </c>
      <c r="N5" s="4">
        <f>SUM(N6:N497)</f>
        <v>0</v>
      </c>
      <c r="O5" s="4">
        <f>SUM(O6:O497)</f>
        <v>500</v>
      </c>
      <c r="P5" s="4">
        <f>SUM(P6:P497)</f>
        <v>18811.372503000002</v>
      </c>
      <c r="Q5" s="4">
        <f>SUM(Q6:Q497)</f>
        <v>7615.6300000000019</v>
      </c>
      <c r="R5" s="4">
        <f>SUM(R6:R497)</f>
        <v>12730.335228999998</v>
      </c>
      <c r="S5" s="4">
        <f>SUM(S6:S497)</f>
        <v>0</v>
      </c>
      <c r="T5" s="1"/>
      <c r="U5" s="1"/>
      <c r="V5" s="1"/>
      <c r="W5" s="4">
        <f>SUM(W6:W497)</f>
        <v>7506.9615999999978</v>
      </c>
      <c r="X5" s="4">
        <f>SUM(X6:X497)</f>
        <v>7479.6690000000017</v>
      </c>
      <c r="Y5" s="4">
        <f>SUM(Y6:Y497)</f>
        <v>7721.5479999999998</v>
      </c>
      <c r="Z5" s="4">
        <f>SUM(Z6:Z497)</f>
        <v>7466.5733999999984</v>
      </c>
      <c r="AA5" s="4">
        <f>SUM(AA6:AA497)</f>
        <v>7687.9899999999961</v>
      </c>
      <c r="AB5" s="4">
        <f>SUM(AB6:AB497)</f>
        <v>7913.8280000000013</v>
      </c>
      <c r="AC5" s="4">
        <f>SUM(AC6:AC497)</f>
        <v>7648.6309999999967</v>
      </c>
      <c r="AD5" s="4">
        <f>SUM(AD6:AD497)</f>
        <v>7989.4561999999996</v>
      </c>
      <c r="AE5" s="4">
        <f>SUM(AE6:AE497)</f>
        <v>7934.4232000000011</v>
      </c>
      <c r="AF5" s="4">
        <f>SUM(AF6:AF497)</f>
        <v>7831.2882000000018</v>
      </c>
      <c r="AG5" s="1"/>
      <c r="AH5" s="4">
        <f>SUM(AH6:AH497)</f>
        <v>8525.7741890000016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1030.17</v>
      </c>
      <c r="D6" s="1">
        <v>1798.8420000000001</v>
      </c>
      <c r="E6" s="1">
        <v>1044.991</v>
      </c>
      <c r="F6" s="1">
        <v>1600.922</v>
      </c>
      <c r="G6" s="8">
        <v>1</v>
      </c>
      <c r="H6" s="1">
        <v>50</v>
      </c>
      <c r="I6" s="1" t="s">
        <v>39</v>
      </c>
      <c r="J6" s="1"/>
      <c r="K6" s="1">
        <v>1181.299</v>
      </c>
      <c r="L6" s="1">
        <f t="shared" ref="L6:L37" si="0">E6-K6</f>
        <v>-136.30799999999999</v>
      </c>
      <c r="M6" s="1"/>
      <c r="N6" s="1"/>
      <c r="O6" s="1"/>
      <c r="P6" s="1">
        <v>476.32861999999938</v>
      </c>
      <c r="Q6" s="1">
        <f t="shared" ref="Q6:Q37" si="1">E6/5</f>
        <v>208.9982</v>
      </c>
      <c r="R6" s="5">
        <f>11*Q6-P6-O6-F6</f>
        <v>221.72958000000062</v>
      </c>
      <c r="S6" s="5"/>
      <c r="T6" s="1"/>
      <c r="U6" s="1">
        <f t="shared" ref="U6:U37" si="2">(F6+O6+P6+R6)/Q6</f>
        <v>11</v>
      </c>
      <c r="V6" s="1">
        <f t="shared" ref="V6:V37" si="3">(F6+O6+P6)/Q6</f>
        <v>9.9390837815828057</v>
      </c>
      <c r="W6" s="1">
        <v>205.79599999999999</v>
      </c>
      <c r="X6" s="1">
        <v>204.2878</v>
      </c>
      <c r="Y6" s="1">
        <v>231.47739999999999</v>
      </c>
      <c r="Z6" s="1">
        <v>214.39859999999999</v>
      </c>
      <c r="AA6" s="1">
        <v>193.0558</v>
      </c>
      <c r="AB6" s="1">
        <v>184.95840000000001</v>
      </c>
      <c r="AC6" s="1">
        <v>216.767</v>
      </c>
      <c r="AD6" s="1">
        <v>239.16739999999999</v>
      </c>
      <c r="AE6" s="1">
        <v>220.6858</v>
      </c>
      <c r="AF6" s="1">
        <v>252.20160000000001</v>
      </c>
      <c r="AG6" s="1" t="s">
        <v>40</v>
      </c>
      <c r="AH6" s="1">
        <f t="shared" ref="AH6:AH11" si="4">G6*R6</f>
        <v>221.72958000000062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38</v>
      </c>
      <c r="C7" s="1">
        <v>272.66399999999999</v>
      </c>
      <c r="D7" s="1">
        <v>484.39299999999997</v>
      </c>
      <c r="E7" s="1">
        <v>295.82299999999998</v>
      </c>
      <c r="F7" s="1">
        <v>417.37599999999998</v>
      </c>
      <c r="G7" s="8">
        <v>1</v>
      </c>
      <c r="H7" s="1">
        <v>45</v>
      </c>
      <c r="I7" s="1" t="s">
        <v>39</v>
      </c>
      <c r="J7" s="1"/>
      <c r="K7" s="1">
        <v>325.387</v>
      </c>
      <c r="L7" s="1">
        <f t="shared" si="0"/>
        <v>-29.564000000000021</v>
      </c>
      <c r="M7" s="1"/>
      <c r="N7" s="1"/>
      <c r="O7" s="1"/>
      <c r="P7" s="1">
        <v>117.36073400000009</v>
      </c>
      <c r="Q7" s="1">
        <f t="shared" si="1"/>
        <v>59.164599999999993</v>
      </c>
      <c r="R7" s="5">
        <f t="shared" ref="R7:R10" si="5">11*Q7-P7-O7-F7</f>
        <v>116.07386599999984</v>
      </c>
      <c r="S7" s="5"/>
      <c r="T7" s="1"/>
      <c r="U7" s="1">
        <f t="shared" si="2"/>
        <v>11</v>
      </c>
      <c r="V7" s="1">
        <f t="shared" si="3"/>
        <v>9.0381196526301224</v>
      </c>
      <c r="W7" s="1">
        <v>59.810799999999993</v>
      </c>
      <c r="X7" s="1">
        <v>63.280200000000001</v>
      </c>
      <c r="Y7" s="1">
        <v>72.479399999999998</v>
      </c>
      <c r="Z7" s="1">
        <v>60.849800000000002</v>
      </c>
      <c r="AA7" s="1">
        <v>68.790400000000005</v>
      </c>
      <c r="AB7" s="1">
        <v>73.947000000000003</v>
      </c>
      <c r="AC7" s="1">
        <v>67.1922</v>
      </c>
      <c r="AD7" s="1">
        <v>72.472000000000008</v>
      </c>
      <c r="AE7" s="1">
        <v>64.844000000000008</v>
      </c>
      <c r="AF7" s="1">
        <v>80.764200000000002</v>
      </c>
      <c r="AG7" s="1"/>
      <c r="AH7" s="1">
        <f t="shared" si="4"/>
        <v>116.07386599999984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38</v>
      </c>
      <c r="C8" s="1">
        <v>194.82900000000001</v>
      </c>
      <c r="D8" s="1">
        <v>799.48400000000004</v>
      </c>
      <c r="E8" s="1">
        <v>396.84199999999998</v>
      </c>
      <c r="F8" s="1">
        <v>537.59299999999996</v>
      </c>
      <c r="G8" s="8">
        <v>1</v>
      </c>
      <c r="H8" s="1">
        <v>45</v>
      </c>
      <c r="I8" s="1" t="s">
        <v>39</v>
      </c>
      <c r="J8" s="1"/>
      <c r="K8" s="1">
        <v>441.28399999999999</v>
      </c>
      <c r="L8" s="1">
        <f t="shared" si="0"/>
        <v>-44.442000000000007</v>
      </c>
      <c r="M8" s="1"/>
      <c r="N8" s="1"/>
      <c r="O8" s="1"/>
      <c r="P8" s="1">
        <v>191.0009380000001</v>
      </c>
      <c r="Q8" s="1">
        <f t="shared" si="1"/>
        <v>79.368399999999994</v>
      </c>
      <c r="R8" s="5">
        <f t="shared" si="5"/>
        <v>144.45846199999983</v>
      </c>
      <c r="S8" s="5"/>
      <c r="T8" s="1"/>
      <c r="U8" s="1">
        <f t="shared" si="2"/>
        <v>11</v>
      </c>
      <c r="V8" s="1">
        <f t="shared" si="3"/>
        <v>9.1798995318035921</v>
      </c>
      <c r="W8" s="1">
        <v>80.863799999999998</v>
      </c>
      <c r="X8" s="1">
        <v>82.908000000000001</v>
      </c>
      <c r="Y8" s="1">
        <v>90.083200000000005</v>
      </c>
      <c r="Z8" s="1">
        <v>76.522599999999997</v>
      </c>
      <c r="AA8" s="1">
        <v>72.130600000000001</v>
      </c>
      <c r="AB8" s="1">
        <v>80.013400000000004</v>
      </c>
      <c r="AC8" s="1">
        <v>79.711600000000004</v>
      </c>
      <c r="AD8" s="1">
        <v>77.5702</v>
      </c>
      <c r="AE8" s="1">
        <v>74.749200000000002</v>
      </c>
      <c r="AF8" s="1">
        <v>92.239400000000003</v>
      </c>
      <c r="AG8" s="1"/>
      <c r="AH8" s="1">
        <f t="shared" si="4"/>
        <v>144.45846199999983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274</v>
      </c>
      <c r="D9" s="1">
        <v>720</v>
      </c>
      <c r="E9" s="1">
        <v>518</v>
      </c>
      <c r="F9" s="1">
        <v>457</v>
      </c>
      <c r="G9" s="8">
        <v>0.45</v>
      </c>
      <c r="H9" s="1">
        <v>45</v>
      </c>
      <c r="I9" s="1" t="s">
        <v>39</v>
      </c>
      <c r="J9" s="1"/>
      <c r="K9" s="1">
        <v>530</v>
      </c>
      <c r="L9" s="1">
        <f t="shared" si="0"/>
        <v>-12</v>
      </c>
      <c r="M9" s="1"/>
      <c r="N9" s="1"/>
      <c r="O9" s="1"/>
      <c r="P9" s="1">
        <v>361.10500000000019</v>
      </c>
      <c r="Q9" s="1">
        <f t="shared" si="1"/>
        <v>103.6</v>
      </c>
      <c r="R9" s="5">
        <f t="shared" si="5"/>
        <v>321.49499999999966</v>
      </c>
      <c r="S9" s="5"/>
      <c r="T9" s="1"/>
      <c r="U9" s="1">
        <f t="shared" si="2"/>
        <v>11</v>
      </c>
      <c r="V9" s="1">
        <f t="shared" si="3"/>
        <v>7.8967664092664123</v>
      </c>
      <c r="W9" s="1">
        <v>95.6</v>
      </c>
      <c r="X9" s="1">
        <v>89.6</v>
      </c>
      <c r="Y9" s="1">
        <v>97.4</v>
      </c>
      <c r="Z9" s="1">
        <v>95.8</v>
      </c>
      <c r="AA9" s="1">
        <v>87.6</v>
      </c>
      <c r="AB9" s="1">
        <v>93.4</v>
      </c>
      <c r="AC9" s="1">
        <v>93.4</v>
      </c>
      <c r="AD9" s="1">
        <v>91.4</v>
      </c>
      <c r="AE9" s="1">
        <v>94.6</v>
      </c>
      <c r="AF9" s="1">
        <v>96.4</v>
      </c>
      <c r="AG9" s="1"/>
      <c r="AH9" s="1">
        <f t="shared" si="4"/>
        <v>144.67274999999987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44</v>
      </c>
      <c r="C10" s="1">
        <v>564</v>
      </c>
      <c r="D10" s="1">
        <v>1488</v>
      </c>
      <c r="E10" s="1">
        <v>936</v>
      </c>
      <c r="F10" s="1">
        <v>1041</v>
      </c>
      <c r="G10" s="8">
        <v>0.45</v>
      </c>
      <c r="H10" s="1">
        <v>45</v>
      </c>
      <c r="I10" s="1" t="s">
        <v>39</v>
      </c>
      <c r="J10" s="1"/>
      <c r="K10" s="1">
        <v>973</v>
      </c>
      <c r="L10" s="1">
        <f t="shared" si="0"/>
        <v>-37</v>
      </c>
      <c r="M10" s="1"/>
      <c r="N10" s="1"/>
      <c r="O10" s="1"/>
      <c r="P10" s="1">
        <v>306.49499999999989</v>
      </c>
      <c r="Q10" s="1">
        <f t="shared" si="1"/>
        <v>187.2</v>
      </c>
      <c r="R10" s="5">
        <f t="shared" si="5"/>
        <v>711.70499999999993</v>
      </c>
      <c r="S10" s="5"/>
      <c r="T10" s="1"/>
      <c r="U10" s="1">
        <f t="shared" si="2"/>
        <v>11</v>
      </c>
      <c r="V10" s="1">
        <f t="shared" si="3"/>
        <v>7.1981570512820507</v>
      </c>
      <c r="W10" s="1">
        <v>168.4</v>
      </c>
      <c r="X10" s="1">
        <v>178.2</v>
      </c>
      <c r="Y10" s="1">
        <v>202.2</v>
      </c>
      <c r="Z10" s="1">
        <v>177</v>
      </c>
      <c r="AA10" s="1">
        <v>179.4</v>
      </c>
      <c r="AB10" s="1">
        <v>202.6</v>
      </c>
      <c r="AC10" s="1">
        <v>192</v>
      </c>
      <c r="AD10" s="1">
        <v>195.8</v>
      </c>
      <c r="AE10" s="1">
        <v>198.4</v>
      </c>
      <c r="AF10" s="1">
        <v>180.2</v>
      </c>
      <c r="AG10" s="1"/>
      <c r="AH10" s="1">
        <f t="shared" si="4"/>
        <v>320.26724999999999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44</v>
      </c>
      <c r="C11" s="1">
        <v>136</v>
      </c>
      <c r="D11" s="1">
        <v>81</v>
      </c>
      <c r="E11" s="1">
        <v>59</v>
      </c>
      <c r="F11" s="1">
        <v>156</v>
      </c>
      <c r="G11" s="8">
        <v>0.17</v>
      </c>
      <c r="H11" s="1">
        <v>180</v>
      </c>
      <c r="I11" s="1" t="s">
        <v>39</v>
      </c>
      <c r="J11" s="1"/>
      <c r="K11" s="1">
        <v>69</v>
      </c>
      <c r="L11" s="1">
        <f t="shared" si="0"/>
        <v>-10</v>
      </c>
      <c r="M11" s="1"/>
      <c r="N11" s="1"/>
      <c r="O11" s="1"/>
      <c r="P11" s="1">
        <v>0</v>
      </c>
      <c r="Q11" s="1">
        <f t="shared" si="1"/>
        <v>11.8</v>
      </c>
      <c r="R11" s="5"/>
      <c r="S11" s="5"/>
      <c r="T11" s="1"/>
      <c r="U11" s="1">
        <f t="shared" si="2"/>
        <v>13.220338983050846</v>
      </c>
      <c r="V11" s="1">
        <f t="shared" si="3"/>
        <v>13.220338983050846</v>
      </c>
      <c r="W11" s="1">
        <v>15</v>
      </c>
      <c r="X11" s="1">
        <v>19</v>
      </c>
      <c r="Y11" s="1">
        <v>10.8</v>
      </c>
      <c r="Z11" s="1">
        <v>11</v>
      </c>
      <c r="AA11" s="1">
        <v>21</v>
      </c>
      <c r="AB11" s="1">
        <v>22.2</v>
      </c>
      <c r="AC11" s="1">
        <v>21</v>
      </c>
      <c r="AD11" s="1">
        <v>17.8</v>
      </c>
      <c r="AE11" s="1">
        <v>20.6</v>
      </c>
      <c r="AF11" s="1">
        <v>21.2</v>
      </c>
      <c r="AG11" s="1" t="s">
        <v>47</v>
      </c>
      <c r="AH11" s="1">
        <f t="shared" si="4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1" t="s">
        <v>48</v>
      </c>
      <c r="B12" s="11" t="s">
        <v>44</v>
      </c>
      <c r="C12" s="11">
        <v>-2</v>
      </c>
      <c r="D12" s="11">
        <v>2</v>
      </c>
      <c r="E12" s="11"/>
      <c r="F12" s="11"/>
      <c r="G12" s="12">
        <v>0</v>
      </c>
      <c r="H12" s="11" t="e">
        <v>#N/A</v>
      </c>
      <c r="I12" s="11" t="s">
        <v>49</v>
      </c>
      <c r="J12" s="11"/>
      <c r="K12" s="11"/>
      <c r="L12" s="11">
        <f t="shared" si="0"/>
        <v>0</v>
      </c>
      <c r="M12" s="11"/>
      <c r="N12" s="11"/>
      <c r="O12" s="11"/>
      <c r="P12" s="11">
        <v>0</v>
      </c>
      <c r="Q12" s="11">
        <f t="shared" si="1"/>
        <v>0</v>
      </c>
      <c r="R12" s="13"/>
      <c r="S12" s="13"/>
      <c r="T12" s="11"/>
      <c r="U12" s="11" t="e">
        <f t="shared" si="2"/>
        <v>#DIV/0!</v>
      </c>
      <c r="V12" s="11" t="e">
        <f t="shared" si="3"/>
        <v>#DIV/0!</v>
      </c>
      <c r="W12" s="11">
        <v>0</v>
      </c>
      <c r="X12" s="11">
        <v>0</v>
      </c>
      <c r="Y12" s="11">
        <v>0</v>
      </c>
      <c r="Z12" s="11">
        <v>0.4</v>
      </c>
      <c r="AA12" s="11">
        <v>0.4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44</v>
      </c>
      <c r="C13" s="1">
        <v>35</v>
      </c>
      <c r="D13" s="1">
        <v>229</v>
      </c>
      <c r="E13" s="1">
        <v>115</v>
      </c>
      <c r="F13" s="1">
        <v>144</v>
      </c>
      <c r="G13" s="8">
        <v>0.3</v>
      </c>
      <c r="H13" s="1">
        <v>40</v>
      </c>
      <c r="I13" s="1" t="s">
        <v>39</v>
      </c>
      <c r="J13" s="1"/>
      <c r="K13" s="1">
        <v>118</v>
      </c>
      <c r="L13" s="1">
        <f t="shared" si="0"/>
        <v>-3</v>
      </c>
      <c r="M13" s="1"/>
      <c r="N13" s="1"/>
      <c r="O13" s="1"/>
      <c r="P13" s="1">
        <v>0</v>
      </c>
      <c r="Q13" s="1">
        <f t="shared" si="1"/>
        <v>23</v>
      </c>
      <c r="R13" s="5">
        <f>11*Q13-P13-O13-F13</f>
        <v>109</v>
      </c>
      <c r="S13" s="5"/>
      <c r="T13" s="1"/>
      <c r="U13" s="1">
        <f t="shared" si="2"/>
        <v>11</v>
      </c>
      <c r="V13" s="1">
        <f t="shared" si="3"/>
        <v>6.2608695652173916</v>
      </c>
      <c r="W13" s="1">
        <v>20</v>
      </c>
      <c r="X13" s="1">
        <v>23.4</v>
      </c>
      <c r="Y13" s="1">
        <v>22.6</v>
      </c>
      <c r="Z13" s="1">
        <v>21.8</v>
      </c>
      <c r="AA13" s="1">
        <v>18.600000000000001</v>
      </c>
      <c r="AB13" s="1">
        <v>15.4</v>
      </c>
      <c r="AC13" s="1">
        <v>20.399999999999999</v>
      </c>
      <c r="AD13" s="1">
        <v>19.8</v>
      </c>
      <c r="AE13" s="1">
        <v>18</v>
      </c>
      <c r="AF13" s="1">
        <v>17.399999999999999</v>
      </c>
      <c r="AG13" s="1"/>
      <c r="AH13" s="1">
        <f>G13*R13</f>
        <v>32.699999999999996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51</v>
      </c>
      <c r="B14" s="11" t="s">
        <v>44</v>
      </c>
      <c r="C14" s="11">
        <v>-2</v>
      </c>
      <c r="D14" s="11">
        <v>2</v>
      </c>
      <c r="E14" s="11"/>
      <c r="F14" s="11"/>
      <c r="G14" s="12">
        <v>0</v>
      </c>
      <c r="H14" s="11" t="e">
        <v>#N/A</v>
      </c>
      <c r="I14" s="11" t="s">
        <v>49</v>
      </c>
      <c r="J14" s="11"/>
      <c r="K14" s="11"/>
      <c r="L14" s="11">
        <f t="shared" si="0"/>
        <v>0</v>
      </c>
      <c r="M14" s="11"/>
      <c r="N14" s="11"/>
      <c r="O14" s="11"/>
      <c r="P14" s="11">
        <v>0</v>
      </c>
      <c r="Q14" s="11">
        <f t="shared" si="1"/>
        <v>0</v>
      </c>
      <c r="R14" s="13"/>
      <c r="S14" s="13"/>
      <c r="T14" s="11"/>
      <c r="U14" s="11" t="e">
        <f t="shared" si="2"/>
        <v>#DIV/0!</v>
      </c>
      <c r="V14" s="11" t="e">
        <f t="shared" si="3"/>
        <v>#DIV/0!</v>
      </c>
      <c r="W14" s="11">
        <v>0</v>
      </c>
      <c r="X14" s="11">
        <v>0</v>
      </c>
      <c r="Y14" s="11">
        <v>0</v>
      </c>
      <c r="Z14" s="11">
        <v>0.4</v>
      </c>
      <c r="AA14" s="11">
        <v>0.4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/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44</v>
      </c>
      <c r="C15" s="1">
        <v>281</v>
      </c>
      <c r="D15" s="1">
        <v>437</v>
      </c>
      <c r="E15" s="1">
        <v>178</v>
      </c>
      <c r="F15" s="1">
        <v>533</v>
      </c>
      <c r="G15" s="8">
        <v>0.17</v>
      </c>
      <c r="H15" s="1">
        <v>180</v>
      </c>
      <c r="I15" s="1" t="s">
        <v>39</v>
      </c>
      <c r="J15" s="1"/>
      <c r="K15" s="1">
        <v>180</v>
      </c>
      <c r="L15" s="1">
        <f t="shared" si="0"/>
        <v>-2</v>
      </c>
      <c r="M15" s="1"/>
      <c r="N15" s="1"/>
      <c r="O15" s="1"/>
      <c r="P15" s="1">
        <v>0</v>
      </c>
      <c r="Q15" s="1">
        <f t="shared" si="1"/>
        <v>35.6</v>
      </c>
      <c r="R15" s="5"/>
      <c r="S15" s="5"/>
      <c r="T15" s="1"/>
      <c r="U15" s="1">
        <f t="shared" si="2"/>
        <v>14.97191011235955</v>
      </c>
      <c r="V15" s="1">
        <f t="shared" si="3"/>
        <v>14.97191011235955</v>
      </c>
      <c r="W15" s="1">
        <v>47.8</v>
      </c>
      <c r="X15" s="1">
        <v>54.6</v>
      </c>
      <c r="Y15" s="1">
        <v>45.6</v>
      </c>
      <c r="Z15" s="1">
        <v>37.6</v>
      </c>
      <c r="AA15" s="1">
        <v>44.8</v>
      </c>
      <c r="AB15" s="1">
        <v>51.4</v>
      </c>
      <c r="AC15" s="1">
        <v>46.8</v>
      </c>
      <c r="AD15" s="1">
        <v>40.6</v>
      </c>
      <c r="AE15" s="1">
        <v>40.4</v>
      </c>
      <c r="AF15" s="1">
        <v>43.6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53</v>
      </c>
      <c r="B16" s="14" t="s">
        <v>44</v>
      </c>
      <c r="C16" s="14"/>
      <c r="D16" s="14"/>
      <c r="E16" s="14"/>
      <c r="F16" s="14"/>
      <c r="G16" s="15">
        <v>0</v>
      </c>
      <c r="H16" s="14">
        <v>50</v>
      </c>
      <c r="I16" s="14" t="s">
        <v>39</v>
      </c>
      <c r="J16" s="14"/>
      <c r="K16" s="14"/>
      <c r="L16" s="14">
        <f t="shared" si="0"/>
        <v>0</v>
      </c>
      <c r="M16" s="14"/>
      <c r="N16" s="14"/>
      <c r="O16" s="14"/>
      <c r="P16" s="14">
        <v>0</v>
      </c>
      <c r="Q16" s="14">
        <f t="shared" si="1"/>
        <v>0</v>
      </c>
      <c r="R16" s="16"/>
      <c r="S16" s="16"/>
      <c r="T16" s="14"/>
      <c r="U16" s="14" t="e">
        <f t="shared" si="2"/>
        <v>#DIV/0!</v>
      </c>
      <c r="V16" s="14" t="e">
        <f t="shared" si="3"/>
        <v>#DIV/0!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 t="s">
        <v>54</v>
      </c>
      <c r="AH16" s="14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44</v>
      </c>
      <c r="C17" s="1">
        <v>11</v>
      </c>
      <c r="D17" s="1">
        <v>14</v>
      </c>
      <c r="E17" s="1">
        <v>6</v>
      </c>
      <c r="F17" s="1">
        <v>12</v>
      </c>
      <c r="G17" s="8">
        <v>0.35</v>
      </c>
      <c r="H17" s="1">
        <v>50</v>
      </c>
      <c r="I17" s="1" t="s">
        <v>39</v>
      </c>
      <c r="J17" s="1"/>
      <c r="K17" s="1">
        <v>13</v>
      </c>
      <c r="L17" s="1">
        <f t="shared" si="0"/>
        <v>-7</v>
      </c>
      <c r="M17" s="1"/>
      <c r="N17" s="1"/>
      <c r="O17" s="1"/>
      <c r="P17" s="1">
        <v>0</v>
      </c>
      <c r="Q17" s="1">
        <f t="shared" si="1"/>
        <v>1.2</v>
      </c>
      <c r="R17" s="5"/>
      <c r="S17" s="5"/>
      <c r="T17" s="1"/>
      <c r="U17" s="1">
        <f t="shared" si="2"/>
        <v>10</v>
      </c>
      <c r="V17" s="1">
        <f t="shared" si="3"/>
        <v>10</v>
      </c>
      <c r="W17" s="1">
        <v>1</v>
      </c>
      <c r="X17" s="1">
        <v>0.4</v>
      </c>
      <c r="Y17" s="1">
        <v>0.6</v>
      </c>
      <c r="Z17" s="1">
        <v>2</v>
      </c>
      <c r="AA17" s="1">
        <v>1.8</v>
      </c>
      <c r="AB17" s="1">
        <v>0.8</v>
      </c>
      <c r="AC17" s="1">
        <v>0.8</v>
      </c>
      <c r="AD17" s="1">
        <v>-0.2</v>
      </c>
      <c r="AE17" s="1">
        <v>-0.2</v>
      </c>
      <c r="AF17" s="1">
        <v>2.6</v>
      </c>
      <c r="AG17" s="1" t="s">
        <v>56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38</v>
      </c>
      <c r="C18" s="1">
        <v>619.91300000000001</v>
      </c>
      <c r="D18" s="1">
        <v>1157.056</v>
      </c>
      <c r="E18" s="1">
        <v>679.3</v>
      </c>
      <c r="F18" s="1">
        <v>1068.4269999999999</v>
      </c>
      <c r="G18" s="8">
        <v>1</v>
      </c>
      <c r="H18" s="1">
        <v>55</v>
      </c>
      <c r="I18" s="1" t="s">
        <v>39</v>
      </c>
      <c r="J18" s="1"/>
      <c r="K18" s="1">
        <v>658.875</v>
      </c>
      <c r="L18" s="1">
        <f t="shared" si="0"/>
        <v>20.424999999999955</v>
      </c>
      <c r="M18" s="1"/>
      <c r="N18" s="1"/>
      <c r="O18" s="1"/>
      <c r="P18" s="1">
        <v>325.96391999999992</v>
      </c>
      <c r="Q18" s="1">
        <f t="shared" si="1"/>
        <v>135.85999999999999</v>
      </c>
      <c r="R18" s="5">
        <f t="shared" ref="R18:R20" si="6">11*Q18-P18-O18-F18</f>
        <v>100.06907999999999</v>
      </c>
      <c r="S18" s="5"/>
      <c r="T18" s="1"/>
      <c r="U18" s="1">
        <f t="shared" si="2"/>
        <v>11</v>
      </c>
      <c r="V18" s="1">
        <f t="shared" si="3"/>
        <v>10.263439717356102</v>
      </c>
      <c r="W18" s="1">
        <v>136.61320000000001</v>
      </c>
      <c r="X18" s="1">
        <v>136.01439999999999</v>
      </c>
      <c r="Y18" s="1">
        <v>142.50219999999999</v>
      </c>
      <c r="Z18" s="1">
        <v>115.8732</v>
      </c>
      <c r="AA18" s="1">
        <v>119.4992</v>
      </c>
      <c r="AB18" s="1">
        <v>156.04339999999999</v>
      </c>
      <c r="AC18" s="1">
        <v>150.7602</v>
      </c>
      <c r="AD18" s="1">
        <v>140.71039999999999</v>
      </c>
      <c r="AE18" s="1">
        <v>143.88640000000001</v>
      </c>
      <c r="AF18" s="1">
        <v>146.3066</v>
      </c>
      <c r="AG18" s="1" t="s">
        <v>58</v>
      </c>
      <c r="AH18" s="1">
        <f>G18*R18</f>
        <v>100.06907999999999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38</v>
      </c>
      <c r="C19" s="1">
        <v>5656.9459999999999</v>
      </c>
      <c r="D19" s="1">
        <v>145.71299999999999</v>
      </c>
      <c r="E19" s="1">
        <v>2316.4450000000002</v>
      </c>
      <c r="F19" s="1">
        <v>3300.2440000000001</v>
      </c>
      <c r="G19" s="8">
        <v>1</v>
      </c>
      <c r="H19" s="1">
        <v>50</v>
      </c>
      <c r="I19" s="1" t="s">
        <v>39</v>
      </c>
      <c r="J19" s="1"/>
      <c r="K19" s="1">
        <v>2466.277</v>
      </c>
      <c r="L19" s="1">
        <f t="shared" si="0"/>
        <v>-149.83199999999988</v>
      </c>
      <c r="M19" s="1"/>
      <c r="N19" s="1"/>
      <c r="O19" s="1"/>
      <c r="P19" s="1">
        <v>1282.54808</v>
      </c>
      <c r="Q19" s="1">
        <f t="shared" si="1"/>
        <v>463.28900000000004</v>
      </c>
      <c r="R19" s="5">
        <f t="shared" si="6"/>
        <v>513.38691999999992</v>
      </c>
      <c r="S19" s="5"/>
      <c r="T19" s="1"/>
      <c r="U19" s="1">
        <f t="shared" si="2"/>
        <v>11</v>
      </c>
      <c r="V19" s="1">
        <f t="shared" si="3"/>
        <v>9.8918646460416717</v>
      </c>
      <c r="W19" s="1">
        <v>448.63139999999999</v>
      </c>
      <c r="X19" s="1">
        <v>411.04599999999999</v>
      </c>
      <c r="Y19" s="1">
        <v>413.50740000000002</v>
      </c>
      <c r="Z19" s="1">
        <v>537.91480000000001</v>
      </c>
      <c r="AA19" s="1">
        <v>591.4194</v>
      </c>
      <c r="AB19" s="1">
        <v>475.7706</v>
      </c>
      <c r="AC19" s="1">
        <v>447.22640000000001</v>
      </c>
      <c r="AD19" s="1">
        <v>471.209</v>
      </c>
      <c r="AE19" s="1">
        <v>475.41840000000002</v>
      </c>
      <c r="AF19" s="1">
        <v>445.75819999999999</v>
      </c>
      <c r="AG19" s="1" t="s">
        <v>58</v>
      </c>
      <c r="AH19" s="1">
        <f>G19*R19</f>
        <v>513.38691999999992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38</v>
      </c>
      <c r="C20" s="1">
        <v>35.646999999999998</v>
      </c>
      <c r="D20" s="1">
        <v>524.69200000000001</v>
      </c>
      <c r="E20" s="1">
        <v>147.71</v>
      </c>
      <c r="F20" s="1">
        <v>300.14100000000002</v>
      </c>
      <c r="G20" s="8">
        <v>1</v>
      </c>
      <c r="H20" s="1">
        <v>60</v>
      </c>
      <c r="I20" s="1" t="s">
        <v>39</v>
      </c>
      <c r="J20" s="1"/>
      <c r="K20" s="1">
        <v>141.29</v>
      </c>
      <c r="L20" s="1">
        <f t="shared" si="0"/>
        <v>6.4200000000000159</v>
      </c>
      <c r="M20" s="1"/>
      <c r="N20" s="1"/>
      <c r="O20" s="1"/>
      <c r="P20" s="1">
        <v>0</v>
      </c>
      <c r="Q20" s="1">
        <f t="shared" si="1"/>
        <v>29.542000000000002</v>
      </c>
      <c r="R20" s="5">
        <f t="shared" si="6"/>
        <v>24.82099999999997</v>
      </c>
      <c r="S20" s="5"/>
      <c r="T20" s="1"/>
      <c r="U20" s="1">
        <f t="shared" si="2"/>
        <v>10.999999999999998</v>
      </c>
      <c r="V20" s="1">
        <f t="shared" si="3"/>
        <v>10.159806377361045</v>
      </c>
      <c r="W20" s="1">
        <v>27.240400000000001</v>
      </c>
      <c r="X20" s="1">
        <v>36.052799999999998</v>
      </c>
      <c r="Y20" s="1">
        <v>40.381</v>
      </c>
      <c r="Z20" s="1">
        <v>29.418399999999998</v>
      </c>
      <c r="AA20" s="1">
        <v>31.7942</v>
      </c>
      <c r="AB20" s="1">
        <v>38.970199999999998</v>
      </c>
      <c r="AC20" s="1">
        <v>34.651800000000001</v>
      </c>
      <c r="AD20" s="1">
        <v>34.505199999999988</v>
      </c>
      <c r="AE20" s="1">
        <v>38.369199999999999</v>
      </c>
      <c r="AF20" s="1">
        <v>38.464399999999998</v>
      </c>
      <c r="AG20" s="1"/>
      <c r="AH20" s="1">
        <f>G20*R20</f>
        <v>24.82099999999997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61</v>
      </c>
      <c r="B21" s="11" t="s">
        <v>38</v>
      </c>
      <c r="C21" s="11">
        <v>46.04</v>
      </c>
      <c r="D21" s="11">
        <v>2.6349999999999998</v>
      </c>
      <c r="E21" s="11"/>
      <c r="F21" s="11"/>
      <c r="G21" s="12">
        <v>0</v>
      </c>
      <c r="H21" s="11" t="e">
        <v>#N/A</v>
      </c>
      <c r="I21" s="11" t="s">
        <v>49</v>
      </c>
      <c r="J21" s="11"/>
      <c r="K21" s="11">
        <v>1.65</v>
      </c>
      <c r="L21" s="11">
        <f t="shared" si="0"/>
        <v>-1.65</v>
      </c>
      <c r="M21" s="11"/>
      <c r="N21" s="11"/>
      <c r="O21" s="11"/>
      <c r="P21" s="11">
        <v>0</v>
      </c>
      <c r="Q21" s="11">
        <f t="shared" si="1"/>
        <v>0</v>
      </c>
      <c r="R21" s="13"/>
      <c r="S21" s="13"/>
      <c r="T21" s="11"/>
      <c r="U21" s="11" t="e">
        <f t="shared" si="2"/>
        <v>#DIV/0!</v>
      </c>
      <c r="V21" s="11" t="e">
        <f t="shared" si="3"/>
        <v>#DIV/0!</v>
      </c>
      <c r="W21" s="11">
        <v>1.7724</v>
      </c>
      <c r="X21" s="11">
        <v>3.1926000000000001</v>
      </c>
      <c r="Y21" s="11">
        <v>2.8490000000000002</v>
      </c>
      <c r="Z21" s="11">
        <v>2.1339999999999999</v>
      </c>
      <c r="AA21" s="11">
        <v>2.8102</v>
      </c>
      <c r="AB21" s="11">
        <v>2.8090000000000002</v>
      </c>
      <c r="AC21" s="11">
        <v>2.1059999999999999</v>
      </c>
      <c r="AD21" s="11">
        <v>0.52699999999999991</v>
      </c>
      <c r="AE21" s="11">
        <v>0</v>
      </c>
      <c r="AF21" s="11">
        <v>0</v>
      </c>
      <c r="AG21" s="11"/>
      <c r="AH21" s="1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38</v>
      </c>
      <c r="C22" s="1">
        <v>1985.4670000000001</v>
      </c>
      <c r="D22" s="1">
        <v>1457.201</v>
      </c>
      <c r="E22" s="1">
        <v>1351.0350000000001</v>
      </c>
      <c r="F22" s="1">
        <v>2046.9849999999999</v>
      </c>
      <c r="G22" s="8">
        <v>1</v>
      </c>
      <c r="H22" s="1">
        <v>60</v>
      </c>
      <c r="I22" s="1" t="s">
        <v>39</v>
      </c>
      <c r="J22" s="1"/>
      <c r="K22" s="1">
        <v>1361.7</v>
      </c>
      <c r="L22" s="1">
        <f t="shared" si="0"/>
        <v>-10.664999999999964</v>
      </c>
      <c r="M22" s="1"/>
      <c r="N22" s="1"/>
      <c r="O22" s="1">
        <v>500</v>
      </c>
      <c r="P22" s="1">
        <v>0</v>
      </c>
      <c r="Q22" s="1">
        <f t="shared" si="1"/>
        <v>270.20699999999999</v>
      </c>
      <c r="R22" s="5">
        <f t="shared" ref="R22:R24" si="7">11*Q22-P22-O22-F22</f>
        <v>425.29200000000014</v>
      </c>
      <c r="S22" s="5"/>
      <c r="T22" s="1"/>
      <c r="U22" s="1">
        <f t="shared" si="2"/>
        <v>11</v>
      </c>
      <c r="V22" s="1">
        <f t="shared" si="3"/>
        <v>9.4260511385715393</v>
      </c>
      <c r="W22" s="1">
        <v>257.07920000000001</v>
      </c>
      <c r="X22" s="1">
        <v>266.68439999999998</v>
      </c>
      <c r="Y22" s="1">
        <v>269.15820000000002</v>
      </c>
      <c r="Z22" s="1">
        <v>248.09979999999999</v>
      </c>
      <c r="AA22" s="1">
        <v>262.81720000000001</v>
      </c>
      <c r="AB22" s="1">
        <v>257.24900000000002</v>
      </c>
      <c r="AC22" s="1">
        <v>257.54680000000002</v>
      </c>
      <c r="AD22" s="1">
        <v>287.5994</v>
      </c>
      <c r="AE22" s="1">
        <v>288.57859999999999</v>
      </c>
      <c r="AF22" s="1">
        <v>309.1986</v>
      </c>
      <c r="AG22" s="1" t="s">
        <v>58</v>
      </c>
      <c r="AH22" s="1">
        <f>G22*R22</f>
        <v>425.29200000000014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38</v>
      </c>
      <c r="C23" s="1">
        <v>142.07900000000001</v>
      </c>
      <c r="D23" s="1">
        <v>185.58699999999999</v>
      </c>
      <c r="E23" s="1">
        <v>117.495</v>
      </c>
      <c r="F23" s="1">
        <v>188.31200000000001</v>
      </c>
      <c r="G23" s="8">
        <v>1</v>
      </c>
      <c r="H23" s="1">
        <v>60</v>
      </c>
      <c r="I23" s="1" t="s">
        <v>39</v>
      </c>
      <c r="J23" s="1"/>
      <c r="K23" s="1">
        <v>125.67</v>
      </c>
      <c r="L23" s="1">
        <f t="shared" si="0"/>
        <v>-8.1749999999999972</v>
      </c>
      <c r="M23" s="1"/>
      <c r="N23" s="1"/>
      <c r="O23" s="1"/>
      <c r="P23" s="1">
        <v>0</v>
      </c>
      <c r="Q23" s="1">
        <f t="shared" si="1"/>
        <v>23.499000000000002</v>
      </c>
      <c r="R23" s="5">
        <f t="shared" si="7"/>
        <v>70.177000000000021</v>
      </c>
      <c r="S23" s="5"/>
      <c r="T23" s="1"/>
      <c r="U23" s="1">
        <f t="shared" si="2"/>
        <v>11</v>
      </c>
      <c r="V23" s="1">
        <f t="shared" si="3"/>
        <v>8.013617600748967</v>
      </c>
      <c r="W23" s="1">
        <v>23.238399999999999</v>
      </c>
      <c r="X23" s="1">
        <v>24.1892</v>
      </c>
      <c r="Y23" s="1">
        <v>23.236000000000001</v>
      </c>
      <c r="Z23" s="1">
        <v>21.696999999999999</v>
      </c>
      <c r="AA23" s="1">
        <v>25.947199999999999</v>
      </c>
      <c r="AB23" s="1">
        <v>33.262999999999998</v>
      </c>
      <c r="AC23" s="1">
        <v>29.944600000000001</v>
      </c>
      <c r="AD23" s="1">
        <v>21.907599999999999</v>
      </c>
      <c r="AE23" s="1">
        <v>24.8766</v>
      </c>
      <c r="AF23" s="1">
        <v>26.212</v>
      </c>
      <c r="AG23" s="1"/>
      <c r="AH23" s="1">
        <f>G23*R23</f>
        <v>70.177000000000021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38</v>
      </c>
      <c r="C24" s="1">
        <v>1619.741</v>
      </c>
      <c r="D24" s="1">
        <v>2068.6840000000002</v>
      </c>
      <c r="E24" s="1">
        <v>1411.0519999999999</v>
      </c>
      <c r="F24" s="1">
        <v>2207.4050000000002</v>
      </c>
      <c r="G24" s="8">
        <v>1</v>
      </c>
      <c r="H24" s="1">
        <v>60</v>
      </c>
      <c r="I24" s="1" t="s">
        <v>39</v>
      </c>
      <c r="J24" s="1"/>
      <c r="K24" s="1">
        <v>1389.7149999999999</v>
      </c>
      <c r="L24" s="1">
        <f t="shared" si="0"/>
        <v>21.336999999999989</v>
      </c>
      <c r="M24" s="1"/>
      <c r="N24" s="1"/>
      <c r="O24" s="1"/>
      <c r="P24" s="1">
        <v>840.1268399999982</v>
      </c>
      <c r="Q24" s="1">
        <f t="shared" si="1"/>
        <v>282.21039999999999</v>
      </c>
      <c r="R24" s="5">
        <f t="shared" si="7"/>
        <v>56.782560000001467</v>
      </c>
      <c r="S24" s="5"/>
      <c r="T24" s="1"/>
      <c r="U24" s="1">
        <f t="shared" si="2"/>
        <v>11</v>
      </c>
      <c r="V24" s="1">
        <f t="shared" si="3"/>
        <v>10.798793524264161</v>
      </c>
      <c r="W24" s="1">
        <v>291.70979999999997</v>
      </c>
      <c r="X24" s="1">
        <v>282.65460000000002</v>
      </c>
      <c r="Y24" s="1">
        <v>278.8974</v>
      </c>
      <c r="Z24" s="1">
        <v>239.36320000000001</v>
      </c>
      <c r="AA24" s="1">
        <v>245.37260000000001</v>
      </c>
      <c r="AB24" s="1">
        <v>274.6524</v>
      </c>
      <c r="AC24" s="1">
        <v>270.4622</v>
      </c>
      <c r="AD24" s="1">
        <v>293.55939999999998</v>
      </c>
      <c r="AE24" s="1">
        <v>283.45600000000002</v>
      </c>
      <c r="AF24" s="1">
        <v>281.66300000000001</v>
      </c>
      <c r="AG24" s="1" t="s">
        <v>58</v>
      </c>
      <c r="AH24" s="1">
        <f>G24*R24</f>
        <v>56.782560000001467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65</v>
      </c>
      <c r="B25" s="11" t="s">
        <v>38</v>
      </c>
      <c r="C25" s="11"/>
      <c r="D25" s="11"/>
      <c r="E25" s="18">
        <v>7.5250000000000004</v>
      </c>
      <c r="F25" s="18">
        <v>-7.5250000000000004</v>
      </c>
      <c r="G25" s="12">
        <v>0</v>
      </c>
      <c r="H25" s="11" t="e">
        <v>#N/A</v>
      </c>
      <c r="I25" s="11" t="s">
        <v>49</v>
      </c>
      <c r="J25" s="11" t="s">
        <v>66</v>
      </c>
      <c r="K25" s="11"/>
      <c r="L25" s="11">
        <f t="shared" si="0"/>
        <v>7.5250000000000004</v>
      </c>
      <c r="M25" s="11"/>
      <c r="N25" s="11"/>
      <c r="O25" s="11"/>
      <c r="P25" s="11"/>
      <c r="Q25" s="11">
        <f t="shared" si="1"/>
        <v>1.5050000000000001</v>
      </c>
      <c r="R25" s="13"/>
      <c r="S25" s="13"/>
      <c r="T25" s="11"/>
      <c r="U25" s="11">
        <f t="shared" si="2"/>
        <v>-5</v>
      </c>
      <c r="V25" s="11">
        <f t="shared" si="3"/>
        <v>-5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/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38</v>
      </c>
      <c r="C26" s="1">
        <v>302.05</v>
      </c>
      <c r="D26" s="1">
        <v>729.99699999999996</v>
      </c>
      <c r="E26" s="1">
        <v>444.66500000000002</v>
      </c>
      <c r="F26" s="1">
        <v>560.726</v>
      </c>
      <c r="G26" s="8">
        <v>1</v>
      </c>
      <c r="H26" s="1">
        <v>60</v>
      </c>
      <c r="I26" s="1" t="s">
        <v>39</v>
      </c>
      <c r="J26" s="1"/>
      <c r="K26" s="1">
        <v>437.46499999999997</v>
      </c>
      <c r="L26" s="1">
        <f t="shared" si="0"/>
        <v>7.2000000000000455</v>
      </c>
      <c r="M26" s="1"/>
      <c r="N26" s="1"/>
      <c r="O26" s="1"/>
      <c r="P26" s="1">
        <v>256.73595999999981</v>
      </c>
      <c r="Q26" s="1">
        <f t="shared" si="1"/>
        <v>88.933000000000007</v>
      </c>
      <c r="R26" s="5">
        <f t="shared" ref="R26:R34" si="8">11*Q26-P26-O26-F26</f>
        <v>160.80104000000017</v>
      </c>
      <c r="S26" s="5"/>
      <c r="T26" s="1"/>
      <c r="U26" s="1">
        <f t="shared" si="2"/>
        <v>11</v>
      </c>
      <c r="V26" s="1">
        <f t="shared" si="3"/>
        <v>9.1918855767825196</v>
      </c>
      <c r="W26" s="1">
        <v>82.945399999999992</v>
      </c>
      <c r="X26" s="1">
        <v>78.087400000000002</v>
      </c>
      <c r="Y26" s="1">
        <v>87.67179999999999</v>
      </c>
      <c r="Z26" s="1">
        <v>71.924199999999999</v>
      </c>
      <c r="AA26" s="1">
        <v>56.3934</v>
      </c>
      <c r="AB26" s="1">
        <v>53.286800000000007</v>
      </c>
      <c r="AC26" s="1">
        <v>52.309199999999997</v>
      </c>
      <c r="AD26" s="1">
        <v>50.331599999999987</v>
      </c>
      <c r="AE26" s="1">
        <v>53.325400000000002</v>
      </c>
      <c r="AF26" s="1">
        <v>59.957399999999993</v>
      </c>
      <c r="AG26" s="1" t="s">
        <v>68</v>
      </c>
      <c r="AH26" s="1">
        <f t="shared" ref="AH26:AH34" si="9">G26*R26</f>
        <v>160.80104000000017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38</v>
      </c>
      <c r="C27" s="1">
        <v>304.48399999999998</v>
      </c>
      <c r="D27" s="1">
        <v>423.72699999999998</v>
      </c>
      <c r="E27" s="1">
        <v>256.29000000000002</v>
      </c>
      <c r="F27" s="1">
        <v>457.87299999999999</v>
      </c>
      <c r="G27" s="8">
        <v>1</v>
      </c>
      <c r="H27" s="1">
        <v>60</v>
      </c>
      <c r="I27" s="1" t="s">
        <v>39</v>
      </c>
      <c r="J27" s="1"/>
      <c r="K27" s="1">
        <v>252.91900000000001</v>
      </c>
      <c r="L27" s="1">
        <f t="shared" si="0"/>
        <v>3.3710000000000093</v>
      </c>
      <c r="M27" s="1"/>
      <c r="N27" s="1"/>
      <c r="O27" s="1"/>
      <c r="P27" s="1">
        <v>111.45888000000031</v>
      </c>
      <c r="Q27" s="1">
        <f t="shared" si="1"/>
        <v>51.258000000000003</v>
      </c>
      <c r="R27" s="5"/>
      <c r="S27" s="5"/>
      <c r="T27" s="1"/>
      <c r="U27" s="1">
        <f t="shared" si="2"/>
        <v>11.10718092785517</v>
      </c>
      <c r="V27" s="1">
        <f t="shared" si="3"/>
        <v>11.10718092785517</v>
      </c>
      <c r="W27" s="1">
        <v>54.648800000000008</v>
      </c>
      <c r="X27" s="1">
        <v>55.677599999999998</v>
      </c>
      <c r="Y27" s="1">
        <v>53.759</v>
      </c>
      <c r="Z27" s="1">
        <v>64.67</v>
      </c>
      <c r="AA27" s="1">
        <v>76.205600000000004</v>
      </c>
      <c r="AB27" s="1">
        <v>89.498400000000004</v>
      </c>
      <c r="AC27" s="1">
        <v>86.844799999999992</v>
      </c>
      <c r="AD27" s="1">
        <v>87.411799999999999</v>
      </c>
      <c r="AE27" s="1">
        <v>90.755399999999995</v>
      </c>
      <c r="AF27" s="1">
        <v>79.525800000000004</v>
      </c>
      <c r="AG27" s="1" t="s">
        <v>70</v>
      </c>
      <c r="AH27" s="1">
        <f t="shared" si="9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71</v>
      </c>
      <c r="B28" s="1" t="s">
        <v>38</v>
      </c>
      <c r="C28" s="1">
        <v>557.08000000000004</v>
      </c>
      <c r="D28" s="1">
        <v>1075.57</v>
      </c>
      <c r="E28" s="1">
        <v>576.15800000000002</v>
      </c>
      <c r="F28" s="1">
        <v>1026.7950000000001</v>
      </c>
      <c r="G28" s="8">
        <v>1</v>
      </c>
      <c r="H28" s="1">
        <v>60</v>
      </c>
      <c r="I28" s="1" t="s">
        <v>39</v>
      </c>
      <c r="J28" s="1"/>
      <c r="K28" s="1">
        <v>561.41999999999996</v>
      </c>
      <c r="L28" s="1">
        <f t="shared" si="0"/>
        <v>14.738000000000056</v>
      </c>
      <c r="M28" s="1"/>
      <c r="N28" s="1"/>
      <c r="O28" s="1"/>
      <c r="P28" s="1">
        <v>232.6207900000004</v>
      </c>
      <c r="Q28" s="1">
        <f t="shared" si="1"/>
        <v>115.2316</v>
      </c>
      <c r="R28" s="5">
        <f t="shared" si="8"/>
        <v>8.1318099999996321</v>
      </c>
      <c r="S28" s="5"/>
      <c r="T28" s="1"/>
      <c r="U28" s="1">
        <f t="shared" si="2"/>
        <v>11</v>
      </c>
      <c r="V28" s="1">
        <f t="shared" si="3"/>
        <v>10.92943072907085</v>
      </c>
      <c r="W28" s="1">
        <v>122.069</v>
      </c>
      <c r="X28" s="1">
        <v>125.70659999999999</v>
      </c>
      <c r="Y28" s="1">
        <v>122.43519999999999</v>
      </c>
      <c r="Z28" s="1">
        <v>99.803200000000004</v>
      </c>
      <c r="AA28" s="1">
        <v>96.970799999999997</v>
      </c>
      <c r="AB28" s="1">
        <v>114.25660000000001</v>
      </c>
      <c r="AC28" s="1">
        <v>112.258</v>
      </c>
      <c r="AD28" s="1">
        <v>118.801</v>
      </c>
      <c r="AE28" s="1">
        <v>118.527</v>
      </c>
      <c r="AF28" s="1">
        <v>115.65900000000001</v>
      </c>
      <c r="AG28" s="1" t="s">
        <v>58</v>
      </c>
      <c r="AH28" s="1">
        <f t="shared" si="9"/>
        <v>8.1318099999996321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72</v>
      </c>
      <c r="B29" s="1" t="s">
        <v>38</v>
      </c>
      <c r="C29" s="1">
        <v>152.53399999999999</v>
      </c>
      <c r="D29" s="1">
        <v>493.18799999999999</v>
      </c>
      <c r="E29" s="1">
        <v>259.45299999999997</v>
      </c>
      <c r="F29" s="1">
        <v>339.89400000000001</v>
      </c>
      <c r="G29" s="8">
        <v>1</v>
      </c>
      <c r="H29" s="1">
        <v>30</v>
      </c>
      <c r="I29" s="1" t="s">
        <v>39</v>
      </c>
      <c r="J29" s="1"/>
      <c r="K29" s="1">
        <v>276.80200000000002</v>
      </c>
      <c r="L29" s="1">
        <f t="shared" si="0"/>
        <v>-17.349000000000046</v>
      </c>
      <c r="M29" s="1"/>
      <c r="N29" s="1"/>
      <c r="O29" s="1"/>
      <c r="P29" s="1">
        <v>114.2158000000003</v>
      </c>
      <c r="Q29" s="1">
        <f t="shared" si="1"/>
        <v>51.890599999999992</v>
      </c>
      <c r="R29" s="5">
        <f t="shared" si="8"/>
        <v>116.68679999999961</v>
      </c>
      <c r="S29" s="5"/>
      <c r="T29" s="1"/>
      <c r="U29" s="1">
        <f t="shared" si="2"/>
        <v>11</v>
      </c>
      <c r="V29" s="1">
        <f t="shared" si="3"/>
        <v>8.7512921415439475</v>
      </c>
      <c r="W29" s="1">
        <v>50.837800000000001</v>
      </c>
      <c r="X29" s="1">
        <v>54.558599999999998</v>
      </c>
      <c r="Y29" s="1">
        <v>53.030600000000007</v>
      </c>
      <c r="Z29" s="1">
        <v>45.440800000000003</v>
      </c>
      <c r="AA29" s="1">
        <v>47.163799999999988</v>
      </c>
      <c r="AB29" s="1">
        <v>45.476199999999999</v>
      </c>
      <c r="AC29" s="1">
        <v>46.695999999999998</v>
      </c>
      <c r="AD29" s="1">
        <v>50.354599999999998</v>
      </c>
      <c r="AE29" s="1">
        <v>46.056399999999996</v>
      </c>
      <c r="AF29" s="1">
        <v>46.327399999999997</v>
      </c>
      <c r="AG29" s="1"/>
      <c r="AH29" s="1">
        <f t="shared" si="9"/>
        <v>116.68679999999961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73</v>
      </c>
      <c r="B30" s="1" t="s">
        <v>38</v>
      </c>
      <c r="C30" s="1">
        <v>178.35</v>
      </c>
      <c r="D30" s="1">
        <v>347.726</v>
      </c>
      <c r="E30" s="1">
        <v>208.56899999999999</v>
      </c>
      <c r="F30" s="1">
        <v>286.53800000000001</v>
      </c>
      <c r="G30" s="8">
        <v>1</v>
      </c>
      <c r="H30" s="1">
        <v>30</v>
      </c>
      <c r="I30" s="1" t="s">
        <v>39</v>
      </c>
      <c r="J30" s="1"/>
      <c r="K30" s="1">
        <v>213.61500000000001</v>
      </c>
      <c r="L30" s="1">
        <f t="shared" si="0"/>
        <v>-5.0460000000000207</v>
      </c>
      <c r="M30" s="1"/>
      <c r="N30" s="1"/>
      <c r="O30" s="1"/>
      <c r="P30" s="1">
        <v>175.5789519999999</v>
      </c>
      <c r="Q30" s="1">
        <f t="shared" si="1"/>
        <v>41.713799999999999</v>
      </c>
      <c r="R30" s="5"/>
      <c r="S30" s="5"/>
      <c r="T30" s="1"/>
      <c r="U30" s="1">
        <f t="shared" si="2"/>
        <v>11.078275103203255</v>
      </c>
      <c r="V30" s="1">
        <f t="shared" si="3"/>
        <v>11.078275103203255</v>
      </c>
      <c r="W30" s="1">
        <v>47.1462</v>
      </c>
      <c r="X30" s="1">
        <v>43.158999999999999</v>
      </c>
      <c r="Y30" s="1">
        <v>43.417200000000001</v>
      </c>
      <c r="Z30" s="1">
        <v>37.417400000000001</v>
      </c>
      <c r="AA30" s="1">
        <v>42.788200000000003</v>
      </c>
      <c r="AB30" s="1">
        <v>46.582599999999999</v>
      </c>
      <c r="AC30" s="1">
        <v>38.169800000000002</v>
      </c>
      <c r="AD30" s="1">
        <v>44.814</v>
      </c>
      <c r="AE30" s="1">
        <v>44.746400000000001</v>
      </c>
      <c r="AF30" s="1">
        <v>54.486400000000003</v>
      </c>
      <c r="AG30" s="1"/>
      <c r="AH30" s="1">
        <f t="shared" si="9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74</v>
      </c>
      <c r="B31" s="1" t="s">
        <v>38</v>
      </c>
      <c r="C31" s="1">
        <v>240.18899999999999</v>
      </c>
      <c r="D31" s="1">
        <v>725.86300000000006</v>
      </c>
      <c r="E31" s="1">
        <v>479.517</v>
      </c>
      <c r="F31" s="1">
        <v>446.09</v>
      </c>
      <c r="G31" s="8">
        <v>1</v>
      </c>
      <c r="H31" s="1">
        <v>30</v>
      </c>
      <c r="I31" s="1" t="s">
        <v>39</v>
      </c>
      <c r="J31" s="1"/>
      <c r="K31" s="1">
        <v>497.5</v>
      </c>
      <c r="L31" s="1">
        <f t="shared" si="0"/>
        <v>-17.983000000000004</v>
      </c>
      <c r="M31" s="1"/>
      <c r="N31" s="1"/>
      <c r="O31" s="1"/>
      <c r="P31" s="1">
        <v>444.01040000000012</v>
      </c>
      <c r="Q31" s="1">
        <f t="shared" si="1"/>
        <v>95.903400000000005</v>
      </c>
      <c r="R31" s="5">
        <f t="shared" si="8"/>
        <v>164.83699999999993</v>
      </c>
      <c r="S31" s="5"/>
      <c r="T31" s="1"/>
      <c r="U31" s="1">
        <f t="shared" si="2"/>
        <v>11</v>
      </c>
      <c r="V31" s="1">
        <f t="shared" si="3"/>
        <v>9.2812183926742957</v>
      </c>
      <c r="W31" s="1">
        <v>97.671400000000006</v>
      </c>
      <c r="X31" s="1">
        <v>99.636600000000001</v>
      </c>
      <c r="Y31" s="1">
        <v>100.5064</v>
      </c>
      <c r="Z31" s="1">
        <v>111.6966</v>
      </c>
      <c r="AA31" s="1">
        <v>136.22880000000001</v>
      </c>
      <c r="AB31" s="1">
        <v>174.7432</v>
      </c>
      <c r="AC31" s="1">
        <v>169.22239999999999</v>
      </c>
      <c r="AD31" s="1">
        <v>170.8734</v>
      </c>
      <c r="AE31" s="1">
        <v>176.10220000000001</v>
      </c>
      <c r="AF31" s="1">
        <v>163.65360000000001</v>
      </c>
      <c r="AG31" s="1" t="s">
        <v>75</v>
      </c>
      <c r="AH31" s="1">
        <f t="shared" si="9"/>
        <v>164.83699999999993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76</v>
      </c>
      <c r="B32" s="1" t="s">
        <v>38</v>
      </c>
      <c r="C32" s="1">
        <v>30.007000000000001</v>
      </c>
      <c r="D32" s="1">
        <v>88.992000000000004</v>
      </c>
      <c r="E32" s="1">
        <v>29.24</v>
      </c>
      <c r="F32" s="1">
        <v>78.105999999999995</v>
      </c>
      <c r="G32" s="8">
        <v>1</v>
      </c>
      <c r="H32" s="1">
        <v>45</v>
      </c>
      <c r="I32" s="1" t="s">
        <v>39</v>
      </c>
      <c r="J32" s="1"/>
      <c r="K32" s="1">
        <v>39.786999999999999</v>
      </c>
      <c r="L32" s="1">
        <f t="shared" si="0"/>
        <v>-10.547000000000001</v>
      </c>
      <c r="M32" s="1"/>
      <c r="N32" s="1"/>
      <c r="O32" s="1"/>
      <c r="P32" s="1">
        <v>0</v>
      </c>
      <c r="Q32" s="1">
        <f t="shared" si="1"/>
        <v>5.8479999999999999</v>
      </c>
      <c r="R32" s="5"/>
      <c r="S32" s="5"/>
      <c r="T32" s="1"/>
      <c r="U32" s="1">
        <f t="shared" si="2"/>
        <v>13.356019151846784</v>
      </c>
      <c r="V32" s="1">
        <f t="shared" si="3"/>
        <v>13.356019151846784</v>
      </c>
      <c r="W32" s="1">
        <v>4.4125999999999994</v>
      </c>
      <c r="X32" s="1">
        <v>8.0965999999999987</v>
      </c>
      <c r="Y32" s="1">
        <v>12.5306</v>
      </c>
      <c r="Z32" s="1">
        <v>8.0275999999999996</v>
      </c>
      <c r="AA32" s="1">
        <v>4.6643999999999997</v>
      </c>
      <c r="AB32" s="1">
        <v>5.7549999999999999</v>
      </c>
      <c r="AC32" s="1">
        <v>6.5834000000000001</v>
      </c>
      <c r="AD32" s="1">
        <v>12.452400000000001</v>
      </c>
      <c r="AE32" s="1">
        <v>11.6358</v>
      </c>
      <c r="AF32" s="1">
        <v>8.1804000000000006</v>
      </c>
      <c r="AG32" s="1" t="s">
        <v>77</v>
      </c>
      <c r="AH32" s="1">
        <f t="shared" si="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38</v>
      </c>
      <c r="C33" s="1">
        <v>9.1739999999999995</v>
      </c>
      <c r="D33" s="1">
        <v>87.552999999999997</v>
      </c>
      <c r="E33" s="1">
        <v>25.88</v>
      </c>
      <c r="F33" s="1">
        <v>67.445999999999998</v>
      </c>
      <c r="G33" s="8">
        <v>1</v>
      </c>
      <c r="H33" s="1">
        <v>40</v>
      </c>
      <c r="I33" s="1" t="s">
        <v>39</v>
      </c>
      <c r="J33" s="1"/>
      <c r="K33" s="1">
        <v>28.5</v>
      </c>
      <c r="L33" s="1">
        <f t="shared" si="0"/>
        <v>-2.620000000000001</v>
      </c>
      <c r="M33" s="1"/>
      <c r="N33" s="1"/>
      <c r="O33" s="1"/>
      <c r="P33" s="1">
        <v>0</v>
      </c>
      <c r="Q33" s="1">
        <f t="shared" si="1"/>
        <v>5.1760000000000002</v>
      </c>
      <c r="R33" s="5"/>
      <c r="S33" s="5"/>
      <c r="T33" s="1"/>
      <c r="U33" s="1">
        <f t="shared" si="2"/>
        <v>13.030525502318392</v>
      </c>
      <c r="V33" s="1">
        <f t="shared" si="3"/>
        <v>13.030525502318392</v>
      </c>
      <c r="W33" s="1">
        <v>2.9283999999999999</v>
      </c>
      <c r="X33" s="1">
        <v>0</v>
      </c>
      <c r="Y33" s="1">
        <v>5.4005999999999998</v>
      </c>
      <c r="Z33" s="1">
        <v>8.0313999999999997</v>
      </c>
      <c r="AA33" s="1">
        <v>2.6307999999999998</v>
      </c>
      <c r="AB33" s="1">
        <v>2.3521999999999998</v>
      </c>
      <c r="AC33" s="1">
        <v>2.6423999999999999</v>
      </c>
      <c r="AD33" s="1">
        <v>5.2244000000000002</v>
      </c>
      <c r="AE33" s="1">
        <v>5.1242000000000001</v>
      </c>
      <c r="AF33" s="1">
        <v>4.6684000000000001</v>
      </c>
      <c r="AG33" s="1"/>
      <c r="AH33" s="1">
        <f t="shared" si="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79</v>
      </c>
      <c r="B34" s="1" t="s">
        <v>38</v>
      </c>
      <c r="C34" s="1">
        <v>102.999</v>
      </c>
      <c r="D34" s="1">
        <v>298.34199999999998</v>
      </c>
      <c r="E34" s="1">
        <v>179.637</v>
      </c>
      <c r="F34" s="1">
        <v>202.364</v>
      </c>
      <c r="G34" s="8">
        <v>1</v>
      </c>
      <c r="H34" s="1">
        <v>30</v>
      </c>
      <c r="I34" s="1" t="s">
        <v>39</v>
      </c>
      <c r="J34" s="1"/>
      <c r="K34" s="1">
        <v>168.55</v>
      </c>
      <c r="L34" s="1">
        <f t="shared" si="0"/>
        <v>11.086999999999989</v>
      </c>
      <c r="M34" s="1"/>
      <c r="N34" s="1"/>
      <c r="O34" s="1"/>
      <c r="P34" s="1">
        <v>68.816400000000073</v>
      </c>
      <c r="Q34" s="1">
        <f t="shared" si="1"/>
        <v>35.927399999999999</v>
      </c>
      <c r="R34" s="5">
        <f t="shared" si="8"/>
        <v>124.02099999999987</v>
      </c>
      <c r="S34" s="5"/>
      <c r="T34" s="1"/>
      <c r="U34" s="1">
        <f t="shared" si="2"/>
        <v>10.999999999999998</v>
      </c>
      <c r="V34" s="1">
        <f t="shared" si="3"/>
        <v>7.5480107104883762</v>
      </c>
      <c r="W34" s="1">
        <v>33.498399999999997</v>
      </c>
      <c r="X34" s="1">
        <v>35.840600000000002</v>
      </c>
      <c r="Y34" s="1">
        <v>30.402999999999999</v>
      </c>
      <c r="Z34" s="1">
        <v>25.154</v>
      </c>
      <c r="AA34" s="1">
        <v>31.317799999999998</v>
      </c>
      <c r="AB34" s="1">
        <v>36.519399999999997</v>
      </c>
      <c r="AC34" s="1">
        <v>39.122599999999998</v>
      </c>
      <c r="AD34" s="1">
        <v>38.905999999999999</v>
      </c>
      <c r="AE34" s="1">
        <v>35.848999999999997</v>
      </c>
      <c r="AF34" s="1">
        <v>34.107999999999997</v>
      </c>
      <c r="AG34" s="1"/>
      <c r="AH34" s="1">
        <f t="shared" si="9"/>
        <v>124.02099999999987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4" t="s">
        <v>80</v>
      </c>
      <c r="B35" s="14" t="s">
        <v>38</v>
      </c>
      <c r="C35" s="14"/>
      <c r="D35" s="14"/>
      <c r="E35" s="14"/>
      <c r="F35" s="14"/>
      <c r="G35" s="15">
        <v>0</v>
      </c>
      <c r="H35" s="14">
        <v>50</v>
      </c>
      <c r="I35" s="14" t="s">
        <v>39</v>
      </c>
      <c r="J35" s="14"/>
      <c r="K35" s="14"/>
      <c r="L35" s="14">
        <f t="shared" si="0"/>
        <v>0</v>
      </c>
      <c r="M35" s="14"/>
      <c r="N35" s="14"/>
      <c r="O35" s="14"/>
      <c r="P35" s="14">
        <v>0</v>
      </c>
      <c r="Q35" s="14">
        <f t="shared" si="1"/>
        <v>0</v>
      </c>
      <c r="R35" s="16"/>
      <c r="S35" s="16"/>
      <c r="T35" s="14"/>
      <c r="U35" s="14" t="e">
        <f t="shared" si="2"/>
        <v>#DIV/0!</v>
      </c>
      <c r="V35" s="14" t="e">
        <f t="shared" si="3"/>
        <v>#DIV/0!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 t="s">
        <v>54</v>
      </c>
      <c r="AH35" s="1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81</v>
      </c>
      <c r="B36" s="14" t="s">
        <v>38</v>
      </c>
      <c r="C36" s="14"/>
      <c r="D36" s="14"/>
      <c r="E36" s="14"/>
      <c r="F36" s="14"/>
      <c r="G36" s="15">
        <v>0</v>
      </c>
      <c r="H36" s="14">
        <v>50</v>
      </c>
      <c r="I36" s="14" t="s">
        <v>39</v>
      </c>
      <c r="J36" s="14"/>
      <c r="K36" s="14"/>
      <c r="L36" s="14">
        <f t="shared" si="0"/>
        <v>0</v>
      </c>
      <c r="M36" s="14"/>
      <c r="N36" s="14"/>
      <c r="O36" s="14"/>
      <c r="P36" s="14">
        <v>0</v>
      </c>
      <c r="Q36" s="14">
        <f t="shared" si="1"/>
        <v>0</v>
      </c>
      <c r="R36" s="16"/>
      <c r="S36" s="16"/>
      <c r="T36" s="14"/>
      <c r="U36" s="14" t="e">
        <f t="shared" si="2"/>
        <v>#DIV/0!</v>
      </c>
      <c r="V36" s="14" t="e">
        <f t="shared" si="3"/>
        <v>#DIV/0!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 t="s">
        <v>54</v>
      </c>
      <c r="AH36" s="14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44</v>
      </c>
      <c r="C37" s="1">
        <v>1584</v>
      </c>
      <c r="D37" s="1">
        <v>2042</v>
      </c>
      <c r="E37" s="1">
        <v>1448</v>
      </c>
      <c r="F37" s="1">
        <v>2021</v>
      </c>
      <c r="G37" s="8">
        <v>0.4</v>
      </c>
      <c r="H37" s="1">
        <v>45</v>
      </c>
      <c r="I37" s="1" t="s">
        <v>39</v>
      </c>
      <c r="J37" s="1"/>
      <c r="K37" s="1">
        <v>1586</v>
      </c>
      <c r="L37" s="1">
        <f t="shared" si="0"/>
        <v>-138</v>
      </c>
      <c r="M37" s="1"/>
      <c r="N37" s="1"/>
      <c r="O37" s="1"/>
      <c r="P37" s="1">
        <v>484.92000000000007</v>
      </c>
      <c r="Q37" s="1">
        <f t="shared" si="1"/>
        <v>289.60000000000002</v>
      </c>
      <c r="R37" s="5">
        <f t="shared" ref="R37:R50" si="10">11*Q37-P37-O37-F37</f>
        <v>679.68000000000029</v>
      </c>
      <c r="S37" s="5"/>
      <c r="T37" s="1"/>
      <c r="U37" s="1">
        <f t="shared" si="2"/>
        <v>11</v>
      </c>
      <c r="V37" s="1">
        <f t="shared" si="3"/>
        <v>8.653038674033148</v>
      </c>
      <c r="W37" s="1">
        <v>284.2</v>
      </c>
      <c r="X37" s="1">
        <v>316.2</v>
      </c>
      <c r="Y37" s="1">
        <v>329.04</v>
      </c>
      <c r="Z37" s="1">
        <v>302.39999999999998</v>
      </c>
      <c r="AA37" s="1">
        <v>340.6</v>
      </c>
      <c r="AB37" s="1">
        <v>388</v>
      </c>
      <c r="AC37" s="1">
        <v>374</v>
      </c>
      <c r="AD37" s="1">
        <v>412.08</v>
      </c>
      <c r="AE37" s="1">
        <v>417.48</v>
      </c>
      <c r="AF37" s="1">
        <v>360.48</v>
      </c>
      <c r="AG37" s="1" t="s">
        <v>83</v>
      </c>
      <c r="AH37" s="1">
        <f t="shared" ref="AH37:AH50" si="11">G37*R37</f>
        <v>271.87200000000013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84</v>
      </c>
      <c r="B38" s="1" t="s">
        <v>44</v>
      </c>
      <c r="C38" s="1">
        <v>465</v>
      </c>
      <c r="D38" s="1">
        <v>628.35599999999999</v>
      </c>
      <c r="E38" s="1">
        <v>512</v>
      </c>
      <c r="F38" s="1">
        <v>508</v>
      </c>
      <c r="G38" s="8">
        <v>0.45</v>
      </c>
      <c r="H38" s="1">
        <v>50</v>
      </c>
      <c r="I38" s="10" t="s">
        <v>85</v>
      </c>
      <c r="J38" s="1"/>
      <c r="K38" s="1">
        <v>558</v>
      </c>
      <c r="L38" s="1">
        <f t="shared" ref="L38:L69" si="12">E38-K38</f>
        <v>-46</v>
      </c>
      <c r="M38" s="1"/>
      <c r="N38" s="1"/>
      <c r="O38" s="1"/>
      <c r="P38" s="1">
        <v>200</v>
      </c>
      <c r="Q38" s="1">
        <f t="shared" ref="Q38:Q69" si="13">E38/5</f>
        <v>102.4</v>
      </c>
      <c r="R38" s="5">
        <v>350</v>
      </c>
      <c r="S38" s="5"/>
      <c r="T38" s="1"/>
      <c r="U38" s="1">
        <f t="shared" ref="U38:U69" si="14">(F38+O38+P38+R38)/Q38</f>
        <v>10.33203125</v>
      </c>
      <c r="V38" s="1">
        <f t="shared" ref="V38:V69" si="15">(F38+O38+P38)/Q38</f>
        <v>6.9140625</v>
      </c>
      <c r="W38" s="1">
        <v>103.2</v>
      </c>
      <c r="X38" s="1">
        <v>109.4</v>
      </c>
      <c r="Y38" s="1">
        <v>87.2</v>
      </c>
      <c r="Z38" s="1">
        <v>79.599999999999994</v>
      </c>
      <c r="AA38" s="1">
        <v>88.6</v>
      </c>
      <c r="AB38" s="1">
        <v>86.8</v>
      </c>
      <c r="AC38" s="1">
        <v>84.8</v>
      </c>
      <c r="AD38" s="1">
        <v>93.2</v>
      </c>
      <c r="AE38" s="1">
        <v>97.6</v>
      </c>
      <c r="AF38" s="1">
        <v>102.4</v>
      </c>
      <c r="AG38" s="1" t="s">
        <v>86</v>
      </c>
      <c r="AH38" s="1">
        <f t="shared" si="11"/>
        <v>157.5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87</v>
      </c>
      <c r="B39" s="1" t="s">
        <v>44</v>
      </c>
      <c r="C39" s="1">
        <v>1610</v>
      </c>
      <c r="D39" s="1">
        <v>1910</v>
      </c>
      <c r="E39" s="1">
        <v>1495</v>
      </c>
      <c r="F39" s="1">
        <v>1855</v>
      </c>
      <c r="G39" s="8">
        <v>0.4</v>
      </c>
      <c r="H39" s="1">
        <v>45</v>
      </c>
      <c r="I39" s="1" t="s">
        <v>39</v>
      </c>
      <c r="J39" s="1"/>
      <c r="K39" s="1">
        <v>1630</v>
      </c>
      <c r="L39" s="1">
        <f t="shared" si="12"/>
        <v>-135</v>
      </c>
      <c r="M39" s="1"/>
      <c r="N39" s="1"/>
      <c r="O39" s="1"/>
      <c r="P39" s="1">
        <v>949.77000000000044</v>
      </c>
      <c r="Q39" s="1">
        <f t="shared" si="13"/>
        <v>299</v>
      </c>
      <c r="R39" s="5">
        <f t="shared" si="10"/>
        <v>484.22999999999956</v>
      </c>
      <c r="S39" s="5"/>
      <c r="T39" s="1"/>
      <c r="U39" s="1">
        <f t="shared" si="14"/>
        <v>11</v>
      </c>
      <c r="V39" s="1">
        <f t="shared" si="15"/>
        <v>9.3805016722408041</v>
      </c>
      <c r="W39" s="1">
        <v>307.2</v>
      </c>
      <c r="X39" s="1">
        <v>305.39999999999998</v>
      </c>
      <c r="Y39" s="1">
        <v>320.83999999999997</v>
      </c>
      <c r="Z39" s="1">
        <v>319.39999999999998</v>
      </c>
      <c r="AA39" s="1">
        <v>339.2</v>
      </c>
      <c r="AB39" s="1">
        <v>421</v>
      </c>
      <c r="AC39" s="1">
        <v>409.6</v>
      </c>
      <c r="AD39" s="1">
        <v>417.88</v>
      </c>
      <c r="AE39" s="1">
        <v>437.88</v>
      </c>
      <c r="AF39" s="1">
        <v>367.68</v>
      </c>
      <c r="AG39" s="1" t="s">
        <v>83</v>
      </c>
      <c r="AH39" s="1">
        <f t="shared" si="11"/>
        <v>193.69199999999984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88</v>
      </c>
      <c r="B40" s="1" t="s">
        <v>38</v>
      </c>
      <c r="C40" s="1">
        <v>212.06</v>
      </c>
      <c r="D40" s="1">
        <v>932.005</v>
      </c>
      <c r="E40" s="1">
        <v>413.76900000000001</v>
      </c>
      <c r="F40" s="1">
        <v>680.95399999999995</v>
      </c>
      <c r="G40" s="8">
        <v>1</v>
      </c>
      <c r="H40" s="1">
        <v>45</v>
      </c>
      <c r="I40" s="1" t="s">
        <v>39</v>
      </c>
      <c r="J40" s="1"/>
      <c r="K40" s="1">
        <v>405.25900000000001</v>
      </c>
      <c r="L40" s="1">
        <f t="shared" si="12"/>
        <v>8.5099999999999909</v>
      </c>
      <c r="M40" s="1"/>
      <c r="N40" s="1"/>
      <c r="O40" s="1"/>
      <c r="P40" s="1">
        <v>0</v>
      </c>
      <c r="Q40" s="1">
        <f t="shared" si="13"/>
        <v>82.753799999999998</v>
      </c>
      <c r="R40" s="5">
        <f t="shared" si="10"/>
        <v>229.33780000000002</v>
      </c>
      <c r="S40" s="5"/>
      <c r="T40" s="1"/>
      <c r="U40" s="1">
        <f t="shared" si="14"/>
        <v>11</v>
      </c>
      <c r="V40" s="1">
        <f t="shared" si="15"/>
        <v>8.2286734868972786</v>
      </c>
      <c r="W40" s="1">
        <v>76.097200000000001</v>
      </c>
      <c r="X40" s="1">
        <v>83.647599999999997</v>
      </c>
      <c r="Y40" s="1">
        <v>110.18</v>
      </c>
      <c r="Z40" s="1">
        <v>92.114599999999996</v>
      </c>
      <c r="AA40" s="1">
        <v>78.137</v>
      </c>
      <c r="AB40" s="1">
        <v>90.4054</v>
      </c>
      <c r="AC40" s="1">
        <v>87.096800000000002</v>
      </c>
      <c r="AD40" s="1">
        <v>108.16540000000001</v>
      </c>
      <c r="AE40" s="1">
        <v>107.7936</v>
      </c>
      <c r="AF40" s="1">
        <v>90.783000000000001</v>
      </c>
      <c r="AG40" s="1"/>
      <c r="AH40" s="1">
        <f t="shared" si="11"/>
        <v>229.33780000000002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89</v>
      </c>
      <c r="B41" s="1" t="s">
        <v>44</v>
      </c>
      <c r="C41" s="1"/>
      <c r="D41" s="1"/>
      <c r="E41" s="1"/>
      <c r="F41" s="1"/>
      <c r="G41" s="8">
        <v>0.45</v>
      </c>
      <c r="H41" s="1">
        <v>45</v>
      </c>
      <c r="I41" s="1" t="s">
        <v>39</v>
      </c>
      <c r="J41" s="1"/>
      <c r="K41" s="1"/>
      <c r="L41" s="1">
        <f t="shared" si="12"/>
        <v>0</v>
      </c>
      <c r="M41" s="1"/>
      <c r="N41" s="1"/>
      <c r="O41" s="1"/>
      <c r="P41" s="10"/>
      <c r="Q41" s="1">
        <f t="shared" si="13"/>
        <v>0</v>
      </c>
      <c r="R41" s="17">
        <v>10</v>
      </c>
      <c r="S41" s="5"/>
      <c r="T41" s="1"/>
      <c r="U41" s="1" t="e">
        <f t="shared" si="14"/>
        <v>#DIV/0!</v>
      </c>
      <c r="V41" s="1" t="e">
        <f t="shared" si="15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0" t="s">
        <v>90</v>
      </c>
      <c r="AH41" s="1">
        <f t="shared" si="11"/>
        <v>4.5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91</v>
      </c>
      <c r="B42" s="1" t="s">
        <v>44</v>
      </c>
      <c r="C42" s="1">
        <v>326</v>
      </c>
      <c r="D42" s="1">
        <v>651</v>
      </c>
      <c r="E42" s="1">
        <v>407</v>
      </c>
      <c r="F42" s="1">
        <v>546</v>
      </c>
      <c r="G42" s="8">
        <v>0.35</v>
      </c>
      <c r="H42" s="1">
        <v>40</v>
      </c>
      <c r="I42" s="1" t="s">
        <v>39</v>
      </c>
      <c r="J42" s="1"/>
      <c r="K42" s="1">
        <v>425</v>
      </c>
      <c r="L42" s="1">
        <f t="shared" si="12"/>
        <v>-18</v>
      </c>
      <c r="M42" s="1"/>
      <c r="N42" s="1"/>
      <c r="O42" s="1"/>
      <c r="P42" s="1">
        <v>212.02999999999989</v>
      </c>
      <c r="Q42" s="1">
        <f t="shared" si="13"/>
        <v>81.400000000000006</v>
      </c>
      <c r="R42" s="5">
        <f t="shared" si="10"/>
        <v>137.37000000000023</v>
      </c>
      <c r="S42" s="5"/>
      <c r="T42" s="1"/>
      <c r="U42" s="1">
        <f t="shared" si="14"/>
        <v>11</v>
      </c>
      <c r="V42" s="1">
        <f t="shared" si="15"/>
        <v>9.3124078624078592</v>
      </c>
      <c r="W42" s="1">
        <v>87.2</v>
      </c>
      <c r="X42" s="1">
        <v>87</v>
      </c>
      <c r="Y42" s="1">
        <v>84</v>
      </c>
      <c r="Z42" s="1">
        <v>88.2</v>
      </c>
      <c r="AA42" s="1">
        <v>88.2</v>
      </c>
      <c r="AB42" s="1">
        <v>83.8</v>
      </c>
      <c r="AC42" s="1">
        <v>85.6</v>
      </c>
      <c r="AD42" s="1">
        <v>86.8</v>
      </c>
      <c r="AE42" s="1">
        <v>84.4</v>
      </c>
      <c r="AF42" s="1">
        <v>93</v>
      </c>
      <c r="AG42" s="1" t="s">
        <v>92</v>
      </c>
      <c r="AH42" s="1">
        <f t="shared" si="11"/>
        <v>48.079500000000081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93</v>
      </c>
      <c r="B43" s="1" t="s">
        <v>38</v>
      </c>
      <c r="C43" s="1">
        <v>49.423999999999999</v>
      </c>
      <c r="D43" s="1">
        <v>470.952</v>
      </c>
      <c r="E43" s="1">
        <v>148.964</v>
      </c>
      <c r="F43" s="1">
        <v>307.17099999999999</v>
      </c>
      <c r="G43" s="8">
        <v>1</v>
      </c>
      <c r="H43" s="1">
        <v>40</v>
      </c>
      <c r="I43" s="1" t="s">
        <v>39</v>
      </c>
      <c r="J43" s="1"/>
      <c r="K43" s="1">
        <v>169.607</v>
      </c>
      <c r="L43" s="1">
        <f t="shared" si="12"/>
        <v>-20.643000000000001</v>
      </c>
      <c r="M43" s="1"/>
      <c r="N43" s="1"/>
      <c r="O43" s="1"/>
      <c r="P43" s="1">
        <v>47.34860000000009</v>
      </c>
      <c r="Q43" s="1">
        <f t="shared" si="13"/>
        <v>29.7928</v>
      </c>
      <c r="R43" s="5"/>
      <c r="S43" s="5"/>
      <c r="T43" s="1"/>
      <c r="U43" s="1">
        <f t="shared" si="14"/>
        <v>11.899505920893642</v>
      </c>
      <c r="V43" s="1">
        <f t="shared" si="15"/>
        <v>11.899505920893642</v>
      </c>
      <c r="W43" s="1">
        <v>37.036799999999999</v>
      </c>
      <c r="X43" s="1">
        <v>40.475999999999999</v>
      </c>
      <c r="Y43" s="1">
        <v>41.3658</v>
      </c>
      <c r="Z43" s="1">
        <v>31.4436</v>
      </c>
      <c r="AA43" s="1">
        <v>23.841000000000001</v>
      </c>
      <c r="AB43" s="1">
        <v>36.800199999999997</v>
      </c>
      <c r="AC43" s="1">
        <v>41.345799999999997</v>
      </c>
      <c r="AD43" s="1">
        <v>42.302999999999997</v>
      </c>
      <c r="AE43" s="1">
        <v>37.071199999999997</v>
      </c>
      <c r="AF43" s="1">
        <v>27.779800000000002</v>
      </c>
      <c r="AG43" s="1"/>
      <c r="AH43" s="1">
        <f t="shared" si="11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44</v>
      </c>
      <c r="C44" s="1">
        <v>214</v>
      </c>
      <c r="D44" s="1">
        <v>475</v>
      </c>
      <c r="E44" s="1">
        <v>308</v>
      </c>
      <c r="F44" s="1">
        <v>348</v>
      </c>
      <c r="G44" s="8">
        <v>0.4</v>
      </c>
      <c r="H44" s="1">
        <v>40</v>
      </c>
      <c r="I44" s="1" t="s">
        <v>39</v>
      </c>
      <c r="J44" s="1"/>
      <c r="K44" s="1">
        <v>353</v>
      </c>
      <c r="L44" s="1">
        <f t="shared" si="12"/>
        <v>-45</v>
      </c>
      <c r="M44" s="1"/>
      <c r="N44" s="1"/>
      <c r="O44" s="1"/>
      <c r="P44" s="1">
        <v>131.19999999999999</v>
      </c>
      <c r="Q44" s="1">
        <f t="shared" si="13"/>
        <v>61.6</v>
      </c>
      <c r="R44" s="5">
        <f t="shared" si="10"/>
        <v>198.40000000000009</v>
      </c>
      <c r="S44" s="5"/>
      <c r="T44" s="1"/>
      <c r="U44" s="1">
        <f t="shared" si="14"/>
        <v>11.000000000000002</v>
      </c>
      <c r="V44" s="1">
        <f t="shared" si="15"/>
        <v>7.779220779220779</v>
      </c>
      <c r="W44" s="1">
        <v>59.6</v>
      </c>
      <c r="X44" s="1">
        <v>60</v>
      </c>
      <c r="Y44" s="1">
        <v>49.6</v>
      </c>
      <c r="Z44" s="1">
        <v>38.200000000000003</v>
      </c>
      <c r="AA44" s="1">
        <v>47.4</v>
      </c>
      <c r="AB44" s="1">
        <v>61.6</v>
      </c>
      <c r="AC44" s="1">
        <v>55</v>
      </c>
      <c r="AD44" s="1">
        <v>43.4</v>
      </c>
      <c r="AE44" s="1">
        <v>40.200000000000003</v>
      </c>
      <c r="AF44" s="1">
        <v>45</v>
      </c>
      <c r="AG44" s="1"/>
      <c r="AH44" s="1">
        <f t="shared" si="11"/>
        <v>79.360000000000042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44</v>
      </c>
      <c r="C45" s="1">
        <v>476</v>
      </c>
      <c r="D45" s="1">
        <v>258</v>
      </c>
      <c r="E45" s="1">
        <v>257</v>
      </c>
      <c r="F45" s="1">
        <v>424</v>
      </c>
      <c r="G45" s="8">
        <v>0.4</v>
      </c>
      <c r="H45" s="1">
        <v>45</v>
      </c>
      <c r="I45" s="1" t="s">
        <v>39</v>
      </c>
      <c r="J45" s="1"/>
      <c r="K45" s="1">
        <v>307</v>
      </c>
      <c r="L45" s="1">
        <f t="shared" si="12"/>
        <v>-50</v>
      </c>
      <c r="M45" s="1"/>
      <c r="N45" s="1"/>
      <c r="O45" s="1"/>
      <c r="P45" s="1">
        <v>11.799999999999949</v>
      </c>
      <c r="Q45" s="1">
        <f t="shared" si="13"/>
        <v>51.4</v>
      </c>
      <c r="R45" s="5">
        <f t="shared" si="10"/>
        <v>129.60000000000002</v>
      </c>
      <c r="S45" s="5"/>
      <c r="T45" s="1"/>
      <c r="U45" s="1">
        <f t="shared" si="14"/>
        <v>11</v>
      </c>
      <c r="V45" s="1">
        <f t="shared" si="15"/>
        <v>8.4785992217898833</v>
      </c>
      <c r="W45" s="1">
        <v>53.8</v>
      </c>
      <c r="X45" s="1">
        <v>62.6</v>
      </c>
      <c r="Y45" s="1">
        <v>64.400000000000006</v>
      </c>
      <c r="Z45" s="1">
        <v>69.599999999999994</v>
      </c>
      <c r="AA45" s="1">
        <v>88.4</v>
      </c>
      <c r="AB45" s="1">
        <v>96</v>
      </c>
      <c r="AC45" s="1">
        <v>92</v>
      </c>
      <c r="AD45" s="1">
        <v>76</v>
      </c>
      <c r="AE45" s="1">
        <v>51</v>
      </c>
      <c r="AF45" s="1">
        <v>60.4</v>
      </c>
      <c r="AG45" s="1" t="s">
        <v>83</v>
      </c>
      <c r="AH45" s="1">
        <f t="shared" si="11"/>
        <v>51.840000000000011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38</v>
      </c>
      <c r="C46" s="1">
        <v>77.024000000000001</v>
      </c>
      <c r="D46" s="1">
        <v>674.27700000000004</v>
      </c>
      <c r="E46" s="1">
        <v>248.25</v>
      </c>
      <c r="F46" s="1">
        <v>425.32600000000002</v>
      </c>
      <c r="G46" s="8">
        <v>1</v>
      </c>
      <c r="H46" s="1">
        <v>40</v>
      </c>
      <c r="I46" s="1" t="s">
        <v>39</v>
      </c>
      <c r="J46" s="1"/>
      <c r="K46" s="1">
        <v>278.03300000000002</v>
      </c>
      <c r="L46" s="1">
        <f t="shared" si="12"/>
        <v>-29.783000000000015</v>
      </c>
      <c r="M46" s="1"/>
      <c r="N46" s="1"/>
      <c r="O46" s="1"/>
      <c r="P46" s="1">
        <v>157.34219999999999</v>
      </c>
      <c r="Q46" s="1">
        <f t="shared" si="13"/>
        <v>49.65</v>
      </c>
      <c r="R46" s="5"/>
      <c r="S46" s="5"/>
      <c r="T46" s="1"/>
      <c r="U46" s="1">
        <f t="shared" si="14"/>
        <v>11.735512588116819</v>
      </c>
      <c r="V46" s="1">
        <f t="shared" si="15"/>
        <v>11.735512588116819</v>
      </c>
      <c r="W46" s="1">
        <v>59.858800000000002</v>
      </c>
      <c r="X46" s="1">
        <v>60.180399999999999</v>
      </c>
      <c r="Y46" s="1">
        <v>63.2288</v>
      </c>
      <c r="Z46" s="1">
        <v>48.058199999999999</v>
      </c>
      <c r="AA46" s="1">
        <v>40.590400000000002</v>
      </c>
      <c r="AB46" s="1">
        <v>55.319200000000002</v>
      </c>
      <c r="AC46" s="1">
        <v>62.041200000000003</v>
      </c>
      <c r="AD46" s="1">
        <v>56.139000000000003</v>
      </c>
      <c r="AE46" s="1">
        <v>48.115600000000001</v>
      </c>
      <c r="AF46" s="1">
        <v>43.247799999999998</v>
      </c>
      <c r="AG46" s="1"/>
      <c r="AH46" s="1">
        <f t="shared" si="11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97</v>
      </c>
      <c r="B47" s="1" t="s">
        <v>44</v>
      </c>
      <c r="C47" s="1">
        <v>373</v>
      </c>
      <c r="D47" s="1">
        <v>1515</v>
      </c>
      <c r="E47" s="1">
        <v>863.34799999999996</v>
      </c>
      <c r="F47" s="1">
        <v>955.65200000000004</v>
      </c>
      <c r="G47" s="8">
        <v>0.35</v>
      </c>
      <c r="H47" s="1">
        <v>40</v>
      </c>
      <c r="I47" s="1" t="s">
        <v>39</v>
      </c>
      <c r="J47" s="1"/>
      <c r="K47" s="1">
        <v>893</v>
      </c>
      <c r="L47" s="1">
        <f t="shared" si="12"/>
        <v>-29.652000000000044</v>
      </c>
      <c r="M47" s="1"/>
      <c r="N47" s="1"/>
      <c r="O47" s="1"/>
      <c r="P47" s="1">
        <v>426.35000000000042</v>
      </c>
      <c r="Q47" s="1">
        <f t="shared" si="13"/>
        <v>172.6696</v>
      </c>
      <c r="R47" s="5">
        <f t="shared" si="10"/>
        <v>517.36359999999968</v>
      </c>
      <c r="S47" s="5"/>
      <c r="T47" s="1"/>
      <c r="U47" s="1">
        <f t="shared" si="14"/>
        <v>11</v>
      </c>
      <c r="V47" s="1">
        <f t="shared" si="15"/>
        <v>8.0037366160574894</v>
      </c>
      <c r="W47" s="1">
        <v>166.4</v>
      </c>
      <c r="X47" s="1">
        <v>166.2</v>
      </c>
      <c r="Y47" s="1">
        <v>156.4</v>
      </c>
      <c r="Z47" s="1">
        <v>147.6</v>
      </c>
      <c r="AA47" s="1">
        <v>139.4</v>
      </c>
      <c r="AB47" s="1">
        <v>135</v>
      </c>
      <c r="AC47" s="1">
        <v>139</v>
      </c>
      <c r="AD47" s="1">
        <v>134.4</v>
      </c>
      <c r="AE47" s="1">
        <v>137</v>
      </c>
      <c r="AF47" s="1">
        <v>146.80000000000001</v>
      </c>
      <c r="AG47" s="1"/>
      <c r="AH47" s="1">
        <f t="shared" si="11"/>
        <v>181.07725999999988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44</v>
      </c>
      <c r="C48" s="1">
        <v>501</v>
      </c>
      <c r="D48" s="1">
        <v>1216</v>
      </c>
      <c r="E48" s="1">
        <v>742</v>
      </c>
      <c r="F48" s="1">
        <v>908</v>
      </c>
      <c r="G48" s="8">
        <v>0.4</v>
      </c>
      <c r="H48" s="1">
        <v>40</v>
      </c>
      <c r="I48" s="1" t="s">
        <v>39</v>
      </c>
      <c r="J48" s="1"/>
      <c r="K48" s="1">
        <v>792</v>
      </c>
      <c r="L48" s="1">
        <f t="shared" si="12"/>
        <v>-50</v>
      </c>
      <c r="M48" s="1"/>
      <c r="N48" s="1"/>
      <c r="O48" s="1"/>
      <c r="P48" s="1">
        <v>427.1099999999999</v>
      </c>
      <c r="Q48" s="1">
        <f t="shared" si="13"/>
        <v>148.4</v>
      </c>
      <c r="R48" s="5">
        <f t="shared" si="10"/>
        <v>297.29000000000019</v>
      </c>
      <c r="S48" s="5"/>
      <c r="T48" s="1"/>
      <c r="U48" s="1">
        <f t="shared" si="14"/>
        <v>11</v>
      </c>
      <c r="V48" s="1">
        <f t="shared" si="15"/>
        <v>8.9966981132075468</v>
      </c>
      <c r="W48" s="1">
        <v>147.6</v>
      </c>
      <c r="X48" s="1">
        <v>150.6</v>
      </c>
      <c r="Y48" s="1">
        <v>148.6</v>
      </c>
      <c r="Z48" s="1">
        <v>118</v>
      </c>
      <c r="AA48" s="1">
        <v>137.6</v>
      </c>
      <c r="AB48" s="1">
        <v>136.6</v>
      </c>
      <c r="AC48" s="1">
        <v>109.6</v>
      </c>
      <c r="AD48" s="1">
        <v>135</v>
      </c>
      <c r="AE48" s="1">
        <v>143.6</v>
      </c>
      <c r="AF48" s="1">
        <v>137</v>
      </c>
      <c r="AG48" s="1"/>
      <c r="AH48" s="1">
        <f t="shared" si="11"/>
        <v>118.91600000000008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99</v>
      </c>
      <c r="B49" s="1" t="s">
        <v>38</v>
      </c>
      <c r="C49" s="1">
        <v>598.39599999999996</v>
      </c>
      <c r="D49" s="1">
        <v>552.91499999999996</v>
      </c>
      <c r="E49" s="1">
        <v>435.19099999999997</v>
      </c>
      <c r="F49" s="1">
        <v>666.30499999999995</v>
      </c>
      <c r="G49" s="8">
        <v>1</v>
      </c>
      <c r="H49" s="1">
        <v>50</v>
      </c>
      <c r="I49" s="1" t="s">
        <v>39</v>
      </c>
      <c r="J49" s="1"/>
      <c r="K49" s="1">
        <v>457.31900000000002</v>
      </c>
      <c r="L49" s="1">
        <f t="shared" si="12"/>
        <v>-22.128000000000043</v>
      </c>
      <c r="M49" s="1"/>
      <c r="N49" s="1"/>
      <c r="O49" s="1"/>
      <c r="P49" s="1">
        <v>292.57930000000073</v>
      </c>
      <c r="Q49" s="1">
        <f t="shared" si="13"/>
        <v>87.038199999999989</v>
      </c>
      <c r="R49" s="5"/>
      <c r="S49" s="5"/>
      <c r="T49" s="1"/>
      <c r="U49" s="1">
        <f t="shared" si="14"/>
        <v>11.016821349706229</v>
      </c>
      <c r="V49" s="1">
        <f t="shared" si="15"/>
        <v>11.016821349706229</v>
      </c>
      <c r="W49" s="1">
        <v>91.675600000000003</v>
      </c>
      <c r="X49" s="1">
        <v>85.191200000000009</v>
      </c>
      <c r="Y49" s="1">
        <v>93.194800000000001</v>
      </c>
      <c r="Z49" s="1">
        <v>91.962000000000003</v>
      </c>
      <c r="AA49" s="1">
        <v>90.626199999999997</v>
      </c>
      <c r="AB49" s="1">
        <v>89.746400000000008</v>
      </c>
      <c r="AC49" s="1">
        <v>92.072199999999995</v>
      </c>
      <c r="AD49" s="1">
        <v>98.713800000000006</v>
      </c>
      <c r="AE49" s="1">
        <v>93.717999999999989</v>
      </c>
      <c r="AF49" s="1">
        <v>97.136200000000002</v>
      </c>
      <c r="AG49" s="1"/>
      <c r="AH49" s="1">
        <f t="shared" si="11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38</v>
      </c>
      <c r="C50" s="1">
        <v>1114.585</v>
      </c>
      <c r="D50" s="1">
        <v>1151.4380000000001</v>
      </c>
      <c r="E50" s="1">
        <v>847.053</v>
      </c>
      <c r="F50" s="1">
        <v>1242.9690000000001</v>
      </c>
      <c r="G50" s="8">
        <v>1</v>
      </c>
      <c r="H50" s="1">
        <v>50</v>
      </c>
      <c r="I50" s="1" t="s">
        <v>39</v>
      </c>
      <c r="J50" s="1"/>
      <c r="K50" s="1">
        <v>985.49900000000002</v>
      </c>
      <c r="L50" s="1">
        <f t="shared" si="12"/>
        <v>-138.44600000000003</v>
      </c>
      <c r="M50" s="1"/>
      <c r="N50" s="1"/>
      <c r="O50" s="1"/>
      <c r="P50" s="1">
        <v>504.92024000000009</v>
      </c>
      <c r="Q50" s="1">
        <f t="shared" si="13"/>
        <v>169.41059999999999</v>
      </c>
      <c r="R50" s="5">
        <f t="shared" si="10"/>
        <v>115.62735999999973</v>
      </c>
      <c r="S50" s="5"/>
      <c r="T50" s="1"/>
      <c r="U50" s="1">
        <f t="shared" si="14"/>
        <v>11</v>
      </c>
      <c r="V50" s="1">
        <f t="shared" si="15"/>
        <v>10.317472696513679</v>
      </c>
      <c r="W50" s="1">
        <v>165.6174</v>
      </c>
      <c r="X50" s="1">
        <v>162.67779999999999</v>
      </c>
      <c r="Y50" s="1">
        <v>180.78700000000001</v>
      </c>
      <c r="Z50" s="1">
        <v>158.94300000000001</v>
      </c>
      <c r="AA50" s="1">
        <v>165.5384</v>
      </c>
      <c r="AB50" s="1">
        <v>181.33680000000001</v>
      </c>
      <c r="AC50" s="1">
        <v>179.02600000000001</v>
      </c>
      <c r="AD50" s="1">
        <v>174.50700000000001</v>
      </c>
      <c r="AE50" s="1">
        <v>165.489</v>
      </c>
      <c r="AF50" s="1">
        <v>185.25800000000001</v>
      </c>
      <c r="AG50" s="1"/>
      <c r="AH50" s="1">
        <f t="shared" si="11"/>
        <v>115.62735999999973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4" t="s">
        <v>101</v>
      </c>
      <c r="B51" s="14" t="s">
        <v>38</v>
      </c>
      <c r="C51" s="14"/>
      <c r="D51" s="14"/>
      <c r="E51" s="14"/>
      <c r="F51" s="14"/>
      <c r="G51" s="15">
        <v>0</v>
      </c>
      <c r="H51" s="14">
        <v>40</v>
      </c>
      <c r="I51" s="14" t="s">
        <v>39</v>
      </c>
      <c r="J51" s="14"/>
      <c r="K51" s="14"/>
      <c r="L51" s="14">
        <f t="shared" si="12"/>
        <v>0</v>
      </c>
      <c r="M51" s="14"/>
      <c r="N51" s="14"/>
      <c r="O51" s="14"/>
      <c r="P51" s="14">
        <v>0</v>
      </c>
      <c r="Q51" s="14">
        <f t="shared" si="13"/>
        <v>0</v>
      </c>
      <c r="R51" s="16"/>
      <c r="S51" s="16"/>
      <c r="T51" s="14"/>
      <c r="U51" s="14" t="e">
        <f t="shared" si="14"/>
        <v>#DIV/0!</v>
      </c>
      <c r="V51" s="14" t="e">
        <f t="shared" si="15"/>
        <v>#DIV/0!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 t="s">
        <v>54</v>
      </c>
      <c r="AH51" s="14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102</v>
      </c>
      <c r="B52" s="1" t="s">
        <v>44</v>
      </c>
      <c r="C52" s="1">
        <v>598</v>
      </c>
      <c r="D52" s="1">
        <v>532</v>
      </c>
      <c r="E52" s="1">
        <v>900</v>
      </c>
      <c r="F52" s="1">
        <v>192</v>
      </c>
      <c r="G52" s="8">
        <v>0.45</v>
      </c>
      <c r="H52" s="1">
        <v>50</v>
      </c>
      <c r="I52" s="10" t="s">
        <v>85</v>
      </c>
      <c r="J52" s="1"/>
      <c r="K52" s="1">
        <v>913</v>
      </c>
      <c r="L52" s="1">
        <f t="shared" si="12"/>
        <v>-13</v>
      </c>
      <c r="M52" s="1"/>
      <c r="N52" s="1"/>
      <c r="O52" s="1"/>
      <c r="P52" s="1">
        <v>390</v>
      </c>
      <c r="Q52" s="1">
        <f t="shared" si="13"/>
        <v>180</v>
      </c>
      <c r="R52" s="5">
        <v>500</v>
      </c>
      <c r="S52" s="5"/>
      <c r="T52" s="1"/>
      <c r="U52" s="1">
        <f t="shared" si="14"/>
        <v>6.0111111111111111</v>
      </c>
      <c r="V52" s="1">
        <f t="shared" si="15"/>
        <v>3.2333333333333334</v>
      </c>
      <c r="W52" s="1">
        <v>148.4</v>
      </c>
      <c r="X52" s="1">
        <v>119.2</v>
      </c>
      <c r="Y52" s="1">
        <v>123.2</v>
      </c>
      <c r="Z52" s="1">
        <v>137.80000000000001</v>
      </c>
      <c r="AA52" s="1">
        <v>127.4</v>
      </c>
      <c r="AB52" s="1">
        <v>86.6</v>
      </c>
      <c r="AC52" s="1">
        <v>71.400000000000006</v>
      </c>
      <c r="AD52" s="1">
        <v>86.2</v>
      </c>
      <c r="AE52" s="1">
        <v>88.6</v>
      </c>
      <c r="AF52" s="1">
        <v>103.6</v>
      </c>
      <c r="AG52" s="1" t="s">
        <v>103</v>
      </c>
      <c r="AH52" s="1">
        <f t="shared" ref="AH52:AH58" si="16">G52*R52</f>
        <v>225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104</v>
      </c>
      <c r="B53" s="1" t="s">
        <v>38</v>
      </c>
      <c r="C53" s="1"/>
      <c r="D53" s="1"/>
      <c r="E53" s="1"/>
      <c r="F53" s="1"/>
      <c r="G53" s="8">
        <v>1</v>
      </c>
      <c r="H53" s="1">
        <v>40</v>
      </c>
      <c r="I53" s="1" t="s">
        <v>39</v>
      </c>
      <c r="J53" s="1"/>
      <c r="K53" s="1"/>
      <c r="L53" s="1">
        <f t="shared" si="12"/>
        <v>0</v>
      </c>
      <c r="M53" s="1"/>
      <c r="N53" s="1"/>
      <c r="O53" s="1"/>
      <c r="P53" s="10"/>
      <c r="Q53" s="1">
        <f t="shared" si="13"/>
        <v>0</v>
      </c>
      <c r="R53" s="17">
        <v>4</v>
      </c>
      <c r="S53" s="5"/>
      <c r="T53" s="1"/>
      <c r="U53" s="1" t="e">
        <f t="shared" si="14"/>
        <v>#DIV/0!</v>
      </c>
      <c r="V53" s="1" t="e">
        <f t="shared" si="15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0" t="s">
        <v>90</v>
      </c>
      <c r="AH53" s="1">
        <f t="shared" si="16"/>
        <v>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44</v>
      </c>
      <c r="C54" s="1">
        <v>153</v>
      </c>
      <c r="D54" s="1">
        <v>168</v>
      </c>
      <c r="E54" s="1">
        <v>108</v>
      </c>
      <c r="F54" s="1">
        <v>211</v>
      </c>
      <c r="G54" s="8">
        <v>0.4</v>
      </c>
      <c r="H54" s="1">
        <v>40</v>
      </c>
      <c r="I54" s="1" t="s">
        <v>39</v>
      </c>
      <c r="J54" s="1"/>
      <c r="K54" s="1">
        <v>120</v>
      </c>
      <c r="L54" s="1">
        <f t="shared" si="12"/>
        <v>-12</v>
      </c>
      <c r="M54" s="1"/>
      <c r="N54" s="1"/>
      <c r="O54" s="1"/>
      <c r="P54" s="1">
        <v>49.200000000000017</v>
      </c>
      <c r="Q54" s="1">
        <f t="shared" si="13"/>
        <v>21.6</v>
      </c>
      <c r="R54" s="5"/>
      <c r="S54" s="5"/>
      <c r="T54" s="1"/>
      <c r="U54" s="1">
        <f t="shared" si="14"/>
        <v>12.046296296296298</v>
      </c>
      <c r="V54" s="1">
        <f t="shared" si="15"/>
        <v>12.046296296296298</v>
      </c>
      <c r="W54" s="1">
        <v>27.6</v>
      </c>
      <c r="X54" s="1">
        <v>27.2</v>
      </c>
      <c r="Y54" s="1">
        <v>21.2</v>
      </c>
      <c r="Z54" s="1">
        <v>24.6</v>
      </c>
      <c r="AA54" s="1">
        <v>30.4</v>
      </c>
      <c r="AB54" s="1">
        <v>27</v>
      </c>
      <c r="AC54" s="1">
        <v>24.2</v>
      </c>
      <c r="AD54" s="1">
        <v>16.8</v>
      </c>
      <c r="AE54" s="1">
        <v>23.4</v>
      </c>
      <c r="AF54" s="1">
        <v>30.8</v>
      </c>
      <c r="AG54" s="1"/>
      <c r="AH54" s="1">
        <f t="shared" si="1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106</v>
      </c>
      <c r="B55" s="1" t="s">
        <v>44</v>
      </c>
      <c r="C55" s="1">
        <v>20</v>
      </c>
      <c r="D55" s="1">
        <v>108</v>
      </c>
      <c r="E55" s="1">
        <v>76</v>
      </c>
      <c r="F55" s="1">
        <v>46</v>
      </c>
      <c r="G55" s="8">
        <v>0.4</v>
      </c>
      <c r="H55" s="1">
        <v>40</v>
      </c>
      <c r="I55" s="1" t="s">
        <v>39</v>
      </c>
      <c r="J55" s="1"/>
      <c r="K55" s="1">
        <v>81</v>
      </c>
      <c r="L55" s="1">
        <f t="shared" si="12"/>
        <v>-5</v>
      </c>
      <c r="M55" s="1"/>
      <c r="N55" s="1"/>
      <c r="O55" s="1"/>
      <c r="P55" s="1">
        <v>49.199999999999989</v>
      </c>
      <c r="Q55" s="1">
        <f t="shared" si="13"/>
        <v>15.2</v>
      </c>
      <c r="R55" s="5">
        <f t="shared" ref="R55:R57" si="17">11*Q55-P55-O55-F55</f>
        <v>72</v>
      </c>
      <c r="S55" s="5"/>
      <c r="T55" s="1"/>
      <c r="U55" s="1">
        <f t="shared" si="14"/>
        <v>11</v>
      </c>
      <c r="V55" s="1">
        <f t="shared" si="15"/>
        <v>6.2631578947368416</v>
      </c>
      <c r="W55" s="1">
        <v>12.2</v>
      </c>
      <c r="X55" s="1">
        <v>7</v>
      </c>
      <c r="Y55" s="1">
        <v>10.199999999999999</v>
      </c>
      <c r="Z55" s="1">
        <v>15</v>
      </c>
      <c r="AA55" s="1">
        <v>8.8000000000000007</v>
      </c>
      <c r="AB55" s="1">
        <v>8.1999999999999993</v>
      </c>
      <c r="AC55" s="1">
        <v>7.6</v>
      </c>
      <c r="AD55" s="1">
        <v>12.6</v>
      </c>
      <c r="AE55" s="1">
        <v>13</v>
      </c>
      <c r="AF55" s="1">
        <v>9.8000000000000007</v>
      </c>
      <c r="AG55" s="1"/>
      <c r="AH55" s="1">
        <f t="shared" si="16"/>
        <v>28.8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38</v>
      </c>
      <c r="C56" s="1">
        <v>595.51900000000001</v>
      </c>
      <c r="D56" s="1">
        <v>418.19400000000002</v>
      </c>
      <c r="E56" s="1">
        <v>404.928</v>
      </c>
      <c r="F56" s="1">
        <v>556.45600000000002</v>
      </c>
      <c r="G56" s="8">
        <v>1</v>
      </c>
      <c r="H56" s="1">
        <v>50</v>
      </c>
      <c r="I56" s="1" t="s">
        <v>39</v>
      </c>
      <c r="J56" s="1"/>
      <c r="K56" s="1">
        <v>442.83</v>
      </c>
      <c r="L56" s="1">
        <f t="shared" si="12"/>
        <v>-37.901999999999987</v>
      </c>
      <c r="M56" s="1"/>
      <c r="N56" s="1"/>
      <c r="O56" s="1"/>
      <c r="P56" s="1">
        <v>324.06273999999991</v>
      </c>
      <c r="Q56" s="1">
        <f t="shared" si="13"/>
        <v>80.985600000000005</v>
      </c>
      <c r="R56" s="5">
        <f t="shared" si="17"/>
        <v>10.322860000000105</v>
      </c>
      <c r="S56" s="5"/>
      <c r="T56" s="1"/>
      <c r="U56" s="1">
        <f t="shared" si="14"/>
        <v>11</v>
      </c>
      <c r="V56" s="1">
        <f t="shared" si="15"/>
        <v>10.872534623439227</v>
      </c>
      <c r="W56" s="1">
        <v>82.942800000000005</v>
      </c>
      <c r="X56" s="1">
        <v>75.093600000000009</v>
      </c>
      <c r="Y56" s="1">
        <v>78.9392</v>
      </c>
      <c r="Z56" s="1">
        <v>79.328800000000001</v>
      </c>
      <c r="AA56" s="1">
        <v>82.893799999999999</v>
      </c>
      <c r="AB56" s="1">
        <v>86.997600000000006</v>
      </c>
      <c r="AC56" s="1">
        <v>84.325400000000002</v>
      </c>
      <c r="AD56" s="1">
        <v>86.724800000000002</v>
      </c>
      <c r="AE56" s="1">
        <v>84.840999999999994</v>
      </c>
      <c r="AF56" s="1">
        <v>98.678799999999995</v>
      </c>
      <c r="AG56" s="1"/>
      <c r="AH56" s="1">
        <f t="shared" si="16"/>
        <v>10.322860000000105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38</v>
      </c>
      <c r="C57" s="1">
        <v>1323.021</v>
      </c>
      <c r="D57" s="1">
        <v>1206.194</v>
      </c>
      <c r="E57" s="1">
        <v>946.88199999999995</v>
      </c>
      <c r="F57" s="1">
        <v>1438.4069999999999</v>
      </c>
      <c r="G57" s="8">
        <v>1</v>
      </c>
      <c r="H57" s="1">
        <v>50</v>
      </c>
      <c r="I57" s="1" t="s">
        <v>39</v>
      </c>
      <c r="J57" s="1"/>
      <c r="K57" s="1">
        <v>1060.3920000000001</v>
      </c>
      <c r="L57" s="1">
        <f t="shared" si="12"/>
        <v>-113.5100000000001</v>
      </c>
      <c r="M57" s="1"/>
      <c r="N57" s="1"/>
      <c r="O57" s="1"/>
      <c r="P57" s="1">
        <v>546.10542000000066</v>
      </c>
      <c r="Q57" s="1">
        <f t="shared" si="13"/>
        <v>189.37639999999999</v>
      </c>
      <c r="R57" s="5">
        <f t="shared" si="17"/>
        <v>98.62797999999907</v>
      </c>
      <c r="S57" s="5"/>
      <c r="T57" s="1"/>
      <c r="U57" s="1">
        <f t="shared" si="14"/>
        <v>10.999999999999996</v>
      </c>
      <c r="V57" s="1">
        <f t="shared" si="15"/>
        <v>10.479196034986412</v>
      </c>
      <c r="W57" s="1">
        <v>190.37200000000001</v>
      </c>
      <c r="X57" s="1">
        <v>186.78479999999999</v>
      </c>
      <c r="Y57" s="1">
        <v>182.07380000000001</v>
      </c>
      <c r="Z57" s="1">
        <v>174.01079999999999</v>
      </c>
      <c r="AA57" s="1">
        <v>186.20859999999999</v>
      </c>
      <c r="AB57" s="1">
        <v>202.4384</v>
      </c>
      <c r="AC57" s="1">
        <v>193.0848</v>
      </c>
      <c r="AD57" s="1">
        <v>176.67519999999999</v>
      </c>
      <c r="AE57" s="1">
        <v>162.6156</v>
      </c>
      <c r="AF57" s="1">
        <v>170.20099999999999</v>
      </c>
      <c r="AG57" s="1"/>
      <c r="AH57" s="1">
        <f t="shared" si="16"/>
        <v>98.62797999999907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109</v>
      </c>
      <c r="B58" s="1" t="s">
        <v>38</v>
      </c>
      <c r="C58" s="1">
        <v>247.22800000000001</v>
      </c>
      <c r="D58" s="1"/>
      <c r="E58" s="1">
        <v>-0.85</v>
      </c>
      <c r="F58" s="1">
        <v>247.22800000000001</v>
      </c>
      <c r="G58" s="8">
        <v>1</v>
      </c>
      <c r="H58" s="1">
        <v>50</v>
      </c>
      <c r="I58" s="1" t="s">
        <v>39</v>
      </c>
      <c r="J58" s="1"/>
      <c r="K58" s="1">
        <v>232.7</v>
      </c>
      <c r="L58" s="1">
        <f t="shared" si="12"/>
        <v>-233.54999999999998</v>
      </c>
      <c r="M58" s="1"/>
      <c r="N58" s="1"/>
      <c r="O58" s="1"/>
      <c r="P58" s="1">
        <v>0</v>
      </c>
      <c r="Q58" s="1">
        <f t="shared" si="13"/>
        <v>-0.16999999999999998</v>
      </c>
      <c r="R58" s="5"/>
      <c r="S58" s="5"/>
      <c r="T58" s="1"/>
      <c r="U58" s="1">
        <f t="shared" si="14"/>
        <v>-1454.2823529411767</v>
      </c>
      <c r="V58" s="1">
        <f t="shared" si="15"/>
        <v>-1454.2823529411767</v>
      </c>
      <c r="W58" s="1">
        <v>4.2431999999999999</v>
      </c>
      <c r="X58" s="1">
        <v>6.3957999999999986</v>
      </c>
      <c r="Y58" s="1">
        <v>2.0070000000000001</v>
      </c>
      <c r="Z58" s="1">
        <v>3.081</v>
      </c>
      <c r="AA58" s="1">
        <v>6.3944000000000001</v>
      </c>
      <c r="AB58" s="1">
        <v>5.3310000000000004</v>
      </c>
      <c r="AC58" s="1">
        <v>6.9206000000000003</v>
      </c>
      <c r="AD58" s="1">
        <v>28.793600000000001</v>
      </c>
      <c r="AE58" s="1">
        <v>28.011800000000001</v>
      </c>
      <c r="AF58" s="1">
        <v>29.907</v>
      </c>
      <c r="AG58" s="20" t="s">
        <v>110</v>
      </c>
      <c r="AH58" s="1">
        <f t="shared" si="16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1" t="s">
        <v>111</v>
      </c>
      <c r="B59" s="11" t="s">
        <v>44</v>
      </c>
      <c r="C59" s="11">
        <v>79</v>
      </c>
      <c r="D59" s="11">
        <v>364</v>
      </c>
      <c r="E59" s="18">
        <v>130</v>
      </c>
      <c r="F59" s="18">
        <v>248</v>
      </c>
      <c r="G59" s="12">
        <v>0</v>
      </c>
      <c r="H59" s="11" t="e">
        <v>#N/A</v>
      </c>
      <c r="I59" s="11" t="s">
        <v>49</v>
      </c>
      <c r="J59" s="11" t="s">
        <v>112</v>
      </c>
      <c r="K59" s="11">
        <v>130</v>
      </c>
      <c r="L59" s="11">
        <f t="shared" si="12"/>
        <v>0</v>
      </c>
      <c r="M59" s="11"/>
      <c r="N59" s="11"/>
      <c r="O59" s="11"/>
      <c r="P59" s="11">
        <v>0</v>
      </c>
      <c r="Q59" s="11">
        <f t="shared" si="13"/>
        <v>26</v>
      </c>
      <c r="R59" s="13"/>
      <c r="S59" s="13"/>
      <c r="T59" s="11"/>
      <c r="U59" s="11">
        <f t="shared" si="14"/>
        <v>9.5384615384615383</v>
      </c>
      <c r="V59" s="11">
        <f t="shared" si="15"/>
        <v>9.5384615384615383</v>
      </c>
      <c r="W59" s="11">
        <v>15.4</v>
      </c>
      <c r="X59" s="11">
        <v>16.600000000000001</v>
      </c>
      <c r="Y59" s="11">
        <v>2.8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/>
      <c r="AH59" s="1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113</v>
      </c>
      <c r="B60" s="1" t="s">
        <v>44</v>
      </c>
      <c r="C60" s="1">
        <v>514</v>
      </c>
      <c r="D60" s="1">
        <v>221.352</v>
      </c>
      <c r="E60" s="1">
        <v>282</v>
      </c>
      <c r="F60" s="1">
        <v>444</v>
      </c>
      <c r="G60" s="8">
        <v>0.4</v>
      </c>
      <c r="H60" s="1">
        <v>50</v>
      </c>
      <c r="I60" s="10" t="s">
        <v>85</v>
      </c>
      <c r="J60" s="1"/>
      <c r="K60" s="1">
        <v>286</v>
      </c>
      <c r="L60" s="1">
        <f t="shared" si="12"/>
        <v>-4</v>
      </c>
      <c r="M60" s="1"/>
      <c r="N60" s="1"/>
      <c r="O60" s="1"/>
      <c r="P60" s="1">
        <v>121.39999999999991</v>
      </c>
      <c r="Q60" s="1">
        <f t="shared" si="13"/>
        <v>56.4</v>
      </c>
      <c r="R60" s="5">
        <f t="shared" ref="R60:R73" si="18">11*Q60-P60-O60-F60</f>
        <v>55.000000000000057</v>
      </c>
      <c r="S60" s="5"/>
      <c r="T60" s="1"/>
      <c r="U60" s="1">
        <f t="shared" si="14"/>
        <v>10.999999999999998</v>
      </c>
      <c r="V60" s="1">
        <f t="shared" si="15"/>
        <v>10.024822695035459</v>
      </c>
      <c r="W60" s="1">
        <v>64.8</v>
      </c>
      <c r="X60" s="1">
        <v>65.400000000000006</v>
      </c>
      <c r="Y60" s="1">
        <v>50.2</v>
      </c>
      <c r="Z60" s="1">
        <v>66.599999999999994</v>
      </c>
      <c r="AA60" s="1">
        <v>87.2</v>
      </c>
      <c r="AB60" s="1">
        <v>125.8</v>
      </c>
      <c r="AC60" s="1">
        <v>137</v>
      </c>
      <c r="AD60" s="1">
        <v>130.4</v>
      </c>
      <c r="AE60" s="1">
        <v>125</v>
      </c>
      <c r="AF60" s="1">
        <v>116</v>
      </c>
      <c r="AG60" s="1" t="s">
        <v>114</v>
      </c>
      <c r="AH60" s="1">
        <f t="shared" ref="AH60:AH75" si="19">G60*R60</f>
        <v>22.000000000000025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115</v>
      </c>
      <c r="B61" s="1" t="s">
        <v>44</v>
      </c>
      <c r="C61" s="1">
        <v>646</v>
      </c>
      <c r="D61" s="1">
        <v>2297</v>
      </c>
      <c r="E61" s="1">
        <v>1317</v>
      </c>
      <c r="F61" s="1">
        <v>1458</v>
      </c>
      <c r="G61" s="8">
        <v>0.4</v>
      </c>
      <c r="H61" s="1">
        <v>40</v>
      </c>
      <c r="I61" s="1" t="s">
        <v>39</v>
      </c>
      <c r="J61" s="1"/>
      <c r="K61" s="1">
        <v>1452</v>
      </c>
      <c r="L61" s="1">
        <f t="shared" si="12"/>
        <v>-135</v>
      </c>
      <c r="M61" s="1"/>
      <c r="N61" s="1"/>
      <c r="O61" s="1"/>
      <c r="P61" s="1">
        <v>853.98</v>
      </c>
      <c r="Q61" s="1">
        <f t="shared" si="13"/>
        <v>263.39999999999998</v>
      </c>
      <c r="R61" s="5">
        <f t="shared" si="18"/>
        <v>585.41999999999962</v>
      </c>
      <c r="S61" s="5"/>
      <c r="T61" s="1"/>
      <c r="U61" s="1">
        <f t="shared" si="14"/>
        <v>11</v>
      </c>
      <c r="V61" s="1">
        <f t="shared" si="15"/>
        <v>8.7774487471526204</v>
      </c>
      <c r="W61" s="1">
        <v>252</v>
      </c>
      <c r="X61" s="1">
        <v>254.6</v>
      </c>
      <c r="Y61" s="1">
        <v>279.44</v>
      </c>
      <c r="Z61" s="1">
        <v>222.4</v>
      </c>
      <c r="AA61" s="1">
        <v>218</v>
      </c>
      <c r="AB61" s="1">
        <v>243.6</v>
      </c>
      <c r="AC61" s="1">
        <v>228.4</v>
      </c>
      <c r="AD61" s="1">
        <v>248.48</v>
      </c>
      <c r="AE61" s="1">
        <v>256.88</v>
      </c>
      <c r="AF61" s="1">
        <v>242.88</v>
      </c>
      <c r="AG61" s="1"/>
      <c r="AH61" s="1">
        <f t="shared" si="19"/>
        <v>234.16799999999986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116</v>
      </c>
      <c r="B62" s="1" t="s">
        <v>44</v>
      </c>
      <c r="C62" s="1">
        <v>555</v>
      </c>
      <c r="D62" s="1">
        <v>1556</v>
      </c>
      <c r="E62" s="1">
        <v>881</v>
      </c>
      <c r="F62" s="1">
        <v>1085</v>
      </c>
      <c r="G62" s="8">
        <v>0.4</v>
      </c>
      <c r="H62" s="1">
        <v>40</v>
      </c>
      <c r="I62" s="1" t="s">
        <v>39</v>
      </c>
      <c r="J62" s="1"/>
      <c r="K62" s="1">
        <v>1013</v>
      </c>
      <c r="L62" s="1">
        <f t="shared" si="12"/>
        <v>-132</v>
      </c>
      <c r="M62" s="1"/>
      <c r="N62" s="1"/>
      <c r="O62" s="1"/>
      <c r="P62" s="1">
        <v>664.71000000000072</v>
      </c>
      <c r="Q62" s="1">
        <f t="shared" si="13"/>
        <v>176.2</v>
      </c>
      <c r="R62" s="5">
        <f t="shared" si="18"/>
        <v>188.4899999999991</v>
      </c>
      <c r="S62" s="5"/>
      <c r="T62" s="1"/>
      <c r="U62" s="1">
        <f t="shared" si="14"/>
        <v>11</v>
      </c>
      <c r="V62" s="1">
        <f t="shared" si="15"/>
        <v>9.9302497162315593</v>
      </c>
      <c r="W62" s="1">
        <v>182.8</v>
      </c>
      <c r="X62" s="1">
        <v>180.2</v>
      </c>
      <c r="Y62" s="1">
        <v>197.84</v>
      </c>
      <c r="Z62" s="1">
        <v>170</v>
      </c>
      <c r="AA62" s="1">
        <v>164.4</v>
      </c>
      <c r="AB62" s="1">
        <v>185.4</v>
      </c>
      <c r="AC62" s="1">
        <v>174.4</v>
      </c>
      <c r="AD62" s="1">
        <v>168.48</v>
      </c>
      <c r="AE62" s="1">
        <v>180.88</v>
      </c>
      <c r="AF62" s="1">
        <v>169.4</v>
      </c>
      <c r="AG62" s="1"/>
      <c r="AH62" s="1">
        <f t="shared" si="19"/>
        <v>75.395999999999646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117</v>
      </c>
      <c r="B63" s="1" t="s">
        <v>38</v>
      </c>
      <c r="C63" s="1">
        <v>135.923</v>
      </c>
      <c r="D63" s="1">
        <v>1176.1189999999999</v>
      </c>
      <c r="E63" s="1">
        <v>489.55700000000002</v>
      </c>
      <c r="F63" s="1">
        <v>718.27099999999996</v>
      </c>
      <c r="G63" s="8">
        <v>1</v>
      </c>
      <c r="H63" s="1">
        <v>40</v>
      </c>
      <c r="I63" s="1" t="s">
        <v>39</v>
      </c>
      <c r="J63" s="1"/>
      <c r="K63" s="1">
        <v>487.49</v>
      </c>
      <c r="L63" s="1">
        <f t="shared" si="12"/>
        <v>2.0670000000000073</v>
      </c>
      <c r="M63" s="1"/>
      <c r="N63" s="1"/>
      <c r="O63" s="1"/>
      <c r="P63" s="1">
        <v>279.48719999999997</v>
      </c>
      <c r="Q63" s="1">
        <f t="shared" si="13"/>
        <v>97.9114</v>
      </c>
      <c r="R63" s="5">
        <f t="shared" si="18"/>
        <v>79.267200000000003</v>
      </c>
      <c r="S63" s="5"/>
      <c r="T63" s="1"/>
      <c r="U63" s="1">
        <f t="shared" si="14"/>
        <v>11</v>
      </c>
      <c r="V63" s="1">
        <f t="shared" si="15"/>
        <v>10.190419093180161</v>
      </c>
      <c r="W63" s="1">
        <v>106.1352</v>
      </c>
      <c r="X63" s="1">
        <v>105.6514</v>
      </c>
      <c r="Y63" s="1">
        <v>127.1194</v>
      </c>
      <c r="Z63" s="1">
        <v>108.6482</v>
      </c>
      <c r="AA63" s="1">
        <v>87.781399999999991</v>
      </c>
      <c r="AB63" s="1">
        <v>107.892</v>
      </c>
      <c r="AC63" s="1">
        <v>99.501800000000003</v>
      </c>
      <c r="AD63" s="1">
        <v>98.780799999999999</v>
      </c>
      <c r="AE63" s="1">
        <v>101.8124</v>
      </c>
      <c r="AF63" s="1">
        <v>93.904399999999995</v>
      </c>
      <c r="AG63" s="1"/>
      <c r="AH63" s="1">
        <f t="shared" si="19"/>
        <v>79.267200000000003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118</v>
      </c>
      <c r="B64" s="1" t="s">
        <v>38</v>
      </c>
      <c r="C64" s="1">
        <v>110.604</v>
      </c>
      <c r="D64" s="1">
        <v>867.18100000000004</v>
      </c>
      <c r="E64" s="1">
        <v>349.00400000000002</v>
      </c>
      <c r="F64" s="1">
        <v>520.73500000000001</v>
      </c>
      <c r="G64" s="8">
        <v>1</v>
      </c>
      <c r="H64" s="1">
        <v>40</v>
      </c>
      <c r="I64" s="1" t="s">
        <v>39</v>
      </c>
      <c r="J64" s="1"/>
      <c r="K64" s="1">
        <v>360.61</v>
      </c>
      <c r="L64" s="1">
        <f t="shared" si="12"/>
        <v>-11.605999999999995</v>
      </c>
      <c r="M64" s="1"/>
      <c r="N64" s="1"/>
      <c r="O64" s="1"/>
      <c r="P64" s="1">
        <v>200.2375999999999</v>
      </c>
      <c r="Q64" s="1">
        <f t="shared" si="13"/>
        <v>69.80080000000001</v>
      </c>
      <c r="R64" s="5">
        <f t="shared" si="18"/>
        <v>46.83620000000019</v>
      </c>
      <c r="S64" s="5"/>
      <c r="T64" s="1"/>
      <c r="U64" s="1">
        <f t="shared" si="14"/>
        <v>11</v>
      </c>
      <c r="V64" s="1">
        <f t="shared" si="15"/>
        <v>10.329001959862921</v>
      </c>
      <c r="W64" s="1">
        <v>77.338200000000001</v>
      </c>
      <c r="X64" s="1">
        <v>79.018200000000007</v>
      </c>
      <c r="Y64" s="1">
        <v>89.250199999999992</v>
      </c>
      <c r="Z64" s="1">
        <v>79.319400000000002</v>
      </c>
      <c r="AA64" s="1">
        <v>64.7316</v>
      </c>
      <c r="AB64" s="1">
        <v>68.932000000000002</v>
      </c>
      <c r="AC64" s="1">
        <v>58.972799999999992</v>
      </c>
      <c r="AD64" s="1">
        <v>75.433799999999991</v>
      </c>
      <c r="AE64" s="1">
        <v>77.439800000000005</v>
      </c>
      <c r="AF64" s="1">
        <v>65.972000000000008</v>
      </c>
      <c r="AG64" s="1"/>
      <c r="AH64" s="1">
        <f t="shared" si="19"/>
        <v>46.83620000000019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119</v>
      </c>
      <c r="B65" s="1" t="s">
        <v>38</v>
      </c>
      <c r="C65" s="1">
        <v>304.81200000000001</v>
      </c>
      <c r="D65" s="1">
        <v>743.56</v>
      </c>
      <c r="E65" s="1">
        <v>459.05599999999998</v>
      </c>
      <c r="F65" s="1">
        <v>482.81900000000002</v>
      </c>
      <c r="G65" s="8">
        <v>1</v>
      </c>
      <c r="H65" s="1">
        <v>40</v>
      </c>
      <c r="I65" s="1" t="s">
        <v>39</v>
      </c>
      <c r="J65" s="1"/>
      <c r="K65" s="1">
        <v>519.93299999999999</v>
      </c>
      <c r="L65" s="1">
        <f t="shared" si="12"/>
        <v>-60.87700000000001</v>
      </c>
      <c r="M65" s="1"/>
      <c r="N65" s="1"/>
      <c r="O65" s="1"/>
      <c r="P65" s="1">
        <v>311.82619999999997</v>
      </c>
      <c r="Q65" s="1">
        <f t="shared" si="13"/>
        <v>91.811199999999999</v>
      </c>
      <c r="R65" s="5">
        <f t="shared" si="18"/>
        <v>215.27799999999996</v>
      </c>
      <c r="S65" s="5"/>
      <c r="T65" s="1"/>
      <c r="U65" s="1">
        <f t="shared" si="14"/>
        <v>11</v>
      </c>
      <c r="V65" s="1">
        <f t="shared" si="15"/>
        <v>8.655209821895367</v>
      </c>
      <c r="W65" s="1">
        <v>87.5672</v>
      </c>
      <c r="X65" s="1">
        <v>79.655600000000007</v>
      </c>
      <c r="Y65" s="1">
        <v>98.024000000000001</v>
      </c>
      <c r="Z65" s="1">
        <v>87.452200000000005</v>
      </c>
      <c r="AA65" s="1">
        <v>83.501999999999995</v>
      </c>
      <c r="AB65" s="1">
        <v>95.496000000000009</v>
      </c>
      <c r="AC65" s="1">
        <v>86.113</v>
      </c>
      <c r="AD65" s="1">
        <v>87.204599999999999</v>
      </c>
      <c r="AE65" s="1">
        <v>88.51</v>
      </c>
      <c r="AF65" s="1">
        <v>83.324600000000004</v>
      </c>
      <c r="AG65" s="1"/>
      <c r="AH65" s="1">
        <f t="shared" si="19"/>
        <v>215.27799999999996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120</v>
      </c>
      <c r="B66" s="1" t="s">
        <v>38</v>
      </c>
      <c r="C66" s="1">
        <v>43.713999999999999</v>
      </c>
      <c r="D66" s="1">
        <v>193.59299999999999</v>
      </c>
      <c r="E66" s="1">
        <v>105.477</v>
      </c>
      <c r="F66" s="1">
        <v>125.432</v>
      </c>
      <c r="G66" s="8">
        <v>1</v>
      </c>
      <c r="H66" s="1">
        <v>30</v>
      </c>
      <c r="I66" s="1" t="s">
        <v>39</v>
      </c>
      <c r="J66" s="1"/>
      <c r="K66" s="1">
        <v>109.35</v>
      </c>
      <c r="L66" s="1">
        <f t="shared" si="12"/>
        <v>-3.8729999999999905</v>
      </c>
      <c r="M66" s="1"/>
      <c r="N66" s="1"/>
      <c r="O66" s="1"/>
      <c r="P66" s="1">
        <v>26.607200000000031</v>
      </c>
      <c r="Q66" s="1">
        <f t="shared" si="13"/>
        <v>21.095400000000001</v>
      </c>
      <c r="R66" s="5">
        <f t="shared" si="18"/>
        <v>80.010199999999983</v>
      </c>
      <c r="S66" s="5"/>
      <c r="T66" s="1"/>
      <c r="U66" s="1">
        <f t="shared" si="14"/>
        <v>10.999999999999998</v>
      </c>
      <c r="V66" s="1">
        <f t="shared" si="15"/>
        <v>7.207220531490278</v>
      </c>
      <c r="W66" s="1">
        <v>19.336400000000001</v>
      </c>
      <c r="X66" s="1">
        <v>20.6144</v>
      </c>
      <c r="Y66" s="1">
        <v>24.0502</v>
      </c>
      <c r="Z66" s="1">
        <v>23.824200000000001</v>
      </c>
      <c r="AA66" s="1">
        <v>18.1646</v>
      </c>
      <c r="AB66" s="1">
        <v>16.3644</v>
      </c>
      <c r="AC66" s="1">
        <v>14.8538</v>
      </c>
      <c r="AD66" s="1">
        <v>31.559799999999999</v>
      </c>
      <c r="AE66" s="1">
        <v>32.778199999999998</v>
      </c>
      <c r="AF66" s="1">
        <v>25.07</v>
      </c>
      <c r="AG66" s="1" t="s">
        <v>83</v>
      </c>
      <c r="AH66" s="1">
        <f t="shared" si="19"/>
        <v>80.010199999999983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121</v>
      </c>
      <c r="B67" s="1" t="s">
        <v>44</v>
      </c>
      <c r="C67" s="1">
        <v>32</v>
      </c>
      <c r="D67" s="1">
        <v>88</v>
      </c>
      <c r="E67" s="1">
        <v>94</v>
      </c>
      <c r="F67" s="1">
        <v>26</v>
      </c>
      <c r="G67" s="8">
        <v>0.6</v>
      </c>
      <c r="H67" s="1">
        <v>60</v>
      </c>
      <c r="I67" s="1" t="s">
        <v>39</v>
      </c>
      <c r="J67" s="1"/>
      <c r="K67" s="1">
        <v>102</v>
      </c>
      <c r="L67" s="1">
        <f t="shared" si="12"/>
        <v>-8</v>
      </c>
      <c r="M67" s="1"/>
      <c r="N67" s="1"/>
      <c r="O67" s="1"/>
      <c r="P67" s="1">
        <v>0</v>
      </c>
      <c r="Q67" s="1">
        <f t="shared" si="13"/>
        <v>18.8</v>
      </c>
      <c r="R67" s="5">
        <f>7*Q67-P67-O67-F67</f>
        <v>105.6</v>
      </c>
      <c r="S67" s="5"/>
      <c r="T67" s="1"/>
      <c r="U67" s="1">
        <f t="shared" si="14"/>
        <v>6.9999999999999991</v>
      </c>
      <c r="V67" s="1">
        <f t="shared" si="15"/>
        <v>1.3829787234042552</v>
      </c>
      <c r="W67" s="1">
        <v>18.600000000000001</v>
      </c>
      <c r="X67" s="1">
        <v>15</v>
      </c>
      <c r="Y67" s="1">
        <v>14.6</v>
      </c>
      <c r="Z67" s="1">
        <v>18.8</v>
      </c>
      <c r="AA67" s="1">
        <v>28.4</v>
      </c>
      <c r="AB67" s="1">
        <v>34.4</v>
      </c>
      <c r="AC67" s="1">
        <v>32</v>
      </c>
      <c r="AD67" s="1">
        <v>32</v>
      </c>
      <c r="AE67" s="1">
        <v>17.2</v>
      </c>
      <c r="AF67" s="1">
        <v>13.8</v>
      </c>
      <c r="AG67" s="1" t="s">
        <v>122</v>
      </c>
      <c r="AH67" s="1">
        <f t="shared" si="19"/>
        <v>63.359999999999992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44</v>
      </c>
      <c r="C68" s="1">
        <v>-11</v>
      </c>
      <c r="D68" s="1">
        <v>448</v>
      </c>
      <c r="E68" s="18">
        <f>-1+E59</f>
        <v>129</v>
      </c>
      <c r="F68" s="18">
        <f>0+F59</f>
        <v>248</v>
      </c>
      <c r="G68" s="8">
        <v>0.35</v>
      </c>
      <c r="H68" s="1">
        <v>50</v>
      </c>
      <c r="I68" s="1" t="s">
        <v>39</v>
      </c>
      <c r="J68" s="1"/>
      <c r="K68" s="1"/>
      <c r="L68" s="1">
        <f t="shared" si="12"/>
        <v>129</v>
      </c>
      <c r="M68" s="1"/>
      <c r="N68" s="1"/>
      <c r="O68" s="1"/>
      <c r="P68" s="1">
        <v>0</v>
      </c>
      <c r="Q68" s="1">
        <f t="shared" si="13"/>
        <v>25.8</v>
      </c>
      <c r="R68" s="5">
        <f t="shared" si="18"/>
        <v>35.800000000000011</v>
      </c>
      <c r="S68" s="5"/>
      <c r="T68" s="1"/>
      <c r="U68" s="1">
        <f t="shared" si="14"/>
        <v>11</v>
      </c>
      <c r="V68" s="1">
        <f t="shared" si="15"/>
        <v>9.6124031007751931</v>
      </c>
      <c r="W68" s="1">
        <v>15.2</v>
      </c>
      <c r="X68" s="1">
        <v>27.2</v>
      </c>
      <c r="Y68" s="1">
        <v>26.8</v>
      </c>
      <c r="Z68" s="1">
        <v>24.2</v>
      </c>
      <c r="AA68" s="1">
        <v>24.2</v>
      </c>
      <c r="AB68" s="1">
        <v>25.6</v>
      </c>
      <c r="AC68" s="1">
        <v>19.2</v>
      </c>
      <c r="AD68" s="1">
        <v>16.8</v>
      </c>
      <c r="AE68" s="1">
        <v>29</v>
      </c>
      <c r="AF68" s="1">
        <v>33.6</v>
      </c>
      <c r="AG68" s="1"/>
      <c r="AH68" s="1">
        <f t="shared" si="19"/>
        <v>12.530000000000003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124</v>
      </c>
      <c r="B69" s="1" t="s">
        <v>44</v>
      </c>
      <c r="C69" s="1">
        <v>352</v>
      </c>
      <c r="D69" s="1">
        <v>1362</v>
      </c>
      <c r="E69" s="1">
        <v>722</v>
      </c>
      <c r="F69" s="1">
        <v>961</v>
      </c>
      <c r="G69" s="8">
        <v>0.37</v>
      </c>
      <c r="H69" s="1">
        <v>50</v>
      </c>
      <c r="I69" s="1" t="s">
        <v>39</v>
      </c>
      <c r="J69" s="1"/>
      <c r="K69" s="1">
        <v>738</v>
      </c>
      <c r="L69" s="1">
        <f t="shared" si="12"/>
        <v>-16</v>
      </c>
      <c r="M69" s="1"/>
      <c r="N69" s="1"/>
      <c r="O69" s="1"/>
      <c r="P69" s="1">
        <v>167.75999999999979</v>
      </c>
      <c r="Q69" s="1">
        <f t="shared" si="13"/>
        <v>144.4</v>
      </c>
      <c r="R69" s="5">
        <f t="shared" si="18"/>
        <v>459.64000000000033</v>
      </c>
      <c r="S69" s="5"/>
      <c r="T69" s="1"/>
      <c r="U69" s="1">
        <f t="shared" si="14"/>
        <v>11</v>
      </c>
      <c r="V69" s="1">
        <f t="shared" si="15"/>
        <v>7.8168975069252058</v>
      </c>
      <c r="W69" s="1">
        <v>130</v>
      </c>
      <c r="X69" s="1">
        <v>130.80000000000001</v>
      </c>
      <c r="Y69" s="1">
        <v>110</v>
      </c>
      <c r="Z69" s="1">
        <v>110</v>
      </c>
      <c r="AA69" s="1">
        <v>103</v>
      </c>
      <c r="AB69" s="1">
        <v>78.8</v>
      </c>
      <c r="AC69" s="1">
        <v>74.2</v>
      </c>
      <c r="AD69" s="1">
        <v>79.8</v>
      </c>
      <c r="AE69" s="1">
        <v>82.6</v>
      </c>
      <c r="AF69" s="1">
        <v>96.8</v>
      </c>
      <c r="AG69" s="1" t="s">
        <v>125</v>
      </c>
      <c r="AH69" s="1">
        <f t="shared" si="19"/>
        <v>170.06680000000011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126</v>
      </c>
      <c r="B70" s="1" t="s">
        <v>44</v>
      </c>
      <c r="C70" s="1">
        <v>25</v>
      </c>
      <c r="D70" s="1">
        <v>1</v>
      </c>
      <c r="E70" s="1">
        <v>30</v>
      </c>
      <c r="F70" s="1">
        <v>-5</v>
      </c>
      <c r="G70" s="8">
        <v>0.4</v>
      </c>
      <c r="H70" s="1">
        <v>30</v>
      </c>
      <c r="I70" s="1" t="s">
        <v>39</v>
      </c>
      <c r="J70" s="1"/>
      <c r="K70" s="1">
        <v>40</v>
      </c>
      <c r="L70" s="1">
        <f t="shared" ref="L70:L96" si="20">E70-K70</f>
        <v>-10</v>
      </c>
      <c r="M70" s="1"/>
      <c r="N70" s="1"/>
      <c r="O70" s="1"/>
      <c r="P70" s="1">
        <v>24.8</v>
      </c>
      <c r="Q70" s="1">
        <f t="shared" ref="Q70:Q99" si="21">E70/5</f>
        <v>6</v>
      </c>
      <c r="R70" s="5">
        <f>9*Q70-P70-O70-F70</f>
        <v>34.200000000000003</v>
      </c>
      <c r="S70" s="5"/>
      <c r="T70" s="1"/>
      <c r="U70" s="1">
        <f t="shared" ref="U70:U96" si="22">(F70+O70+P70+R70)/Q70</f>
        <v>9</v>
      </c>
      <c r="V70" s="1">
        <f t="shared" ref="V70:V96" si="23">(F70+O70+P70)/Q70</f>
        <v>3.3000000000000003</v>
      </c>
      <c r="W70" s="1">
        <v>4.2</v>
      </c>
      <c r="X70" s="1">
        <v>2</v>
      </c>
      <c r="Y70" s="1">
        <v>0</v>
      </c>
      <c r="Z70" s="1">
        <v>2</v>
      </c>
      <c r="AA70" s="1">
        <v>4.4000000000000004</v>
      </c>
      <c r="AB70" s="1">
        <v>2</v>
      </c>
      <c r="AC70" s="1">
        <v>1.8</v>
      </c>
      <c r="AD70" s="1">
        <v>7.4</v>
      </c>
      <c r="AE70" s="1">
        <v>7.2</v>
      </c>
      <c r="AF70" s="1">
        <v>3.4</v>
      </c>
      <c r="AG70" s="1" t="s">
        <v>127</v>
      </c>
      <c r="AH70" s="1">
        <f t="shared" si="19"/>
        <v>13.680000000000001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128</v>
      </c>
      <c r="B71" s="1" t="s">
        <v>44</v>
      </c>
      <c r="C71" s="1">
        <v>117</v>
      </c>
      <c r="D71" s="1">
        <v>24</v>
      </c>
      <c r="E71" s="1">
        <v>90</v>
      </c>
      <c r="F71" s="1">
        <v>43</v>
      </c>
      <c r="G71" s="8">
        <v>0.6</v>
      </c>
      <c r="H71" s="1">
        <v>55</v>
      </c>
      <c r="I71" s="1" t="s">
        <v>39</v>
      </c>
      <c r="J71" s="1"/>
      <c r="K71" s="1">
        <v>95</v>
      </c>
      <c r="L71" s="1">
        <f t="shared" si="20"/>
        <v>-5</v>
      </c>
      <c r="M71" s="1"/>
      <c r="N71" s="1"/>
      <c r="O71" s="1"/>
      <c r="P71" s="1">
        <v>0</v>
      </c>
      <c r="Q71" s="1">
        <f t="shared" si="21"/>
        <v>18</v>
      </c>
      <c r="R71" s="5">
        <f>8*Q71-P71-O71-F71</f>
        <v>101</v>
      </c>
      <c r="S71" s="5"/>
      <c r="T71" s="1"/>
      <c r="U71" s="1">
        <f t="shared" si="22"/>
        <v>8</v>
      </c>
      <c r="V71" s="1">
        <f t="shared" si="23"/>
        <v>2.3888888888888888</v>
      </c>
      <c r="W71" s="1">
        <v>16.2</v>
      </c>
      <c r="X71" s="1">
        <v>10.8</v>
      </c>
      <c r="Y71" s="1">
        <v>8.6</v>
      </c>
      <c r="Z71" s="1">
        <v>22</v>
      </c>
      <c r="AA71" s="1">
        <v>23.4</v>
      </c>
      <c r="AB71" s="1">
        <v>25</v>
      </c>
      <c r="AC71" s="1">
        <v>20</v>
      </c>
      <c r="AD71" s="1">
        <v>21.4</v>
      </c>
      <c r="AE71" s="1">
        <v>12.6</v>
      </c>
      <c r="AF71" s="1">
        <v>11.8</v>
      </c>
      <c r="AG71" s="1" t="s">
        <v>129</v>
      </c>
      <c r="AH71" s="1">
        <f t="shared" si="19"/>
        <v>60.599999999999994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130</v>
      </c>
      <c r="B72" s="1" t="s">
        <v>44</v>
      </c>
      <c r="C72" s="1">
        <v>61</v>
      </c>
      <c r="D72" s="1">
        <v>18</v>
      </c>
      <c r="E72" s="1">
        <v>79</v>
      </c>
      <c r="F72" s="1">
        <v>-1</v>
      </c>
      <c r="G72" s="8">
        <v>0.45</v>
      </c>
      <c r="H72" s="1">
        <v>40</v>
      </c>
      <c r="I72" s="1" t="s">
        <v>39</v>
      </c>
      <c r="J72" s="1"/>
      <c r="K72" s="1">
        <v>91</v>
      </c>
      <c r="L72" s="1">
        <f t="shared" si="20"/>
        <v>-12</v>
      </c>
      <c r="M72" s="1"/>
      <c r="N72" s="1"/>
      <c r="O72" s="1"/>
      <c r="P72" s="1">
        <v>0</v>
      </c>
      <c r="Q72" s="1">
        <f t="shared" si="21"/>
        <v>15.8</v>
      </c>
      <c r="R72" s="5">
        <f>6*Q72-P72-O72-F72</f>
        <v>95.800000000000011</v>
      </c>
      <c r="S72" s="5"/>
      <c r="T72" s="1"/>
      <c r="U72" s="1">
        <f t="shared" si="22"/>
        <v>6.0000000000000009</v>
      </c>
      <c r="V72" s="1">
        <f t="shared" si="23"/>
        <v>-6.3291139240506319E-2</v>
      </c>
      <c r="W72" s="1">
        <v>7.6</v>
      </c>
      <c r="X72" s="1">
        <v>11.8</v>
      </c>
      <c r="Y72" s="1">
        <v>1.8</v>
      </c>
      <c r="Z72" s="1">
        <v>1.4</v>
      </c>
      <c r="AA72" s="1">
        <v>11.4</v>
      </c>
      <c r="AB72" s="1">
        <v>11.6</v>
      </c>
      <c r="AC72" s="1">
        <v>8.8000000000000007</v>
      </c>
      <c r="AD72" s="1">
        <v>8.6</v>
      </c>
      <c r="AE72" s="1">
        <v>14.2</v>
      </c>
      <c r="AF72" s="1">
        <v>13.8</v>
      </c>
      <c r="AG72" s="1" t="s">
        <v>131</v>
      </c>
      <c r="AH72" s="1">
        <f t="shared" si="19"/>
        <v>43.110000000000007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132</v>
      </c>
      <c r="B73" s="1" t="s">
        <v>44</v>
      </c>
      <c r="C73" s="1">
        <v>438</v>
      </c>
      <c r="D73" s="1">
        <v>197</v>
      </c>
      <c r="E73" s="1">
        <v>233</v>
      </c>
      <c r="F73" s="1">
        <v>382</v>
      </c>
      <c r="G73" s="8">
        <v>0.4</v>
      </c>
      <c r="H73" s="1">
        <v>50</v>
      </c>
      <c r="I73" s="10" t="s">
        <v>85</v>
      </c>
      <c r="J73" s="1"/>
      <c r="K73" s="1">
        <v>236</v>
      </c>
      <c r="L73" s="1">
        <f t="shared" si="20"/>
        <v>-3</v>
      </c>
      <c r="M73" s="1"/>
      <c r="N73" s="1"/>
      <c r="O73" s="1"/>
      <c r="P73" s="1">
        <v>19.00000000000006</v>
      </c>
      <c r="Q73" s="1">
        <f t="shared" si="21"/>
        <v>46.6</v>
      </c>
      <c r="R73" s="5">
        <f t="shared" si="18"/>
        <v>111.59999999999997</v>
      </c>
      <c r="S73" s="5"/>
      <c r="T73" s="1"/>
      <c r="U73" s="1">
        <f t="shared" si="22"/>
        <v>11</v>
      </c>
      <c r="V73" s="1">
        <f t="shared" si="23"/>
        <v>8.6051502145922765</v>
      </c>
      <c r="W73" s="1">
        <v>50.2</v>
      </c>
      <c r="X73" s="1">
        <v>56.2</v>
      </c>
      <c r="Y73" s="1">
        <v>43</v>
      </c>
      <c r="Z73" s="1">
        <v>41</v>
      </c>
      <c r="AA73" s="1">
        <v>60.6</v>
      </c>
      <c r="AB73" s="1">
        <v>79.400000000000006</v>
      </c>
      <c r="AC73" s="1">
        <v>86.8</v>
      </c>
      <c r="AD73" s="1">
        <v>99</v>
      </c>
      <c r="AE73" s="1">
        <v>87</v>
      </c>
      <c r="AF73" s="1">
        <v>58.8</v>
      </c>
      <c r="AG73" s="1" t="s">
        <v>83</v>
      </c>
      <c r="AH73" s="1">
        <f t="shared" si="19"/>
        <v>44.639999999999986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133</v>
      </c>
      <c r="B74" s="1" t="s">
        <v>44</v>
      </c>
      <c r="C74" s="1">
        <v>12</v>
      </c>
      <c r="D74" s="1">
        <v>58</v>
      </c>
      <c r="E74" s="1">
        <v>16</v>
      </c>
      <c r="F74" s="1">
        <v>34</v>
      </c>
      <c r="G74" s="8">
        <v>0.4</v>
      </c>
      <c r="H74" s="1">
        <v>55</v>
      </c>
      <c r="I74" s="1" t="s">
        <v>39</v>
      </c>
      <c r="J74" s="1"/>
      <c r="K74" s="1">
        <v>16</v>
      </c>
      <c r="L74" s="1">
        <f t="shared" si="20"/>
        <v>0</v>
      </c>
      <c r="M74" s="1"/>
      <c r="N74" s="1"/>
      <c r="O74" s="1"/>
      <c r="P74" s="1">
        <v>0</v>
      </c>
      <c r="Q74" s="1">
        <f t="shared" si="21"/>
        <v>3.2</v>
      </c>
      <c r="R74" s="5"/>
      <c r="S74" s="5"/>
      <c r="T74" s="1"/>
      <c r="U74" s="1">
        <f t="shared" si="22"/>
        <v>10.625</v>
      </c>
      <c r="V74" s="1">
        <f t="shared" si="23"/>
        <v>10.625</v>
      </c>
      <c r="W74" s="1">
        <v>3.2</v>
      </c>
      <c r="X74" s="1">
        <v>4.4000000000000004</v>
      </c>
      <c r="Y74" s="1">
        <v>3.6</v>
      </c>
      <c r="Z74" s="1">
        <v>3</v>
      </c>
      <c r="AA74" s="1">
        <v>3</v>
      </c>
      <c r="AB74" s="1">
        <v>4.4000000000000004</v>
      </c>
      <c r="AC74" s="1">
        <v>5</v>
      </c>
      <c r="AD74" s="1">
        <v>2.6</v>
      </c>
      <c r="AE74" s="1">
        <v>1.8</v>
      </c>
      <c r="AF74" s="1">
        <v>3.6</v>
      </c>
      <c r="AG74" s="1"/>
      <c r="AH74" s="1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134</v>
      </c>
      <c r="B75" s="1" t="s">
        <v>38</v>
      </c>
      <c r="C75" s="1">
        <v>502.96300000000002</v>
      </c>
      <c r="D75" s="1">
        <v>34.57</v>
      </c>
      <c r="E75" s="1">
        <v>434.24</v>
      </c>
      <c r="F75" s="1">
        <v>51.360999999999997</v>
      </c>
      <c r="G75" s="8">
        <v>1</v>
      </c>
      <c r="H75" s="1">
        <v>55</v>
      </c>
      <c r="I75" s="10" t="s">
        <v>85</v>
      </c>
      <c r="J75" s="1"/>
      <c r="K75" s="1">
        <v>409</v>
      </c>
      <c r="L75" s="1">
        <f t="shared" si="20"/>
        <v>25.240000000000009</v>
      </c>
      <c r="M75" s="1"/>
      <c r="N75" s="1"/>
      <c r="O75" s="1"/>
      <c r="P75" s="1">
        <v>150</v>
      </c>
      <c r="Q75" s="1">
        <f t="shared" si="21"/>
        <v>86.847999999999999</v>
      </c>
      <c r="R75" s="5">
        <v>300</v>
      </c>
      <c r="S75" s="5"/>
      <c r="T75" s="1"/>
      <c r="U75" s="1">
        <f t="shared" si="22"/>
        <v>5.7728560243183491</v>
      </c>
      <c r="V75" s="1">
        <f t="shared" si="23"/>
        <v>2.3185450442151803</v>
      </c>
      <c r="W75" s="1">
        <v>73.95</v>
      </c>
      <c r="X75" s="1">
        <v>59.267600000000002</v>
      </c>
      <c r="Y75" s="1">
        <v>66.998199999999997</v>
      </c>
      <c r="Z75" s="1">
        <v>60.372199999999999</v>
      </c>
      <c r="AA75" s="1">
        <v>24.9132</v>
      </c>
      <c r="AB75" s="1">
        <v>20.422000000000001</v>
      </c>
      <c r="AC75" s="1">
        <v>32.261200000000002</v>
      </c>
      <c r="AD75" s="1">
        <v>30.621400000000001</v>
      </c>
      <c r="AE75" s="1">
        <v>41.658999999999999</v>
      </c>
      <c r="AF75" s="1">
        <v>48.635000000000012</v>
      </c>
      <c r="AG75" s="1" t="s">
        <v>40</v>
      </c>
      <c r="AH75" s="1">
        <f t="shared" si="19"/>
        <v>300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135</v>
      </c>
      <c r="B76" s="14" t="s">
        <v>44</v>
      </c>
      <c r="C76" s="14"/>
      <c r="D76" s="14"/>
      <c r="E76" s="14"/>
      <c r="F76" s="14"/>
      <c r="G76" s="15">
        <v>0</v>
      </c>
      <c r="H76" s="14">
        <v>40</v>
      </c>
      <c r="I76" s="14" t="s">
        <v>39</v>
      </c>
      <c r="J76" s="14"/>
      <c r="K76" s="14"/>
      <c r="L76" s="14">
        <f t="shared" si="20"/>
        <v>0</v>
      </c>
      <c r="M76" s="14"/>
      <c r="N76" s="14"/>
      <c r="O76" s="14"/>
      <c r="P76" s="14">
        <v>0</v>
      </c>
      <c r="Q76" s="14">
        <f t="shared" si="21"/>
        <v>0</v>
      </c>
      <c r="R76" s="16"/>
      <c r="S76" s="16"/>
      <c r="T76" s="14"/>
      <c r="U76" s="14" t="e">
        <f t="shared" si="22"/>
        <v>#DIV/0!</v>
      </c>
      <c r="V76" s="14" t="e">
        <f t="shared" si="23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 t="s">
        <v>54</v>
      </c>
      <c r="AH76" s="14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136</v>
      </c>
      <c r="B77" s="14" t="s">
        <v>44</v>
      </c>
      <c r="C77" s="14"/>
      <c r="D77" s="14"/>
      <c r="E77" s="14"/>
      <c r="F77" s="14"/>
      <c r="G77" s="15">
        <v>0</v>
      </c>
      <c r="H77" s="14">
        <v>35</v>
      </c>
      <c r="I77" s="14" t="s">
        <v>39</v>
      </c>
      <c r="J77" s="14"/>
      <c r="K77" s="14"/>
      <c r="L77" s="14">
        <f t="shared" si="20"/>
        <v>0</v>
      </c>
      <c r="M77" s="14"/>
      <c r="N77" s="14"/>
      <c r="O77" s="14"/>
      <c r="P77" s="14">
        <v>0</v>
      </c>
      <c r="Q77" s="14">
        <f t="shared" si="21"/>
        <v>0</v>
      </c>
      <c r="R77" s="16"/>
      <c r="S77" s="16"/>
      <c r="T77" s="14"/>
      <c r="U77" s="14" t="e">
        <f t="shared" si="22"/>
        <v>#DIV/0!</v>
      </c>
      <c r="V77" s="14" t="e">
        <f t="shared" si="23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 t="s">
        <v>54</v>
      </c>
      <c r="AH77" s="14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137</v>
      </c>
      <c r="B78" s="1" t="s">
        <v>38</v>
      </c>
      <c r="C78" s="1">
        <v>1096.923</v>
      </c>
      <c r="D78" s="1">
        <v>956.88599999999997</v>
      </c>
      <c r="E78" s="1">
        <v>749.19899999999996</v>
      </c>
      <c r="F78" s="1">
        <v>1274.1959999999999</v>
      </c>
      <c r="G78" s="8">
        <v>1</v>
      </c>
      <c r="H78" s="1">
        <v>60</v>
      </c>
      <c r="I78" s="1" t="s">
        <v>39</v>
      </c>
      <c r="J78" s="1"/>
      <c r="K78" s="1">
        <v>746.71</v>
      </c>
      <c r="L78" s="1">
        <f t="shared" si="20"/>
        <v>2.4889999999999191</v>
      </c>
      <c r="M78" s="1"/>
      <c r="N78" s="1"/>
      <c r="O78" s="1"/>
      <c r="P78" s="1">
        <v>359.74736000000041</v>
      </c>
      <c r="Q78" s="1">
        <f t="shared" si="21"/>
        <v>149.8398</v>
      </c>
      <c r="R78" s="5">
        <f t="shared" ref="R78:R81" si="24">11*Q78-P78-O78-F78</f>
        <v>14.294439999999668</v>
      </c>
      <c r="S78" s="5"/>
      <c r="T78" s="1"/>
      <c r="U78" s="1">
        <f t="shared" si="22"/>
        <v>11</v>
      </c>
      <c r="V78" s="1">
        <f t="shared" si="23"/>
        <v>10.904601848107113</v>
      </c>
      <c r="W78" s="1">
        <v>158.6412</v>
      </c>
      <c r="X78" s="1">
        <v>158.25620000000001</v>
      </c>
      <c r="Y78" s="1">
        <v>149.56200000000001</v>
      </c>
      <c r="Z78" s="1">
        <v>142.50360000000001</v>
      </c>
      <c r="AA78" s="1">
        <v>150.68520000000001</v>
      </c>
      <c r="AB78" s="1">
        <v>160.66640000000001</v>
      </c>
      <c r="AC78" s="1">
        <v>156.4254</v>
      </c>
      <c r="AD78" s="1">
        <v>164.7124</v>
      </c>
      <c r="AE78" s="1">
        <v>158.36160000000001</v>
      </c>
      <c r="AF78" s="1">
        <v>169.71299999999999</v>
      </c>
      <c r="AG78" s="1" t="s">
        <v>58</v>
      </c>
      <c r="AH78" s="1">
        <f>G78*R78</f>
        <v>14.294439999999668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138</v>
      </c>
      <c r="B79" s="1" t="s">
        <v>38</v>
      </c>
      <c r="C79" s="1">
        <v>2394.1849999999999</v>
      </c>
      <c r="D79" s="1">
        <v>1309.596</v>
      </c>
      <c r="E79" s="1">
        <v>1558.002</v>
      </c>
      <c r="F79" s="1">
        <v>1957.8050000000001</v>
      </c>
      <c r="G79" s="8">
        <v>1</v>
      </c>
      <c r="H79" s="1">
        <v>60</v>
      </c>
      <c r="I79" s="1" t="s">
        <v>39</v>
      </c>
      <c r="J79" s="1"/>
      <c r="K79" s="1">
        <v>1738.36</v>
      </c>
      <c r="L79" s="1">
        <f t="shared" si="20"/>
        <v>-180.35799999999995</v>
      </c>
      <c r="M79" s="1"/>
      <c r="N79" s="1"/>
      <c r="O79" s="1"/>
      <c r="P79" s="1">
        <v>1008.72148</v>
      </c>
      <c r="Q79" s="1">
        <f t="shared" si="21"/>
        <v>311.60039999999998</v>
      </c>
      <c r="R79" s="5">
        <f t="shared" si="24"/>
        <v>461.07791999999949</v>
      </c>
      <c r="S79" s="5"/>
      <c r="T79" s="1"/>
      <c r="U79" s="1">
        <f t="shared" si="22"/>
        <v>10.999999999999998</v>
      </c>
      <c r="V79" s="1">
        <f t="shared" si="23"/>
        <v>9.520290988073187</v>
      </c>
      <c r="W79" s="1">
        <v>290.70960000000002</v>
      </c>
      <c r="X79" s="1">
        <v>272.58539999999999</v>
      </c>
      <c r="Y79" s="1">
        <v>298.94779999999997</v>
      </c>
      <c r="Z79" s="1">
        <v>281.13580000000002</v>
      </c>
      <c r="AA79" s="1">
        <v>300.11840000000001</v>
      </c>
      <c r="AB79" s="1">
        <v>276.55599999999998</v>
      </c>
      <c r="AC79" s="1">
        <v>232.0412</v>
      </c>
      <c r="AD79" s="1">
        <v>237.88659999999999</v>
      </c>
      <c r="AE79" s="1">
        <v>242.876</v>
      </c>
      <c r="AF79" s="1">
        <v>235.64840000000001</v>
      </c>
      <c r="AG79" s="1" t="s">
        <v>68</v>
      </c>
      <c r="AH79" s="1">
        <f>G79*R79</f>
        <v>461.07791999999949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139</v>
      </c>
      <c r="B80" s="1" t="s">
        <v>38</v>
      </c>
      <c r="C80" s="1">
        <v>2423.7620000000002</v>
      </c>
      <c r="D80" s="1">
        <v>524.61500000000001</v>
      </c>
      <c r="E80" s="1">
        <v>1149.3040000000001</v>
      </c>
      <c r="F80" s="1">
        <v>1695.5</v>
      </c>
      <c r="G80" s="8">
        <v>1</v>
      </c>
      <c r="H80" s="1">
        <v>60</v>
      </c>
      <c r="I80" s="1" t="s">
        <v>39</v>
      </c>
      <c r="J80" s="1"/>
      <c r="K80" s="1">
        <v>1255.202</v>
      </c>
      <c r="L80" s="1">
        <f t="shared" si="20"/>
        <v>-105.89799999999991</v>
      </c>
      <c r="M80" s="1"/>
      <c r="N80" s="1"/>
      <c r="O80" s="1"/>
      <c r="P80" s="1">
        <v>549.57288000000017</v>
      </c>
      <c r="Q80" s="1">
        <f t="shared" si="21"/>
        <v>229.86080000000001</v>
      </c>
      <c r="R80" s="5">
        <f t="shared" si="24"/>
        <v>283.39591999999993</v>
      </c>
      <c r="S80" s="5"/>
      <c r="T80" s="1"/>
      <c r="U80" s="1">
        <f t="shared" si="22"/>
        <v>11</v>
      </c>
      <c r="V80" s="1">
        <f t="shared" si="23"/>
        <v>9.7670976521442547</v>
      </c>
      <c r="W80" s="1">
        <v>221.07040000000001</v>
      </c>
      <c r="X80" s="1">
        <v>235.9314</v>
      </c>
      <c r="Y80" s="1">
        <v>287.66239999999999</v>
      </c>
      <c r="Z80" s="1">
        <v>290.4074</v>
      </c>
      <c r="AA80" s="1">
        <v>282.14600000000002</v>
      </c>
      <c r="AB80" s="1">
        <v>248.25319999999999</v>
      </c>
      <c r="AC80" s="1">
        <v>219.82759999999999</v>
      </c>
      <c r="AD80" s="1">
        <v>289.49160000000001</v>
      </c>
      <c r="AE80" s="1">
        <v>274.96039999999999</v>
      </c>
      <c r="AF80" s="1">
        <v>272.50580000000002</v>
      </c>
      <c r="AG80" s="1" t="s">
        <v>58</v>
      </c>
      <c r="AH80" s="1">
        <f>G80*R80</f>
        <v>283.39591999999993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66</v>
      </c>
      <c r="B81" s="1" t="s">
        <v>38</v>
      </c>
      <c r="C81" s="1">
        <v>4562.2139999999999</v>
      </c>
      <c r="D81" s="1">
        <v>99.837999999999994</v>
      </c>
      <c r="E81" s="18">
        <f>1750.054+E25</f>
        <v>1757.5790000000002</v>
      </c>
      <c r="F81" s="18">
        <f>2776.091+F25</f>
        <v>2768.5659999999998</v>
      </c>
      <c r="G81" s="8">
        <v>1</v>
      </c>
      <c r="H81" s="1">
        <v>60</v>
      </c>
      <c r="I81" s="1" t="s">
        <v>39</v>
      </c>
      <c r="J81" s="1"/>
      <c r="K81" s="1">
        <v>1857.817</v>
      </c>
      <c r="L81" s="1">
        <f t="shared" si="20"/>
        <v>-100.23799999999983</v>
      </c>
      <c r="M81" s="1"/>
      <c r="N81" s="1"/>
      <c r="O81" s="1"/>
      <c r="P81" s="1">
        <v>603.75339999999994</v>
      </c>
      <c r="Q81" s="1">
        <f t="shared" si="21"/>
        <v>351.51580000000001</v>
      </c>
      <c r="R81" s="5">
        <f t="shared" si="24"/>
        <v>494.35440000000017</v>
      </c>
      <c r="S81" s="5"/>
      <c r="T81" s="1"/>
      <c r="U81" s="1">
        <f t="shared" si="22"/>
        <v>11</v>
      </c>
      <c r="V81" s="1">
        <f t="shared" si="23"/>
        <v>9.593649559991329</v>
      </c>
      <c r="W81" s="1">
        <v>336.48200000000003</v>
      </c>
      <c r="X81" s="1">
        <v>347.6284</v>
      </c>
      <c r="Y81" s="1">
        <v>390.80599999999998</v>
      </c>
      <c r="Z81" s="1">
        <v>472.12659999999988</v>
      </c>
      <c r="AA81" s="1">
        <v>494.25159999999988</v>
      </c>
      <c r="AB81" s="1">
        <v>409.25319999999999</v>
      </c>
      <c r="AC81" s="1">
        <v>391.40199999999999</v>
      </c>
      <c r="AD81" s="1">
        <v>406.3408</v>
      </c>
      <c r="AE81" s="1">
        <v>389.34519999999998</v>
      </c>
      <c r="AF81" s="1">
        <v>409.52159999999998</v>
      </c>
      <c r="AG81" s="1" t="s">
        <v>140</v>
      </c>
      <c r="AH81" s="1">
        <f>G81*R81</f>
        <v>494.35440000000017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141</v>
      </c>
      <c r="B82" s="1" t="s">
        <v>38</v>
      </c>
      <c r="C82" s="1">
        <v>78.335999999999999</v>
      </c>
      <c r="D82" s="1"/>
      <c r="E82" s="1">
        <v>20.693000000000001</v>
      </c>
      <c r="F82" s="1">
        <v>57.453000000000003</v>
      </c>
      <c r="G82" s="8">
        <v>1</v>
      </c>
      <c r="H82" s="1">
        <v>60</v>
      </c>
      <c r="I82" s="1" t="s">
        <v>39</v>
      </c>
      <c r="J82" s="1"/>
      <c r="K82" s="1">
        <v>21.5</v>
      </c>
      <c r="L82" s="1">
        <f t="shared" si="20"/>
        <v>-0.80699999999999861</v>
      </c>
      <c r="M82" s="1"/>
      <c r="N82" s="1"/>
      <c r="O82" s="1"/>
      <c r="P82" s="1">
        <v>22.228600000000011</v>
      </c>
      <c r="Q82" s="1">
        <f t="shared" si="21"/>
        <v>4.1386000000000003</v>
      </c>
      <c r="R82" s="5"/>
      <c r="S82" s="5"/>
      <c r="T82" s="1"/>
      <c r="U82" s="1">
        <f t="shared" si="22"/>
        <v>19.253274054027933</v>
      </c>
      <c r="V82" s="1">
        <f t="shared" si="23"/>
        <v>19.253274054027933</v>
      </c>
      <c r="W82" s="1">
        <v>7.8266000000000009</v>
      </c>
      <c r="X82" s="1">
        <v>6.2522000000000002</v>
      </c>
      <c r="Y82" s="1">
        <v>7.2170000000000014</v>
      </c>
      <c r="Z82" s="1">
        <v>9.1471999999999998</v>
      </c>
      <c r="AA82" s="1">
        <v>11.5648</v>
      </c>
      <c r="AB82" s="1">
        <v>11.887600000000001</v>
      </c>
      <c r="AC82" s="1">
        <v>8.6647999999999996</v>
      </c>
      <c r="AD82" s="1">
        <v>12.8384</v>
      </c>
      <c r="AE82" s="1">
        <v>12.6814</v>
      </c>
      <c r="AF82" s="1">
        <v>7.5418000000000003</v>
      </c>
      <c r="AG82" s="19" t="s">
        <v>123</v>
      </c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142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20"/>
        <v>0</v>
      </c>
      <c r="M83" s="14"/>
      <c r="N83" s="14"/>
      <c r="O83" s="14"/>
      <c r="P83" s="14">
        <v>0</v>
      </c>
      <c r="Q83" s="14">
        <f t="shared" si="21"/>
        <v>0</v>
      </c>
      <c r="R83" s="16"/>
      <c r="S83" s="16"/>
      <c r="T83" s="14"/>
      <c r="U83" s="14" t="e">
        <f t="shared" si="22"/>
        <v>#DIV/0!</v>
      </c>
      <c r="V83" s="14" t="e">
        <f t="shared" si="23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54</v>
      </c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143</v>
      </c>
      <c r="B84" s="14" t="s">
        <v>44</v>
      </c>
      <c r="C84" s="14"/>
      <c r="D84" s="14"/>
      <c r="E84" s="14"/>
      <c r="F84" s="14"/>
      <c r="G84" s="15">
        <v>0</v>
      </c>
      <c r="H84" s="14">
        <v>40</v>
      </c>
      <c r="I84" s="14" t="s">
        <v>39</v>
      </c>
      <c r="J84" s="14"/>
      <c r="K84" s="14"/>
      <c r="L84" s="14">
        <f t="shared" si="20"/>
        <v>0</v>
      </c>
      <c r="M84" s="14"/>
      <c r="N84" s="14"/>
      <c r="O84" s="14"/>
      <c r="P84" s="14">
        <v>0</v>
      </c>
      <c r="Q84" s="14">
        <f t="shared" si="21"/>
        <v>0</v>
      </c>
      <c r="R84" s="16"/>
      <c r="S84" s="16"/>
      <c r="T84" s="14"/>
      <c r="U84" s="14" t="e">
        <f t="shared" si="22"/>
        <v>#DIV/0!</v>
      </c>
      <c r="V84" s="14" t="e">
        <f t="shared" si="23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54</v>
      </c>
      <c r="AH84" s="14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144</v>
      </c>
      <c r="B85" s="1" t="s">
        <v>44</v>
      </c>
      <c r="C85" s="1">
        <v>219</v>
      </c>
      <c r="D85" s="1">
        <v>612</v>
      </c>
      <c r="E85" s="1">
        <v>412</v>
      </c>
      <c r="F85" s="1">
        <v>396</v>
      </c>
      <c r="G85" s="8">
        <v>0.3</v>
      </c>
      <c r="H85" s="1">
        <v>40</v>
      </c>
      <c r="I85" s="1" t="s">
        <v>39</v>
      </c>
      <c r="J85" s="1"/>
      <c r="K85" s="1">
        <v>424</v>
      </c>
      <c r="L85" s="1">
        <f t="shared" si="20"/>
        <v>-12</v>
      </c>
      <c r="M85" s="1"/>
      <c r="N85" s="1"/>
      <c r="O85" s="1"/>
      <c r="P85" s="1">
        <v>344.60000000000008</v>
      </c>
      <c r="Q85" s="1">
        <f t="shared" si="21"/>
        <v>82.4</v>
      </c>
      <c r="R85" s="5">
        <f>11*Q85-P85-O85-F85</f>
        <v>165.79999999999995</v>
      </c>
      <c r="S85" s="5"/>
      <c r="T85" s="1"/>
      <c r="U85" s="1">
        <f t="shared" si="22"/>
        <v>11</v>
      </c>
      <c r="V85" s="1">
        <f t="shared" si="23"/>
        <v>8.9878640776699044</v>
      </c>
      <c r="W85" s="1">
        <v>83.4</v>
      </c>
      <c r="X85" s="1">
        <v>74.2</v>
      </c>
      <c r="Y85" s="1">
        <v>73.2</v>
      </c>
      <c r="Z85" s="1">
        <v>74.400000000000006</v>
      </c>
      <c r="AA85" s="1">
        <v>69.599999999999994</v>
      </c>
      <c r="AB85" s="1">
        <v>66.599999999999994</v>
      </c>
      <c r="AC85" s="1">
        <v>71.2</v>
      </c>
      <c r="AD85" s="1">
        <v>81.2</v>
      </c>
      <c r="AE85" s="1">
        <v>83.2</v>
      </c>
      <c r="AF85" s="1">
        <v>83.6</v>
      </c>
      <c r="AG85" s="1"/>
      <c r="AH85" s="1">
        <f>G85*R85</f>
        <v>49.739999999999988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145</v>
      </c>
      <c r="B86" s="14" t="s">
        <v>44</v>
      </c>
      <c r="C86" s="14"/>
      <c r="D86" s="14"/>
      <c r="E86" s="14"/>
      <c r="F86" s="14"/>
      <c r="G86" s="15">
        <v>0</v>
      </c>
      <c r="H86" s="14">
        <v>120</v>
      </c>
      <c r="I86" s="14" t="s">
        <v>39</v>
      </c>
      <c r="J86" s="14"/>
      <c r="K86" s="14"/>
      <c r="L86" s="14">
        <f t="shared" si="20"/>
        <v>0</v>
      </c>
      <c r="M86" s="14"/>
      <c r="N86" s="14"/>
      <c r="O86" s="14"/>
      <c r="P86" s="14">
        <v>0</v>
      </c>
      <c r="Q86" s="14">
        <f t="shared" si="21"/>
        <v>0</v>
      </c>
      <c r="R86" s="16"/>
      <c r="S86" s="16"/>
      <c r="T86" s="14"/>
      <c r="U86" s="14" t="e">
        <f t="shared" si="22"/>
        <v>#DIV/0!</v>
      </c>
      <c r="V86" s="14" t="e">
        <f t="shared" si="23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54</v>
      </c>
      <c r="AH86" s="14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146</v>
      </c>
      <c r="B87" s="1" t="s">
        <v>38</v>
      </c>
      <c r="C87" s="1">
        <v>2907.1149999999998</v>
      </c>
      <c r="D87" s="1">
        <v>2435.0039999999999</v>
      </c>
      <c r="E87" s="1">
        <v>2455.2069999999999</v>
      </c>
      <c r="F87" s="1">
        <v>2771.1039999999998</v>
      </c>
      <c r="G87" s="8">
        <v>1</v>
      </c>
      <c r="H87" s="1">
        <v>40</v>
      </c>
      <c r="I87" s="1" t="s">
        <v>39</v>
      </c>
      <c r="J87" s="1"/>
      <c r="K87" s="1">
        <v>2301.8310000000001</v>
      </c>
      <c r="L87" s="1">
        <f t="shared" si="20"/>
        <v>153.37599999999975</v>
      </c>
      <c r="M87" s="1"/>
      <c r="N87" s="1"/>
      <c r="O87" s="1"/>
      <c r="P87" s="1">
        <v>1584.2470900000001</v>
      </c>
      <c r="Q87" s="1">
        <f t="shared" si="21"/>
        <v>491.04139999999995</v>
      </c>
      <c r="R87" s="5">
        <f>11*Q87-P87-O87-F87</f>
        <v>1046.1043100000002</v>
      </c>
      <c r="S87" s="5"/>
      <c r="T87" s="1"/>
      <c r="U87" s="1">
        <f t="shared" si="22"/>
        <v>11.000000000000002</v>
      </c>
      <c r="V87" s="1">
        <f t="shared" si="23"/>
        <v>8.8696209525306831</v>
      </c>
      <c r="W87" s="1">
        <v>487.68380000000002</v>
      </c>
      <c r="X87" s="1">
        <v>476.82080000000002</v>
      </c>
      <c r="Y87" s="1">
        <v>480.17680000000001</v>
      </c>
      <c r="Z87" s="1">
        <v>478.86779999999999</v>
      </c>
      <c r="AA87" s="1">
        <v>509.5206</v>
      </c>
      <c r="AB87" s="1">
        <v>512.31940000000009</v>
      </c>
      <c r="AC87" s="1">
        <v>495.66739999999999</v>
      </c>
      <c r="AD87" s="1">
        <v>474.32600000000002</v>
      </c>
      <c r="AE87" s="1">
        <v>473.87520000000012</v>
      </c>
      <c r="AF87" s="1">
        <v>462.46519999999998</v>
      </c>
      <c r="AG87" s="1" t="s">
        <v>58</v>
      </c>
      <c r="AH87" s="1">
        <f>G87*R87</f>
        <v>1046.1043100000002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147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39</v>
      </c>
      <c r="J88" s="14"/>
      <c r="K88" s="14"/>
      <c r="L88" s="14">
        <f t="shared" si="20"/>
        <v>0</v>
      </c>
      <c r="M88" s="14"/>
      <c r="N88" s="14"/>
      <c r="O88" s="14"/>
      <c r="P88" s="14">
        <v>0</v>
      </c>
      <c r="Q88" s="14">
        <f t="shared" si="21"/>
        <v>0</v>
      </c>
      <c r="R88" s="16"/>
      <c r="S88" s="16"/>
      <c r="T88" s="14"/>
      <c r="U88" s="14" t="e">
        <f t="shared" si="22"/>
        <v>#DIV/0!</v>
      </c>
      <c r="V88" s="14" t="e">
        <f t="shared" si="23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 t="s">
        <v>54</v>
      </c>
      <c r="AH88" s="14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148</v>
      </c>
      <c r="B89" s="1" t="s">
        <v>44</v>
      </c>
      <c r="C89" s="1">
        <v>362</v>
      </c>
      <c r="D89" s="1">
        <v>732</v>
      </c>
      <c r="E89" s="1">
        <v>483</v>
      </c>
      <c r="F89" s="1">
        <v>593</v>
      </c>
      <c r="G89" s="8">
        <v>0.3</v>
      </c>
      <c r="H89" s="1">
        <v>40</v>
      </c>
      <c r="I89" s="1" t="s">
        <v>39</v>
      </c>
      <c r="J89" s="1"/>
      <c r="K89" s="1">
        <v>490</v>
      </c>
      <c r="L89" s="1">
        <f t="shared" si="20"/>
        <v>-7</v>
      </c>
      <c r="M89" s="1"/>
      <c r="N89" s="1"/>
      <c r="O89" s="1"/>
      <c r="P89" s="1">
        <v>267.64999999999992</v>
      </c>
      <c r="Q89" s="1">
        <f t="shared" si="21"/>
        <v>96.6</v>
      </c>
      <c r="R89" s="5">
        <f t="shared" ref="R89:R92" si="25">11*Q89-P89-O89-F89</f>
        <v>201.95000000000005</v>
      </c>
      <c r="S89" s="5"/>
      <c r="T89" s="1"/>
      <c r="U89" s="1">
        <f t="shared" si="22"/>
        <v>11</v>
      </c>
      <c r="V89" s="1">
        <f t="shared" si="23"/>
        <v>8.9094202898550723</v>
      </c>
      <c r="W89" s="1">
        <v>98.2</v>
      </c>
      <c r="X89" s="1">
        <v>97.6</v>
      </c>
      <c r="Y89" s="1">
        <v>90.6</v>
      </c>
      <c r="Z89" s="1">
        <v>92</v>
      </c>
      <c r="AA89" s="1">
        <v>94.2</v>
      </c>
      <c r="AB89" s="1">
        <v>93</v>
      </c>
      <c r="AC89" s="1">
        <v>97.8</v>
      </c>
      <c r="AD89" s="1">
        <v>95.6</v>
      </c>
      <c r="AE89" s="1">
        <v>98.2</v>
      </c>
      <c r="AF89" s="1">
        <v>96.8</v>
      </c>
      <c r="AG89" s="1"/>
      <c r="AH89" s="1">
        <f>G89*R89</f>
        <v>60.585000000000008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149</v>
      </c>
      <c r="B90" s="1" t="s">
        <v>44</v>
      </c>
      <c r="C90" s="1">
        <v>266</v>
      </c>
      <c r="D90" s="1">
        <v>517</v>
      </c>
      <c r="E90" s="1">
        <v>366</v>
      </c>
      <c r="F90" s="1">
        <v>392</v>
      </c>
      <c r="G90" s="8">
        <v>0.3</v>
      </c>
      <c r="H90" s="1">
        <v>40</v>
      </c>
      <c r="I90" s="1" t="s">
        <v>39</v>
      </c>
      <c r="J90" s="1"/>
      <c r="K90" s="1">
        <v>385</v>
      </c>
      <c r="L90" s="1">
        <f t="shared" si="20"/>
        <v>-19</v>
      </c>
      <c r="M90" s="1"/>
      <c r="N90" s="1"/>
      <c r="O90" s="1"/>
      <c r="P90" s="1">
        <v>264.79999999999978</v>
      </c>
      <c r="Q90" s="1">
        <f t="shared" si="21"/>
        <v>73.2</v>
      </c>
      <c r="R90" s="5">
        <f t="shared" si="25"/>
        <v>148.40000000000032</v>
      </c>
      <c r="S90" s="5"/>
      <c r="T90" s="1"/>
      <c r="U90" s="1">
        <f t="shared" si="22"/>
        <v>11</v>
      </c>
      <c r="V90" s="1">
        <f t="shared" si="23"/>
        <v>8.9726775956284115</v>
      </c>
      <c r="W90" s="1">
        <v>75</v>
      </c>
      <c r="X90" s="1">
        <v>69.599999999999994</v>
      </c>
      <c r="Y90" s="1">
        <v>67.8</v>
      </c>
      <c r="Z90" s="1">
        <v>70.8</v>
      </c>
      <c r="AA90" s="1">
        <v>72.2</v>
      </c>
      <c r="AB90" s="1">
        <v>68.8</v>
      </c>
      <c r="AC90" s="1">
        <v>72.400000000000006</v>
      </c>
      <c r="AD90" s="1">
        <v>80</v>
      </c>
      <c r="AE90" s="1">
        <v>79.599999999999994</v>
      </c>
      <c r="AF90" s="1">
        <v>79</v>
      </c>
      <c r="AG90" s="1"/>
      <c r="AH90" s="1">
        <f>G90*R90</f>
        <v>44.520000000000095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150</v>
      </c>
      <c r="B91" s="1" t="s">
        <v>38</v>
      </c>
      <c r="C91" s="1">
        <v>10.99</v>
      </c>
      <c r="D91" s="1">
        <v>199.256</v>
      </c>
      <c r="E91" s="1">
        <v>63.387</v>
      </c>
      <c r="F91" s="1">
        <v>142.97</v>
      </c>
      <c r="G91" s="8">
        <v>1</v>
      </c>
      <c r="H91" s="1">
        <v>45</v>
      </c>
      <c r="I91" s="1" t="s">
        <v>39</v>
      </c>
      <c r="J91" s="1"/>
      <c r="K91" s="1">
        <v>62.35</v>
      </c>
      <c r="L91" s="1">
        <f t="shared" si="20"/>
        <v>1.036999999999999</v>
      </c>
      <c r="M91" s="1"/>
      <c r="N91" s="1"/>
      <c r="O91" s="1"/>
      <c r="P91" s="1">
        <v>0</v>
      </c>
      <c r="Q91" s="1">
        <f t="shared" si="21"/>
        <v>12.6774</v>
      </c>
      <c r="R91" s="5"/>
      <c r="S91" s="5"/>
      <c r="T91" s="1"/>
      <c r="U91" s="1">
        <f t="shared" si="22"/>
        <v>11.277549024247874</v>
      </c>
      <c r="V91" s="1">
        <f t="shared" si="23"/>
        <v>11.277549024247874</v>
      </c>
      <c r="W91" s="1">
        <v>11.737399999999999</v>
      </c>
      <c r="X91" s="1">
        <v>16.245799999999999</v>
      </c>
      <c r="Y91" s="1">
        <v>13.296799999999999</v>
      </c>
      <c r="Z91" s="1">
        <v>8.6102000000000007</v>
      </c>
      <c r="AA91" s="1">
        <v>8.5346000000000011</v>
      </c>
      <c r="AB91" s="1">
        <v>12.1614</v>
      </c>
      <c r="AC91" s="1">
        <v>13.1416</v>
      </c>
      <c r="AD91" s="1">
        <v>16.211600000000001</v>
      </c>
      <c r="AE91" s="1">
        <v>16.743400000000001</v>
      </c>
      <c r="AF91" s="1">
        <v>13.12</v>
      </c>
      <c r="AG91" s="1"/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151</v>
      </c>
      <c r="B92" s="1" t="s">
        <v>38</v>
      </c>
      <c r="C92" s="1">
        <v>363.27199999999999</v>
      </c>
      <c r="D92" s="1">
        <v>474.58100000000002</v>
      </c>
      <c r="E92" s="1">
        <v>345.28300000000002</v>
      </c>
      <c r="F92" s="1">
        <v>397.58499999999998</v>
      </c>
      <c r="G92" s="8">
        <v>1</v>
      </c>
      <c r="H92" s="1">
        <v>50</v>
      </c>
      <c r="I92" s="1" t="s">
        <v>39</v>
      </c>
      <c r="J92" s="1"/>
      <c r="K92" s="1">
        <v>422.12099999999998</v>
      </c>
      <c r="L92" s="1">
        <f t="shared" si="20"/>
        <v>-76.837999999999965</v>
      </c>
      <c r="M92" s="1"/>
      <c r="N92" s="1"/>
      <c r="O92" s="1"/>
      <c r="P92" s="1">
        <v>342.93867899999992</v>
      </c>
      <c r="Q92" s="1">
        <f t="shared" si="21"/>
        <v>69.056600000000003</v>
      </c>
      <c r="R92" s="5">
        <f t="shared" si="25"/>
        <v>19.098921000000132</v>
      </c>
      <c r="S92" s="5"/>
      <c r="T92" s="1"/>
      <c r="U92" s="1">
        <f t="shared" si="22"/>
        <v>11</v>
      </c>
      <c r="V92" s="1">
        <f t="shared" si="23"/>
        <v>10.72343091029677</v>
      </c>
      <c r="W92" s="1">
        <v>68.326400000000007</v>
      </c>
      <c r="X92" s="1">
        <v>55.221400000000003</v>
      </c>
      <c r="Y92" s="1">
        <v>60.375199999999992</v>
      </c>
      <c r="Z92" s="1">
        <v>60.38</v>
      </c>
      <c r="AA92" s="1">
        <v>55.645799999999987</v>
      </c>
      <c r="AB92" s="1">
        <v>65.902599999999993</v>
      </c>
      <c r="AC92" s="1">
        <v>66.228200000000001</v>
      </c>
      <c r="AD92" s="1">
        <v>55.109799999999993</v>
      </c>
      <c r="AE92" s="1">
        <v>57.218800000000002</v>
      </c>
      <c r="AF92" s="1">
        <v>66.060400000000001</v>
      </c>
      <c r="AG92" s="1"/>
      <c r="AH92" s="1">
        <f>G92*R92</f>
        <v>19.098921000000132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4" t="s">
        <v>152</v>
      </c>
      <c r="B93" s="14" t="s">
        <v>44</v>
      </c>
      <c r="C93" s="14"/>
      <c r="D93" s="14"/>
      <c r="E93" s="14"/>
      <c r="F93" s="14"/>
      <c r="G93" s="15">
        <v>0</v>
      </c>
      <c r="H93" s="14">
        <v>40</v>
      </c>
      <c r="I93" s="14" t="s">
        <v>39</v>
      </c>
      <c r="J93" s="14"/>
      <c r="K93" s="14"/>
      <c r="L93" s="14">
        <f t="shared" si="20"/>
        <v>0</v>
      </c>
      <c r="M93" s="14"/>
      <c r="N93" s="14"/>
      <c r="O93" s="14"/>
      <c r="P93" s="14">
        <v>0</v>
      </c>
      <c r="Q93" s="14">
        <f t="shared" si="21"/>
        <v>0</v>
      </c>
      <c r="R93" s="16"/>
      <c r="S93" s="16"/>
      <c r="T93" s="14"/>
      <c r="U93" s="14" t="e">
        <f t="shared" si="22"/>
        <v>#DIV/0!</v>
      </c>
      <c r="V93" s="14" t="e">
        <f t="shared" si="23"/>
        <v>#DIV/0!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 t="s">
        <v>54</v>
      </c>
      <c r="AH93" s="14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153</v>
      </c>
      <c r="B94" s="1" t="s">
        <v>44</v>
      </c>
      <c r="C94" s="1">
        <v>216</v>
      </c>
      <c r="D94" s="1">
        <v>486</v>
      </c>
      <c r="E94" s="1">
        <v>278</v>
      </c>
      <c r="F94" s="1">
        <v>406</v>
      </c>
      <c r="G94" s="8">
        <v>0.3</v>
      </c>
      <c r="H94" s="1">
        <v>40</v>
      </c>
      <c r="I94" s="1" t="s">
        <v>39</v>
      </c>
      <c r="J94" s="1"/>
      <c r="K94" s="1">
        <v>288</v>
      </c>
      <c r="L94" s="1">
        <f t="shared" si="20"/>
        <v>-10</v>
      </c>
      <c r="M94" s="1"/>
      <c r="N94" s="1"/>
      <c r="O94" s="1"/>
      <c r="P94" s="1">
        <v>135</v>
      </c>
      <c r="Q94" s="1">
        <f t="shared" si="21"/>
        <v>55.6</v>
      </c>
      <c r="R94" s="5">
        <f>11*Q94-P94-O94-F94</f>
        <v>70.600000000000023</v>
      </c>
      <c r="S94" s="5"/>
      <c r="T94" s="1"/>
      <c r="U94" s="1">
        <f t="shared" si="22"/>
        <v>11</v>
      </c>
      <c r="V94" s="1">
        <f t="shared" si="23"/>
        <v>9.7302158273381298</v>
      </c>
      <c r="W94" s="1">
        <v>61.4</v>
      </c>
      <c r="X94" s="1">
        <v>62.6</v>
      </c>
      <c r="Y94" s="1">
        <v>58.4</v>
      </c>
      <c r="Z94" s="1">
        <v>61.4</v>
      </c>
      <c r="AA94" s="1">
        <v>60.2</v>
      </c>
      <c r="AB94" s="1">
        <v>52.4</v>
      </c>
      <c r="AC94" s="1">
        <v>61.2</v>
      </c>
      <c r="AD94" s="1">
        <v>67.2</v>
      </c>
      <c r="AE94" s="1">
        <v>60.2</v>
      </c>
      <c r="AF94" s="1">
        <v>54</v>
      </c>
      <c r="AG94" s="1"/>
      <c r="AH94" s="1">
        <f>G94*R94</f>
        <v>21.180000000000007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4" t="s">
        <v>154</v>
      </c>
      <c r="B95" s="14" t="s">
        <v>44</v>
      </c>
      <c r="C95" s="14"/>
      <c r="D95" s="14"/>
      <c r="E95" s="14"/>
      <c r="F95" s="14"/>
      <c r="G95" s="15">
        <v>0</v>
      </c>
      <c r="H95" s="14">
        <v>45</v>
      </c>
      <c r="I95" s="14" t="s">
        <v>39</v>
      </c>
      <c r="J95" s="14"/>
      <c r="K95" s="14"/>
      <c r="L95" s="14">
        <f t="shared" si="20"/>
        <v>0</v>
      </c>
      <c r="M95" s="14"/>
      <c r="N95" s="14"/>
      <c r="O95" s="14"/>
      <c r="P95" s="14">
        <v>0</v>
      </c>
      <c r="Q95" s="14">
        <f t="shared" si="21"/>
        <v>0</v>
      </c>
      <c r="R95" s="16"/>
      <c r="S95" s="16"/>
      <c r="T95" s="14"/>
      <c r="U95" s="14" t="e">
        <f t="shared" si="22"/>
        <v>#DIV/0!</v>
      </c>
      <c r="V95" s="14" t="e">
        <f t="shared" si="23"/>
        <v>#DIV/0!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-0.2</v>
      </c>
      <c r="AG95" s="14" t="s">
        <v>54</v>
      </c>
      <c r="AH95" s="1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4" t="s">
        <v>155</v>
      </c>
      <c r="B96" s="14" t="s">
        <v>38</v>
      </c>
      <c r="C96" s="14"/>
      <c r="D96" s="14"/>
      <c r="E96" s="14"/>
      <c r="F96" s="14"/>
      <c r="G96" s="15">
        <v>0</v>
      </c>
      <c r="H96" s="14">
        <v>180</v>
      </c>
      <c r="I96" s="14" t="s">
        <v>39</v>
      </c>
      <c r="J96" s="14"/>
      <c r="K96" s="14"/>
      <c r="L96" s="14">
        <f t="shared" si="20"/>
        <v>0</v>
      </c>
      <c r="M96" s="14"/>
      <c r="N96" s="14"/>
      <c r="O96" s="14"/>
      <c r="P96" s="14">
        <v>0</v>
      </c>
      <c r="Q96" s="14">
        <f t="shared" si="21"/>
        <v>0</v>
      </c>
      <c r="R96" s="16"/>
      <c r="S96" s="16"/>
      <c r="T96" s="14"/>
      <c r="U96" s="14" t="e">
        <f t="shared" si="22"/>
        <v>#DIV/0!</v>
      </c>
      <c r="V96" s="14" t="e">
        <f t="shared" si="23"/>
        <v>#DIV/0!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 t="s">
        <v>156</v>
      </c>
      <c r="AH96" s="14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21" t="s">
        <v>157</v>
      </c>
      <c r="B97" s="21" t="s">
        <v>44</v>
      </c>
      <c r="C97" s="22"/>
      <c r="D97" s="22"/>
      <c r="E97" s="22"/>
      <c r="F97" s="22"/>
      <c r="G97" s="23">
        <v>7.0000000000000007E-2</v>
      </c>
      <c r="H97" s="22">
        <v>90</v>
      </c>
      <c r="I97" s="22" t="s">
        <v>39</v>
      </c>
      <c r="J97" s="22"/>
      <c r="K97" s="22"/>
      <c r="L97" s="22"/>
      <c r="M97" s="22"/>
      <c r="N97" s="22"/>
      <c r="O97" s="22"/>
      <c r="P97" s="22"/>
      <c r="Q97" s="22">
        <f t="shared" si="21"/>
        <v>0</v>
      </c>
      <c r="R97" s="24">
        <v>36</v>
      </c>
      <c r="S97" s="24"/>
      <c r="T97" s="22"/>
      <c r="U97" s="22" t="e">
        <f t="shared" ref="U97:U99" si="26">(F97+O97+P97+R97)/Q97</f>
        <v>#DIV/0!</v>
      </c>
      <c r="V97" s="22" t="e">
        <f t="shared" ref="V97:V99" si="27">(F97+O97+P97)/Q97</f>
        <v>#DIV/0!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1" t="s">
        <v>160</v>
      </c>
      <c r="AH97" s="22">
        <f t="shared" ref="AH97:AH99" si="28">G97*R97</f>
        <v>2.5200000000000005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21" t="s">
        <v>158</v>
      </c>
      <c r="B98" s="21" t="s">
        <v>44</v>
      </c>
      <c r="C98" s="22"/>
      <c r="D98" s="22"/>
      <c r="E98" s="22"/>
      <c r="F98" s="22"/>
      <c r="G98" s="23">
        <v>7.0000000000000007E-2</v>
      </c>
      <c r="H98" s="22">
        <v>90</v>
      </c>
      <c r="I98" s="22" t="s">
        <v>39</v>
      </c>
      <c r="J98" s="22"/>
      <c r="K98" s="22"/>
      <c r="L98" s="22"/>
      <c r="M98" s="22"/>
      <c r="N98" s="22"/>
      <c r="O98" s="22"/>
      <c r="P98" s="22"/>
      <c r="Q98" s="22">
        <f t="shared" si="21"/>
        <v>0</v>
      </c>
      <c r="R98" s="24">
        <v>36</v>
      </c>
      <c r="S98" s="24"/>
      <c r="T98" s="22"/>
      <c r="U98" s="22" t="e">
        <f t="shared" si="26"/>
        <v>#DIV/0!</v>
      </c>
      <c r="V98" s="22" t="e">
        <f t="shared" si="27"/>
        <v>#DIV/0!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1" t="s">
        <v>160</v>
      </c>
      <c r="AH98" s="22">
        <f t="shared" si="28"/>
        <v>2.5200000000000005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21" t="s">
        <v>159</v>
      </c>
      <c r="B99" s="21" t="s">
        <v>44</v>
      </c>
      <c r="C99" s="22"/>
      <c r="D99" s="22"/>
      <c r="E99" s="22"/>
      <c r="F99" s="22"/>
      <c r="G99" s="23">
        <v>5.5E-2</v>
      </c>
      <c r="H99" s="22">
        <v>90</v>
      </c>
      <c r="I99" s="22" t="s">
        <v>39</v>
      </c>
      <c r="J99" s="22"/>
      <c r="K99" s="22"/>
      <c r="L99" s="22"/>
      <c r="M99" s="22"/>
      <c r="N99" s="22"/>
      <c r="O99" s="22"/>
      <c r="P99" s="22"/>
      <c r="Q99" s="22">
        <f t="shared" si="21"/>
        <v>0</v>
      </c>
      <c r="R99" s="24">
        <v>36</v>
      </c>
      <c r="S99" s="24"/>
      <c r="T99" s="22"/>
      <c r="U99" s="22" t="e">
        <f t="shared" si="26"/>
        <v>#DIV/0!</v>
      </c>
      <c r="V99" s="22" t="e">
        <f t="shared" si="27"/>
        <v>#DIV/0!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1" t="s">
        <v>160</v>
      </c>
      <c r="AH99" s="22">
        <f t="shared" si="28"/>
        <v>1.98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H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2025-09-18T10:43:22Z</dcterms:created>
  <dcterms:modified xsi:type="dcterms:W3CDTF">2025-09-18T11:06:33Z</dcterms:modified>
</cp:coreProperties>
</file>