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26E84C3-9505-4DC2-9909-B19189C1DE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0" i="1" l="1"/>
  <c r="X499" i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Z58" i="1" l="1"/>
  <c r="Z185" i="1"/>
  <c r="H9" i="1"/>
  <c r="A10" i="1"/>
  <c r="Y24" i="1"/>
  <c r="Y32" i="1"/>
  <c r="Y44" i="1"/>
  <c r="Y59" i="1"/>
  <c r="Y65" i="1"/>
  <c r="Y70" i="1"/>
  <c r="BP67" i="1"/>
  <c r="BN67" i="1"/>
  <c r="Z67" i="1"/>
  <c r="Z70" i="1" s="1"/>
  <c r="BP75" i="1"/>
  <c r="BN75" i="1"/>
  <c r="Z75" i="1"/>
  <c r="Z90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BP194" i="1"/>
  <c r="BN194" i="1"/>
  <c r="Z194" i="1"/>
  <c r="Z201" i="1" s="1"/>
  <c r="BP198" i="1"/>
  <c r="BN198" i="1"/>
  <c r="Z198" i="1"/>
  <c r="BP206" i="1"/>
  <c r="BN206" i="1"/>
  <c r="Z206" i="1"/>
  <c r="BP211" i="1"/>
  <c r="BN211" i="1"/>
  <c r="Z211" i="1"/>
  <c r="Z218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Z312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10" i="1"/>
  <c r="Y350" i="1"/>
  <c r="BP343" i="1"/>
  <c r="BN343" i="1"/>
  <c r="Z343" i="1"/>
  <c r="Z350" i="1" s="1"/>
  <c r="BP347" i="1"/>
  <c r="BN347" i="1"/>
  <c r="Z347" i="1"/>
  <c r="Z360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Z443" i="1" s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264" i="1" l="1"/>
  <c r="Y502" i="1"/>
  <c r="Z111" i="1"/>
  <c r="Y500" i="1"/>
  <c r="Z449" i="1"/>
  <c r="Z231" i="1"/>
  <c r="Z458" i="1"/>
  <c r="Z399" i="1"/>
  <c r="Z256" i="1"/>
  <c r="Z213" i="1"/>
  <c r="Z97" i="1"/>
  <c r="Z32" i="1"/>
  <c r="Z505" i="1" s="1"/>
  <c r="Y504" i="1"/>
  <c r="Y501" i="1"/>
  <c r="Z338" i="1"/>
  <c r="Y503" i="1" l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<sst xmlns="http://schemas.openxmlformats.org/spreadsheetml/2006/main" count="2203" uniqueCount="804">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</sst>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7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6</v>
      </c>
      <c r="Y41" s="548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6.2416666666666663</v>
      </c>
      <c r="BN41" s="64">
        <f>IFERROR(Y41*I41/H41,"0")</f>
        <v>11.234999999999999</v>
      </c>
      <c r="BO41" s="64">
        <f>IFERROR(1/J41*(X41/H41),"0")</f>
        <v>8.6805555555555542E-3</v>
      </c>
      <c r="BP41" s="64">
        <f>IFERROR(1/J41*(Y41/H41),"0")</f>
        <v>1.5625E-2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0.55555555555555547</v>
      </c>
      <c r="Y44" s="549">
        <f>IFERROR(Y41/H41,"0")+IFERROR(Y42/H42,"0")+IFERROR(Y43/H43,"0")</f>
        <v>1</v>
      </c>
      <c r="Z44" s="549">
        <f>IFERROR(IF(Z41="",0,Z41),"0")+IFERROR(IF(Z42="",0,Z42),"0")+IFERROR(IF(Z43="",0,Z43),"0")</f>
        <v>1.898E-2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6</v>
      </c>
      <c r="Y45" s="549">
        <f>IFERROR(SUM(Y41:Y43),"0")</f>
        <v>10.8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0</v>
      </c>
      <c r="Y58" s="549">
        <f>IFERROR(Y52/H52,"0")+IFERROR(Y53/H53,"0")+IFERROR(Y54/H54,"0")+IFERROR(Y55/H55,"0")+IFERROR(Y56/H56,"0")+IFERROR(Y57/H57,"0")</f>
        <v>0</v>
      </c>
      <c r="Z58" s="549">
        <f>IFERROR(IF(Z52="",0,Z52),"0")+IFERROR(IF(Z53="",0,Z53),"0")+IFERROR(IF(Z54="",0,Z54),"0")+IFERROR(IF(Z55="",0,Z55),"0")+IFERROR(IF(Z56="",0,Z56),"0")+IFERROR(IF(Z57="",0,Z57),"0")</f>
        <v>0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0</v>
      </c>
      <c r="Y59" s="549">
        <f>IFERROR(SUM(Y52:Y57),"0")</f>
        <v>0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0</v>
      </c>
      <c r="Y61" s="54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0</v>
      </c>
      <c r="Y64" s="549">
        <f>IFERROR(Y61/H61,"0")+IFERROR(Y62/H62,"0")+IFERROR(Y63/H63,"0")</f>
        <v>0</v>
      </c>
      <c r="Z64" s="549">
        <f>IFERROR(IF(Z61="",0,Z61),"0")+IFERROR(IF(Z62="",0,Z62),"0")+IFERROR(IF(Z63="",0,Z63),"0")</f>
        <v>0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0</v>
      </c>
      <c r="Y65" s="549">
        <f>IFERROR(SUM(Y61:Y63),"0")</f>
        <v>0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0</v>
      </c>
      <c r="Y81" s="54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0</v>
      </c>
      <c r="Y83" s="549">
        <f>IFERROR(Y81/H81,"0")+IFERROR(Y82/H82,"0")</f>
        <v>0</v>
      </c>
      <c r="Z83" s="549">
        <f>IFERROR(IF(Z81="",0,Z81),"0")+IFERROR(IF(Z82="",0,Z82),"0")</f>
        <v>0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0</v>
      </c>
      <c r="Y84" s="549">
        <f>IFERROR(SUM(Y81:Y82),"0")</f>
        <v>0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5</v>
      </c>
      <c r="Y89" s="548">
        <f>IFERROR(IF(X89="",0,CEILING((X89/$H89),1)*$H89),"")</f>
        <v>9</v>
      </c>
      <c r="Z89" s="36">
        <f>IFERROR(IF(Y89=0,"",ROUNDUP(Y89/H89,0)*0.00902),"")</f>
        <v>1.804E-2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5.2333333333333334</v>
      </c>
      <c r="BN89" s="64">
        <f>IFERROR(Y89*I89/H89,"0")</f>
        <v>9.42</v>
      </c>
      <c r="BO89" s="64">
        <f>IFERROR(1/J89*(X89/H89),"0")</f>
        <v>8.4175084175084174E-3</v>
      </c>
      <c r="BP89" s="64">
        <f>IFERROR(1/J89*(Y89/H89),"0")</f>
        <v>1.5151515151515152E-2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1.1111111111111112</v>
      </c>
      <c r="Y90" s="549">
        <f>IFERROR(Y87/H87,"0")+IFERROR(Y88/H88,"0")+IFERROR(Y89/H89,"0")</f>
        <v>2</v>
      </c>
      <c r="Z90" s="549">
        <f>IFERROR(IF(Z87="",0,Z87),"0")+IFERROR(IF(Z88="",0,Z88),"0")+IFERROR(IF(Z89="",0,Z89),"0")</f>
        <v>1.804E-2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5</v>
      </c>
      <c r="Y91" s="549">
        <f>IFERROR(SUM(Y87:Y89),"0")</f>
        <v>9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0</v>
      </c>
      <c r="Y97" s="549">
        <f>IFERROR(Y93/H93,"0")+IFERROR(Y94/H94,"0")+IFERROR(Y95/H95,"0")+IFERROR(Y96/H96,"0")</f>
        <v>0</v>
      </c>
      <c r="Z97" s="549">
        <f>IFERROR(IF(Z93="",0,Z93),"0")+IFERROR(IF(Z94="",0,Z94),"0")+IFERROR(IF(Z95="",0,Z95),"0")+IFERROR(IF(Z96="",0,Z96),"0")</f>
        <v>0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0</v>
      </c>
      <c r="Y98" s="549">
        <f>IFERROR(SUM(Y93:Y96),"0")</f>
        <v>0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46</v>
      </c>
      <c r="Y101" s="548">
        <f>IFERROR(IF(X101="",0,CEILING((X101/$H101),1)*$H101),"")</f>
        <v>54</v>
      </c>
      <c r="Z101" s="36">
        <f>IFERROR(IF(Y101=0,"",ROUNDUP(Y101/H101,0)*0.01898),"")</f>
        <v>9.4899999999999998E-2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47.852777777777767</v>
      </c>
      <c r="BN101" s="64">
        <f>IFERROR(Y101*I101/H101,"0")</f>
        <v>56.17499999999999</v>
      </c>
      <c r="BO101" s="64">
        <f>IFERROR(1/J101*(X101/H101),"0")</f>
        <v>6.6550925925925916E-2</v>
      </c>
      <c r="BP101" s="64">
        <f>IFERROR(1/J101*(Y101/H101),"0")</f>
        <v>7.8125E-2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4.2592592592592586</v>
      </c>
      <c r="Y105" s="549">
        <f>IFERROR(Y101/H101,"0")+IFERROR(Y102/H102,"0")+IFERROR(Y103/H103,"0")+IFERROR(Y104/H104,"0")</f>
        <v>5</v>
      </c>
      <c r="Z105" s="549">
        <f>IFERROR(IF(Z101="",0,Z101),"0")+IFERROR(IF(Z102="",0,Z102),"0")+IFERROR(IF(Z103="",0,Z103),"0")+IFERROR(IF(Z104="",0,Z104),"0")</f>
        <v>9.4899999999999998E-2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46</v>
      </c>
      <c r="Y106" s="549">
        <f>IFERROR(SUM(Y101:Y104),"0")</f>
        <v>54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25</v>
      </c>
      <c r="Y114" s="548">
        <f>IFERROR(IF(X114="",0,CEILING((X114/$H114),1)*$H114),"")</f>
        <v>32.4</v>
      </c>
      <c r="Z114" s="36">
        <f>IFERROR(IF(Y114=0,"",ROUNDUP(Y114/H114,0)*0.01898),"")</f>
        <v>7.5920000000000001E-2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26.583333333333332</v>
      </c>
      <c r="BN114" s="64">
        <f>IFERROR(Y114*I114/H114,"0")</f>
        <v>34.451999999999998</v>
      </c>
      <c r="BO114" s="64">
        <f>IFERROR(1/J114*(X114/H114),"0")</f>
        <v>4.8225308641975308E-2</v>
      </c>
      <c r="BP114" s="64">
        <f>IFERROR(1/J114*(Y114/H114),"0")</f>
        <v>6.25E-2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3.0864197530864197</v>
      </c>
      <c r="Y118" s="549">
        <f>IFERROR(Y114/H114,"0")+IFERROR(Y115/H115,"0")+IFERROR(Y116/H116,"0")+IFERROR(Y117/H117,"0")</f>
        <v>4</v>
      </c>
      <c r="Z118" s="549">
        <f>IFERROR(IF(Z114="",0,Z114),"0")+IFERROR(IF(Z115="",0,Z115),"0")+IFERROR(IF(Z116="",0,Z116),"0")+IFERROR(IF(Z117="",0,Z117),"0")</f>
        <v>7.5920000000000001E-2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25</v>
      </c>
      <c r="Y119" s="549">
        <f>IFERROR(SUM(Y114:Y117),"0")</f>
        <v>32.4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14</v>
      </c>
      <c r="Y156" s="548">
        <f>IFERROR(IF(X156="",0,CEILING((X156/$H156),1)*$H156),"")</f>
        <v>15.84</v>
      </c>
      <c r="Z156" s="36">
        <f>IFERROR(IF(Y156=0,"",ROUNDUP(Y156/H156,0)*0.00502),"")</f>
        <v>4.0160000000000001E-2</v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14.707070707070708</v>
      </c>
      <c r="BN156" s="64">
        <f>IFERROR(Y156*I156/H156,"0")</f>
        <v>16.64</v>
      </c>
      <c r="BO156" s="64">
        <f>IFERROR(1/J156*(X156/H156),"0")</f>
        <v>3.0216696883363554E-2</v>
      </c>
      <c r="BP156" s="64">
        <f>IFERROR(1/J156*(Y156/H156),"0")</f>
        <v>3.4188034188034191E-2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7.0707070707070709</v>
      </c>
      <c r="Y157" s="549">
        <f>IFERROR(Y156/H156,"0")</f>
        <v>8</v>
      </c>
      <c r="Z157" s="549">
        <f>IFERROR(IF(Z156="",0,Z156),"0")</f>
        <v>4.0160000000000001E-2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14</v>
      </c>
      <c r="Y158" s="549">
        <f>IFERROR(SUM(Y156:Y156),"0")</f>
        <v>15.84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39</v>
      </c>
      <c r="Y160" s="548">
        <f t="shared" ref="Y160:Y168" si="11">IFERROR(IF(X160="",0,CEILING((X160/$H160),1)*$H160),"")</f>
        <v>42</v>
      </c>
      <c r="Z160" s="36">
        <f>IFERROR(IF(Y160=0,"",ROUNDUP(Y160/H160,0)*0.00902),"")</f>
        <v>9.0200000000000002E-2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41.507142857142853</v>
      </c>
      <c r="BN160" s="64">
        <f t="shared" ref="BN160:BN168" si="13">IFERROR(Y160*I160/H160,"0")</f>
        <v>44.699999999999996</v>
      </c>
      <c r="BO160" s="64">
        <f t="shared" ref="BO160:BO168" si="14">IFERROR(1/J160*(X160/H160),"0")</f>
        <v>7.0346320346320337E-2</v>
      </c>
      <c r="BP160" s="64">
        <f t="shared" ref="BP160:BP168" si="15">IFERROR(1/J160*(Y160/H160),"0")</f>
        <v>7.575757575757576E-2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101</v>
      </c>
      <c r="Y162" s="548">
        <f t="shared" si="11"/>
        <v>105</v>
      </c>
      <c r="Z162" s="36">
        <f>IFERROR(IF(Y162=0,"",ROUNDUP(Y162/H162,0)*0.00902),"")</f>
        <v>0.22550000000000001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106.05</v>
      </c>
      <c r="BN162" s="64">
        <f t="shared" si="13"/>
        <v>110.25</v>
      </c>
      <c r="BO162" s="64">
        <f t="shared" si="14"/>
        <v>0.18217893217893219</v>
      </c>
      <c r="BP162" s="64">
        <f t="shared" si="15"/>
        <v>0.18939393939393939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12</v>
      </c>
      <c r="Y163" s="548">
        <f t="shared" si="11"/>
        <v>12.600000000000001</v>
      </c>
      <c r="Z163" s="36">
        <f>IFERROR(IF(Y163=0,"",ROUNDUP(Y163/H163,0)*0.00502),"")</f>
        <v>3.0120000000000001E-2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12.742857142857142</v>
      </c>
      <c r="BN163" s="64">
        <f t="shared" si="13"/>
        <v>13.38</v>
      </c>
      <c r="BO163" s="64">
        <f t="shared" si="14"/>
        <v>2.4420024420024423E-2</v>
      </c>
      <c r="BP163" s="64">
        <f t="shared" si="15"/>
        <v>2.5641025641025644E-2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23</v>
      </c>
      <c r="Y165" s="548">
        <f t="shared" si="11"/>
        <v>23.400000000000002</v>
      </c>
      <c r="Z165" s="36">
        <f>IFERROR(IF(Y165=0,"",ROUNDUP(Y165/H165,0)*0.00502),"")</f>
        <v>6.5259999999999999E-2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24.661111111111111</v>
      </c>
      <c r="BN165" s="64">
        <f t="shared" si="13"/>
        <v>25.090000000000003</v>
      </c>
      <c r="BO165" s="64">
        <f t="shared" si="14"/>
        <v>5.4605887939221276E-2</v>
      </c>
      <c r="BP165" s="64">
        <f t="shared" si="15"/>
        <v>5.5555555555555559E-2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9</v>
      </c>
      <c r="Y166" s="548">
        <f t="shared" si="11"/>
        <v>10.5</v>
      </c>
      <c r="Z166" s="36">
        <f>IFERROR(IF(Y166=0,"",ROUNDUP(Y166/H166,0)*0.00502),"")</f>
        <v>2.5100000000000001E-2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9.4285714285714288</v>
      </c>
      <c r="BN166" s="64">
        <f t="shared" si="13"/>
        <v>11</v>
      </c>
      <c r="BO166" s="64">
        <f t="shared" si="14"/>
        <v>1.8315018315018316E-2</v>
      </c>
      <c r="BP166" s="64">
        <f t="shared" si="15"/>
        <v>2.1367521367521368E-2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56.111111111111107</v>
      </c>
      <c r="Y169" s="549">
        <f>IFERROR(Y160/H160,"0")+IFERROR(Y161/H161,"0")+IFERROR(Y162/H162,"0")+IFERROR(Y163/H163,"0")+IFERROR(Y164/H164,"0")+IFERROR(Y165/H165,"0")+IFERROR(Y166/H166,"0")+IFERROR(Y167/H167,"0")+IFERROR(Y168/H168,"0")</f>
        <v>59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0.43617999999999996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184</v>
      </c>
      <c r="Y170" s="549">
        <f>IFERROR(SUM(Y160:Y168),"0")</f>
        <v>193.5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3</v>
      </c>
      <c r="Y173" s="548">
        <f>IFERROR(IF(X173="",0,CEILING((X173/$H173),1)*$H173),"")</f>
        <v>3.7800000000000002</v>
      </c>
      <c r="Z173" s="36">
        <f>IFERROR(IF(Y173=0,"",ROUNDUP(Y173/H173,0)*0.0059),"")</f>
        <v>1.77E-2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3.4523809523809521</v>
      </c>
      <c r="BN173" s="64">
        <f>IFERROR(Y173*I173/H173,"0")</f>
        <v>4.3499999999999996</v>
      </c>
      <c r="BO173" s="64">
        <f>IFERROR(1/J173*(X173/H173),"0")</f>
        <v>1.1022927689594356E-2</v>
      </c>
      <c r="BP173" s="64">
        <f>IFERROR(1/J173*(Y173/H173),"0")</f>
        <v>1.3888888888888888E-2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3</v>
      </c>
      <c r="Y174" s="548">
        <f>IFERROR(IF(X174="",0,CEILING((X174/$H174),1)*$H174),"")</f>
        <v>3.7800000000000002</v>
      </c>
      <c r="Z174" s="36">
        <f>IFERROR(IF(Y174=0,"",ROUNDUP(Y174/H174,0)*0.0059),"")</f>
        <v>1.77E-2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3.4523809523809521</v>
      </c>
      <c r="BN174" s="64">
        <f>IFERROR(Y174*I174/H174,"0")</f>
        <v>4.3499999999999996</v>
      </c>
      <c r="BO174" s="64">
        <f>IFERROR(1/J174*(X174/H174),"0")</f>
        <v>1.1022927689594356E-2</v>
      </c>
      <c r="BP174" s="64">
        <f>IFERROR(1/J174*(Y174/H174),"0")</f>
        <v>1.3888888888888888E-2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4.7619047619047619</v>
      </c>
      <c r="Y175" s="549">
        <f>IFERROR(Y172/H172,"0")+IFERROR(Y173/H173,"0")+IFERROR(Y174/H174,"0")</f>
        <v>6</v>
      </c>
      <c r="Z175" s="549">
        <f>IFERROR(IF(Z172="",0,Z172),"0")+IFERROR(IF(Z173="",0,Z173),"0")+IFERROR(IF(Z174="",0,Z174),"0")</f>
        <v>3.5400000000000001E-2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6</v>
      </c>
      <c r="Y176" s="549">
        <f>IFERROR(SUM(Y172:Y174),"0")</f>
        <v>7.5600000000000005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113</v>
      </c>
      <c r="Y193" s="548">
        <f t="shared" ref="Y193:Y200" si="16">IFERROR(IF(X193="",0,CEILING((X193/$H193),1)*$H193),"")</f>
        <v>113.4</v>
      </c>
      <c r="Z193" s="36">
        <f>IFERROR(IF(Y193=0,"",ROUNDUP(Y193/H193,0)*0.00902),"")</f>
        <v>0.18942000000000001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117.39444444444445</v>
      </c>
      <c r="BN193" s="64">
        <f t="shared" ref="BN193:BN200" si="18">IFERROR(Y193*I193/H193,"0")</f>
        <v>117.81</v>
      </c>
      <c r="BO193" s="64">
        <f t="shared" ref="BO193:BO200" si="19">IFERROR(1/J193*(X193/H193),"0")</f>
        <v>0.1585297418630752</v>
      </c>
      <c r="BP193" s="64">
        <f t="shared" ref="BP193:BP200" si="20">IFERROR(1/J193*(Y193/H193),"0")</f>
        <v>0.15909090909090909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81</v>
      </c>
      <c r="Y194" s="548">
        <f t="shared" si="16"/>
        <v>81</v>
      </c>
      <c r="Z194" s="36">
        <f>IFERROR(IF(Y194=0,"",ROUNDUP(Y194/H194,0)*0.00902),"")</f>
        <v>0.1353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84.15</v>
      </c>
      <c r="BN194" s="64">
        <f t="shared" si="18"/>
        <v>84.15</v>
      </c>
      <c r="BO194" s="64">
        <f t="shared" si="19"/>
        <v>0.11363636363636363</v>
      </c>
      <c r="BP194" s="64">
        <f t="shared" si="20"/>
        <v>0.11363636363636363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28</v>
      </c>
      <c r="Y196" s="548">
        <f t="shared" si="16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29.088888888888889</v>
      </c>
      <c r="BN196" s="64">
        <f t="shared" si="18"/>
        <v>33.660000000000004</v>
      </c>
      <c r="BO196" s="64">
        <f t="shared" si="19"/>
        <v>3.9281705948372617E-2</v>
      </c>
      <c r="BP196" s="64">
        <f t="shared" si="20"/>
        <v>4.5454545454545463E-2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0</v>
      </c>
      <c r="Y197" s="548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0</v>
      </c>
      <c r="Y198" s="548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0</v>
      </c>
      <c r="Y200" s="548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41.111111111111107</v>
      </c>
      <c r="Y201" s="549">
        <f>IFERROR(Y193/H193,"0")+IFERROR(Y194/H194,"0")+IFERROR(Y195/H195,"0")+IFERROR(Y196/H196,"0")+IFERROR(Y197/H197,"0")+IFERROR(Y198/H198,"0")+IFERROR(Y199/H199,"0")+IFERROR(Y200/H200,"0")</f>
        <v>42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0.37884000000000001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222</v>
      </c>
      <c r="Y202" s="549">
        <f>IFERROR(SUM(Y193:Y200),"0")</f>
        <v>226.8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5</v>
      </c>
      <c r="Y206" s="548">
        <f t="shared" si="21"/>
        <v>8.6999999999999993</v>
      </c>
      <c r="Z206" s="36">
        <f>IFERROR(IF(Y206=0,"",ROUNDUP(Y206/H206,0)*0.01898),"")</f>
        <v>1.898E-2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5.2982758620689658</v>
      </c>
      <c r="BN206" s="64">
        <f t="shared" si="23"/>
        <v>9.2189999999999994</v>
      </c>
      <c r="BO206" s="64">
        <f t="shared" si="24"/>
        <v>8.9798850574712655E-3</v>
      </c>
      <c r="BP206" s="64">
        <f t="shared" si="25"/>
        <v>1.5625E-2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54</v>
      </c>
      <c r="Y207" s="548">
        <f t="shared" si="21"/>
        <v>55.199999999999996</v>
      </c>
      <c r="Z207" s="36">
        <f t="shared" ref="Z207:Z212" si="26">IFERROR(IF(Y207=0,"",ROUNDUP(Y207/H207,0)*0.00651),"")</f>
        <v>0.14973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60.075000000000003</v>
      </c>
      <c r="BN207" s="64">
        <f t="shared" si="23"/>
        <v>61.41</v>
      </c>
      <c r="BO207" s="64">
        <f t="shared" si="24"/>
        <v>0.12362637362637363</v>
      </c>
      <c r="BP207" s="64">
        <f t="shared" si="25"/>
        <v>0.1263736263736264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120</v>
      </c>
      <c r="Y209" s="548">
        <f t="shared" si="21"/>
        <v>120</v>
      </c>
      <c r="Z209" s="36">
        <f t="shared" si="26"/>
        <v>0.32550000000000001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132.60000000000002</v>
      </c>
      <c r="BN209" s="64">
        <f t="shared" si="23"/>
        <v>132.60000000000002</v>
      </c>
      <c r="BO209" s="64">
        <f t="shared" si="24"/>
        <v>0.27472527472527475</v>
      </c>
      <c r="BP209" s="64">
        <f t="shared" si="25"/>
        <v>0.27472527472527475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90</v>
      </c>
      <c r="Y210" s="548">
        <f t="shared" si="21"/>
        <v>91.2</v>
      </c>
      <c r="Z210" s="36">
        <f t="shared" si="26"/>
        <v>0.24738000000000002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99.45</v>
      </c>
      <c r="BN210" s="64">
        <f t="shared" si="23"/>
        <v>100.77600000000001</v>
      </c>
      <c r="BO210" s="64">
        <f t="shared" si="24"/>
        <v>0.20604395604395606</v>
      </c>
      <c r="BP210" s="64">
        <f t="shared" si="25"/>
        <v>0.2087912087912088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40</v>
      </c>
      <c r="Y211" s="548">
        <f t="shared" si="21"/>
        <v>40.799999999999997</v>
      </c>
      <c r="Z211" s="36">
        <f t="shared" si="26"/>
        <v>0.11067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44.20000000000001</v>
      </c>
      <c r="BN211" s="64">
        <f t="shared" si="23"/>
        <v>45.084000000000003</v>
      </c>
      <c r="BO211" s="64">
        <f t="shared" si="24"/>
        <v>9.1575091575091583E-2</v>
      </c>
      <c r="BP211" s="64">
        <f t="shared" si="25"/>
        <v>9.3406593406593408E-2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59</v>
      </c>
      <c r="Y212" s="548">
        <f t="shared" si="21"/>
        <v>60</v>
      </c>
      <c r="Z212" s="36">
        <f t="shared" si="26"/>
        <v>0.16275000000000001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65.342500000000001</v>
      </c>
      <c r="BN212" s="64">
        <f t="shared" si="23"/>
        <v>66.45</v>
      </c>
      <c r="BO212" s="64">
        <f t="shared" si="24"/>
        <v>0.13507326007326009</v>
      </c>
      <c r="BP212" s="64">
        <f t="shared" si="25"/>
        <v>0.13736263736263737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151.82471264367817</v>
      </c>
      <c r="Y213" s="549">
        <f>IFERROR(Y204/H204,"0")+IFERROR(Y205/H205,"0")+IFERROR(Y206/H206,"0")+IFERROR(Y207/H207,"0")+IFERROR(Y208/H208,"0")+IFERROR(Y209/H209,"0")+IFERROR(Y210/H210,"0")+IFERROR(Y211/H211,"0")+IFERROR(Y212/H212,"0")</f>
        <v>154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1.0150100000000002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368</v>
      </c>
      <c r="Y214" s="549">
        <f>IFERROR(SUM(Y204:Y212),"0")</f>
        <v>375.9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0</v>
      </c>
      <c r="Y217" s="548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0</v>
      </c>
      <c r="Y218" s="549">
        <f>IFERROR(Y216/H216,"0")+IFERROR(Y217/H217,"0")</f>
        <v>0</v>
      </c>
      <c r="Z218" s="549">
        <f>IFERROR(IF(Z216="",0,Z216),"0")+IFERROR(IF(Z217="",0,Z217),"0")</f>
        <v>0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0</v>
      </c>
      <c r="Y219" s="549">
        <f>IFERROR(SUM(Y216:Y217),"0")</f>
        <v>0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3</v>
      </c>
      <c r="Y238" s="548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3.291666666666667</v>
      </c>
      <c r="BN238" s="64">
        <f>IFERROR(Y238*I238/H238,"0")</f>
        <v>3.95</v>
      </c>
      <c r="BO238" s="64">
        <f>IFERROR(1/J238*(X238/H238),"0")</f>
        <v>7.7160493827160481E-3</v>
      </c>
      <c r="BP238" s="64">
        <f>IFERROR(1/J238*(Y238/H238),"0")</f>
        <v>9.2592592592592587E-3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1.6666666666666665</v>
      </c>
      <c r="Y239" s="549">
        <f>IFERROR(Y238/H238,"0")</f>
        <v>2</v>
      </c>
      <c r="Z239" s="549">
        <f>IFERROR(IF(Z238="",0,Z238),"0")</f>
        <v>1.18E-2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3</v>
      </c>
      <c r="Y240" s="549">
        <f>IFERROR(SUM(Y238:Y238),"0")</f>
        <v>3.6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2</v>
      </c>
      <c r="Y246" s="548">
        <f>IFERROR(IF(X246="",0,CEILING((X246/$H246),1)*$H246),"")</f>
        <v>2.9699999999999998</v>
      </c>
      <c r="Z246" s="36">
        <f>IFERROR(IF(Y246=0,"",ROUNDUP(Y246/H246,0)*0.0059),"")</f>
        <v>1.77E-2</v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2.3838383838383836</v>
      </c>
      <c r="BN246" s="64">
        <f>IFERROR(Y246*I246/H246,"0")</f>
        <v>3.5399999999999996</v>
      </c>
      <c r="BO246" s="64">
        <f>IFERROR(1/J246*(X246/H246),"0")</f>
        <v>9.3527871305649091E-3</v>
      </c>
      <c r="BP246" s="64">
        <f>IFERROR(1/J246*(Y246/H246),"0")</f>
        <v>1.3888888888888886E-2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2.0202020202020203</v>
      </c>
      <c r="Y247" s="549">
        <f>IFERROR(Y242/H242,"0")+IFERROR(Y243/H243,"0")+IFERROR(Y244/H244,"0")+IFERROR(Y245/H245,"0")+IFERROR(Y246/H246,"0")</f>
        <v>2.9999999999999996</v>
      </c>
      <c r="Z247" s="549">
        <f>IFERROR(IF(Z242="",0,Z242),"0")+IFERROR(IF(Z243="",0,Z243),"0")+IFERROR(IF(Z244="",0,Z244),"0")+IFERROR(IF(Z245="",0,Z245),"0")+IFERROR(IF(Z246="",0,Z246),"0")</f>
        <v>1.77E-2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2</v>
      </c>
      <c r="Y248" s="549">
        <f>IFERROR(SUM(Y242:Y246),"0")</f>
        <v>2.9699999999999998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0</v>
      </c>
      <c r="Y270" s="54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0</v>
      </c>
      <c r="Y271" s="549">
        <f>IFERROR(Y268/H268,"0")+IFERROR(Y269/H269,"0")+IFERROR(Y270/H270,"0")</f>
        <v>0</v>
      </c>
      <c r="Z271" s="549">
        <f>IFERROR(IF(Z268="",0,Z268),"0")+IFERROR(IF(Z269="",0,Z269),"0")+IFERROR(IF(Z270="",0,Z270),"0")</f>
        <v>0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0</v>
      </c>
      <c r="Y272" s="549">
        <f>IFERROR(SUM(Y268:Y270),"0")</f>
        <v>0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104</v>
      </c>
      <c r="Y316" s="548">
        <f>IFERROR(IF(X316="",0,CEILING((X316/$H316),1)*$H316),"")</f>
        <v>109.2</v>
      </c>
      <c r="Z316" s="36">
        <f>IFERROR(IF(Y316=0,"",ROUNDUP(Y316/H316,0)*0.01898),"")</f>
        <v>0.26572000000000001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110.92</v>
      </c>
      <c r="BN316" s="64">
        <f>IFERROR(Y316*I316/H316,"0")</f>
        <v>116.46600000000002</v>
      </c>
      <c r="BO316" s="64">
        <f>IFERROR(1/J316*(X316/H316),"0")</f>
        <v>0.20833333333333334</v>
      </c>
      <c r="BP316" s="64">
        <f>IFERROR(1/J316*(Y316/H316),"0")</f>
        <v>0.21875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13.333333333333334</v>
      </c>
      <c r="Y318" s="549">
        <f>IFERROR(Y315/H315,"0")+IFERROR(Y316/H316,"0")+IFERROR(Y317/H317,"0")</f>
        <v>14</v>
      </c>
      <c r="Z318" s="549">
        <f>IFERROR(IF(Z315="",0,Z315),"0")+IFERROR(IF(Z316="",0,Z316),"0")+IFERROR(IF(Z317="",0,Z317),"0")</f>
        <v>0.26572000000000001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104</v>
      </c>
      <c r="Y319" s="549">
        <f>IFERROR(SUM(Y315:Y317),"0")</f>
        <v>109.2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5</v>
      </c>
      <c r="Y323" s="54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5.7941176470588243</v>
      </c>
      <c r="BN323" s="64">
        <f>IFERROR(Y323*I323/H323,"0")</f>
        <v>5.91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1.9607843137254903</v>
      </c>
      <c r="Y325" s="549">
        <f>IFERROR(Y321/H321,"0")+IFERROR(Y322/H322,"0")+IFERROR(Y323/H323,"0")+IFERROR(Y324/H324,"0")</f>
        <v>2</v>
      </c>
      <c r="Z325" s="549">
        <f>IFERROR(IF(Z321="",0,Z321),"0")+IFERROR(IF(Z322="",0,Z322),"0")+IFERROR(IF(Z323="",0,Z323),"0")+IFERROR(IF(Z324="",0,Z324),"0")</f>
        <v>1.302E-2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5</v>
      </c>
      <c r="Y326" s="549">
        <f>IFERROR(SUM(Y321:Y324),"0")</f>
        <v>5.0999999999999996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476</v>
      </c>
      <c r="Y343" s="548">
        <f t="shared" ref="Y343:Y349" si="38">IFERROR(IF(X343="",0,CEILING((X343/$H343),1)*$H343),"")</f>
        <v>480</v>
      </c>
      <c r="Z343" s="36">
        <f>IFERROR(IF(Y343=0,"",ROUNDUP(Y343/H343,0)*0.02175),"")</f>
        <v>0.69599999999999995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491.23200000000003</v>
      </c>
      <c r="BN343" s="64">
        <f t="shared" ref="BN343:BN349" si="40">IFERROR(Y343*I343/H343,"0")</f>
        <v>495.36</v>
      </c>
      <c r="BO343" s="64">
        <f t="shared" ref="BO343:BO349" si="41">IFERROR(1/J343*(X343/H343),"0")</f>
        <v>0.66111111111111109</v>
      </c>
      <c r="BP343" s="64">
        <f t="shared" ref="BP343:BP349" si="42">IFERROR(1/J343*(Y343/H343),"0")</f>
        <v>0.66666666666666663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693</v>
      </c>
      <c r="Y344" s="548">
        <f t="shared" si="38"/>
        <v>705</v>
      </c>
      <c r="Z344" s="36">
        <f>IFERROR(IF(Y344=0,"",ROUNDUP(Y344/H344,0)*0.02175),"")</f>
        <v>1.0222499999999999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715.17599999999993</v>
      </c>
      <c r="BN344" s="64">
        <f t="shared" si="40"/>
        <v>727.56</v>
      </c>
      <c r="BO344" s="64">
        <f t="shared" si="41"/>
        <v>0.96250000000000002</v>
      </c>
      <c r="BP344" s="64">
        <f t="shared" si="42"/>
        <v>0.97916666666666663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305</v>
      </c>
      <c r="Y345" s="548">
        <f t="shared" si="38"/>
        <v>315</v>
      </c>
      <c r="Z345" s="36">
        <f>IFERROR(IF(Y345=0,"",ROUNDUP(Y345/H345,0)*0.02175),"")</f>
        <v>0.45674999999999999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314.76000000000005</v>
      </c>
      <c r="BN345" s="64">
        <f t="shared" si="40"/>
        <v>325.08</v>
      </c>
      <c r="BO345" s="64">
        <f t="shared" si="41"/>
        <v>0.42361111111111105</v>
      </c>
      <c r="BP345" s="64">
        <f t="shared" si="42"/>
        <v>0.4375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284</v>
      </c>
      <c r="Y346" s="548">
        <f t="shared" si="38"/>
        <v>285</v>
      </c>
      <c r="Z346" s="36">
        <f>IFERROR(IF(Y346=0,"",ROUNDUP(Y346/H346,0)*0.02175),"")</f>
        <v>0.41324999999999995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293.08799999999997</v>
      </c>
      <c r="BN346" s="64">
        <f t="shared" si="40"/>
        <v>294.12</v>
      </c>
      <c r="BO346" s="64">
        <f t="shared" si="41"/>
        <v>0.39444444444444443</v>
      </c>
      <c r="BP346" s="64">
        <f t="shared" si="42"/>
        <v>0.39583333333333331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117.2</v>
      </c>
      <c r="Y350" s="549">
        <f>IFERROR(Y343/H343,"0")+IFERROR(Y344/H344,"0")+IFERROR(Y345/H345,"0")+IFERROR(Y346/H346,"0")+IFERROR(Y347/H347,"0")+IFERROR(Y348/H348,"0")+IFERROR(Y349/H349,"0")</f>
        <v>119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2.5882499999999999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1758</v>
      </c>
      <c r="Y351" s="549">
        <f>IFERROR(SUM(Y343:Y349),"0")</f>
        <v>1785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392</v>
      </c>
      <c r="Y353" s="548">
        <f>IFERROR(IF(X353="",0,CEILING((X353/$H353),1)*$H353),"")</f>
        <v>405</v>
      </c>
      <c r="Z353" s="36">
        <f>IFERROR(IF(Y353=0,"",ROUNDUP(Y353/H353,0)*0.02175),"")</f>
        <v>0.58724999999999994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404.54399999999998</v>
      </c>
      <c r="BN353" s="64">
        <f>IFERROR(Y353*I353/H353,"0")</f>
        <v>417.96000000000004</v>
      </c>
      <c r="BO353" s="64">
        <f>IFERROR(1/J353*(X353/H353),"0")</f>
        <v>0.5444444444444444</v>
      </c>
      <c r="BP353" s="64">
        <f>IFERROR(1/J353*(Y353/H353),"0")</f>
        <v>0.5625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26.133333333333333</v>
      </c>
      <c r="Y355" s="549">
        <f>IFERROR(Y353/H353,"0")+IFERROR(Y354/H354,"0")</f>
        <v>27</v>
      </c>
      <c r="Z355" s="549">
        <f>IFERROR(IF(Z353="",0,Z353),"0")+IFERROR(IF(Z354="",0,Z354),"0")</f>
        <v>0.58724999999999994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392</v>
      </c>
      <c r="Y356" s="549">
        <f>IFERROR(SUM(Y353:Y354),"0")</f>
        <v>405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80</v>
      </c>
      <c r="Y363" s="548">
        <f>IFERROR(IF(X363="",0,CEILING((X363/$H363),1)*$H363),"")</f>
        <v>81</v>
      </c>
      <c r="Z363" s="36">
        <f>IFERROR(IF(Y363=0,"",ROUNDUP(Y363/H363,0)*0.01898),"")</f>
        <v>0.17082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84.61333333333333</v>
      </c>
      <c r="BN363" s="64">
        <f>IFERROR(Y363*I363/H363,"0")</f>
        <v>85.670999999999992</v>
      </c>
      <c r="BO363" s="64">
        <f>IFERROR(1/J363*(X363/H363),"0")</f>
        <v>0.1388888888888889</v>
      </c>
      <c r="BP363" s="64">
        <f>IFERROR(1/J363*(Y363/H363),"0")</f>
        <v>0.140625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8.8888888888888893</v>
      </c>
      <c r="Y364" s="549">
        <f>IFERROR(Y363/H363,"0")</f>
        <v>9</v>
      </c>
      <c r="Z364" s="549">
        <f>IFERROR(IF(Z363="",0,Z363),"0")</f>
        <v>0.17082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80</v>
      </c>
      <c r="Y365" s="549">
        <f>IFERROR(SUM(Y363:Y363),"0")</f>
        <v>81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144</v>
      </c>
      <c r="Y378" s="548">
        <f>IFERROR(IF(X378="",0,CEILING((X378/$H378),1)*$H378),"")</f>
        <v>144</v>
      </c>
      <c r="Z378" s="36">
        <f>IFERROR(IF(Y378=0,"",ROUNDUP(Y378/H378,0)*0.01898),"")</f>
        <v>0.30368000000000001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152.304</v>
      </c>
      <c r="BN378" s="64">
        <f>IFERROR(Y378*I378/H378,"0")</f>
        <v>152.304</v>
      </c>
      <c r="BO378" s="64">
        <f>IFERROR(1/J378*(X378/H378),"0")</f>
        <v>0.25</v>
      </c>
      <c r="BP378" s="64">
        <f>IFERROR(1/J378*(Y378/H378),"0")</f>
        <v>0.25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16</v>
      </c>
      <c r="Y380" s="549">
        <f>IFERROR(Y378/H378,"0")+IFERROR(Y379/H379,"0")</f>
        <v>16</v>
      </c>
      <c r="Z380" s="549">
        <f>IFERROR(IF(Z378="",0,Z378),"0")+IFERROR(IF(Z379="",0,Z379),"0")</f>
        <v>0.30368000000000001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144</v>
      </c>
      <c r="Y381" s="549">
        <f>IFERROR(SUM(Y378:Y379),"0")</f>
        <v>144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37</v>
      </c>
      <c r="Y389" s="548">
        <f t="shared" ref="Y389:Y398" si="43">IFERROR(IF(X389="",0,CEILING((X389/$H389),1)*$H389),"")</f>
        <v>37.800000000000004</v>
      </c>
      <c r="Z389" s="36">
        <f>IFERROR(IF(Y389=0,"",ROUNDUP(Y389/H389,0)*0.00902),"")</f>
        <v>6.3140000000000002E-2</v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38.43888888888889</v>
      </c>
      <c r="BN389" s="64">
        <f t="shared" ref="BN389:BN398" si="45">IFERROR(Y389*I389/H389,"0")</f>
        <v>39.270000000000003</v>
      </c>
      <c r="BO389" s="64">
        <f t="shared" ref="BO389:BO398" si="46">IFERROR(1/J389*(X389/H389),"0")</f>
        <v>5.1907968574635241E-2</v>
      </c>
      <c r="BP389" s="64">
        <f t="shared" ref="BP389:BP398" si="47">IFERROR(1/J389*(Y389/H389),"0")</f>
        <v>5.3030303030303032E-2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3</v>
      </c>
      <c r="Y397" s="548">
        <f t="shared" si="43"/>
        <v>4.2</v>
      </c>
      <c r="Z397" s="36">
        <f t="shared" si="48"/>
        <v>1.004E-2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3.1857142857142855</v>
      </c>
      <c r="BN397" s="64">
        <f t="shared" si="45"/>
        <v>4.46</v>
      </c>
      <c r="BO397" s="64">
        <f t="shared" si="46"/>
        <v>6.1050061050061059E-3</v>
      </c>
      <c r="BP397" s="64">
        <f t="shared" si="47"/>
        <v>8.5470085470085479E-3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8.28042328042328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9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7.3179999999999995E-2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40</v>
      </c>
      <c r="Y400" s="549">
        <f>IFERROR(SUM(Y389:Y398),"0")</f>
        <v>42.000000000000007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77</v>
      </c>
      <c r="Y412" s="548">
        <f>IFERROR(IF(X412="",0,CEILING((X412/$H412),1)*$H412),"")</f>
        <v>81</v>
      </c>
      <c r="Z412" s="36">
        <f>IFERROR(IF(Y412=0,"",ROUNDUP(Y412/H412,0)*0.00902),"")</f>
        <v>0.1353</v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79.99444444444444</v>
      </c>
      <c r="BN412" s="64">
        <f>IFERROR(Y412*I412/H412,"0")</f>
        <v>84.15</v>
      </c>
      <c r="BO412" s="64">
        <f>IFERROR(1/J412*(X412/H412),"0")</f>
        <v>0.10802469135802469</v>
      </c>
      <c r="BP412" s="64">
        <f>IFERROR(1/J412*(Y412/H412),"0")</f>
        <v>0.11363636363636363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14.259259259259258</v>
      </c>
      <c r="Y416" s="549">
        <f>IFERROR(Y412/H412,"0")+IFERROR(Y413/H413,"0")+IFERROR(Y414/H414,"0")+IFERROR(Y415/H415,"0")</f>
        <v>14.999999999999998</v>
      </c>
      <c r="Z416" s="549">
        <f>IFERROR(IF(Z412="",0,Z412),"0")+IFERROR(IF(Z413="",0,Z413),"0")+IFERROR(IF(Z414="",0,Z414),"0")+IFERROR(IF(Z415="",0,Z415),"0")</f>
        <v>0.1353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77</v>
      </c>
      <c r="Y417" s="549">
        <f>IFERROR(SUM(Y412:Y415),"0")</f>
        <v>81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0</v>
      </c>
      <c r="Y431" s="548">
        <f t="shared" ref="Y431:Y442" si="49">IFERROR(IF(X431="",0,CEILING((X431/$H431),1)*$H431),"")</f>
        <v>0</v>
      </c>
      <c r="Z431" s="36" t="str">
        <f t="shared" ref="Z431:Z436" si="50">IFERROR(IF(Y431=0,"",ROUNDUP(Y431/H431,0)*0.01196),"")</f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0</v>
      </c>
      <c r="BN431" s="64">
        <f t="shared" ref="BN431:BN442" si="52">IFERROR(Y431*I431/H431,"0")</f>
        <v>0</v>
      </c>
      <c r="BO431" s="64">
        <f t="shared" ref="BO431:BO442" si="53">IFERROR(1/J431*(X431/H431),"0")</f>
        <v>0</v>
      </c>
      <c r="BP431" s="64">
        <f t="shared" ref="BP431:BP442" si="54">IFERROR(1/J431*(Y431/H431),"0")</f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5</v>
      </c>
      <c r="Y432" s="548">
        <f t="shared" si="49"/>
        <v>5.28</v>
      </c>
      <c r="Z432" s="36">
        <f t="shared" si="50"/>
        <v>1.196E-2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5.3409090909090908</v>
      </c>
      <c r="BN432" s="64">
        <f t="shared" si="52"/>
        <v>5.64</v>
      </c>
      <c r="BO432" s="64">
        <f t="shared" si="53"/>
        <v>9.1054778554778559E-3</v>
      </c>
      <c r="BP432" s="64">
        <f t="shared" si="54"/>
        <v>9.6153846153846159E-3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16</v>
      </c>
      <c r="Y433" s="548">
        <f t="shared" si="49"/>
        <v>21.12</v>
      </c>
      <c r="Z433" s="36">
        <f t="shared" si="50"/>
        <v>4.7840000000000001E-2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17.09090909090909</v>
      </c>
      <c r="BN433" s="64">
        <f t="shared" si="52"/>
        <v>22.56</v>
      </c>
      <c r="BO433" s="64">
        <f t="shared" si="53"/>
        <v>2.913752913752914E-2</v>
      </c>
      <c r="BP433" s="64">
        <f t="shared" si="54"/>
        <v>3.8461538461538464E-2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51</v>
      </c>
      <c r="Y436" s="548">
        <f t="shared" si="49"/>
        <v>52.800000000000004</v>
      </c>
      <c r="Z436" s="36">
        <f t="shared" si="50"/>
        <v>0.1196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54.47727272727272</v>
      </c>
      <c r="BN436" s="64">
        <f t="shared" si="52"/>
        <v>56.400000000000006</v>
      </c>
      <c r="BO436" s="64">
        <f t="shared" si="53"/>
        <v>9.2875874125874128E-2</v>
      </c>
      <c r="BP436" s="64">
        <f t="shared" si="54"/>
        <v>9.6153846153846159E-2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0</v>
      </c>
      <c r="Y438" s="548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13.636363636363635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15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0.1794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72</v>
      </c>
      <c r="Y444" s="549">
        <f>IFERROR(SUM(Y431:Y442),"0")</f>
        <v>79.2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0</v>
      </c>
      <c r="Y446" s="548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0</v>
      </c>
      <c r="Y449" s="549">
        <f>IFERROR(Y446/H446,"0")+IFERROR(Y447/H447,"0")+IFERROR(Y448/H448,"0")</f>
        <v>0</v>
      </c>
      <c r="Z449" s="549">
        <f>IFERROR(IF(Z446="",0,Z446),"0")+IFERROR(IF(Z447="",0,Z447),"0")+IFERROR(IF(Z448="",0,Z448),"0")</f>
        <v>0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0</v>
      </c>
      <c r="Y450" s="549">
        <f>IFERROR(SUM(Y446:Y448),"0")</f>
        <v>0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39</v>
      </c>
      <c r="Y454" s="548">
        <f t="shared" si="55"/>
        <v>42.24</v>
      </c>
      <c r="Z454" s="36">
        <f>IFERROR(IF(Y454=0,"",ROUNDUP(Y454/H454,0)*0.01196),"")</f>
        <v>9.5680000000000001E-2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41.659090909090907</v>
      </c>
      <c r="BN454" s="64">
        <f t="shared" si="57"/>
        <v>45.12</v>
      </c>
      <c r="BO454" s="64">
        <f t="shared" si="58"/>
        <v>7.1022727272727265E-2</v>
      </c>
      <c r="BP454" s="64">
        <f t="shared" si="59"/>
        <v>7.6923076923076927E-2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7.3863636363636358</v>
      </c>
      <c r="Y458" s="549">
        <f>IFERROR(Y452/H452,"0")+IFERROR(Y453/H453,"0")+IFERROR(Y454/H454,"0")+IFERROR(Y455/H455,"0")+IFERROR(Y456/H456,"0")+IFERROR(Y457/H457,"0")</f>
        <v>8</v>
      </c>
      <c r="Z458" s="549">
        <f>IFERROR(IF(Z452="",0,Z452),"0")+IFERROR(IF(Z453="",0,Z453),"0")+IFERROR(IF(Z454="",0,Z454),"0")+IFERROR(IF(Z455="",0,Z455),"0")+IFERROR(IF(Z456="",0,Z456),"0")+IFERROR(IF(Z457="",0,Z457),"0")</f>
        <v>9.5680000000000001E-2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39</v>
      </c>
      <c r="Y459" s="549">
        <f>IFERROR(SUM(Y452:Y457),"0")</f>
        <v>42.24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59</v>
      </c>
      <c r="Y487" s="548">
        <f>IFERROR(IF(X487="",0,CEILING((X487/$H487),1)*$H487),"")</f>
        <v>63</v>
      </c>
      <c r="Z487" s="36">
        <f>IFERROR(IF(Y487=0,"",ROUNDUP(Y487/H487,0)*0.01898),"")</f>
        <v>0.13286000000000001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62.402333333333331</v>
      </c>
      <c r="BN487" s="64">
        <f>IFERROR(Y487*I487/H487,"0")</f>
        <v>66.632999999999996</v>
      </c>
      <c r="BO487" s="64">
        <f>IFERROR(1/J487*(X487/H487),"0")</f>
        <v>0.10243055555555555</v>
      </c>
      <c r="BP487" s="64">
        <f>IFERROR(1/J487*(Y487/H487),"0")</f>
        <v>0.109375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6.5555555555555554</v>
      </c>
      <c r="Y488" s="549">
        <f>IFERROR(Y487/H487,"0")</f>
        <v>7</v>
      </c>
      <c r="Z488" s="549">
        <f>IFERROR(IF(Z487="",0,Z487),"0")</f>
        <v>0.13286000000000001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59</v>
      </c>
      <c r="Y489" s="549">
        <f>IFERROR(SUM(Y487:Y487),"0")</f>
        <v>63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3651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3769.1099999999997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3820.2082542594881</v>
      </c>
      <c r="Y501" s="549">
        <f>IFERROR(SUM(BN22:BN497),"0")</f>
        <v>3944.355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6</v>
      </c>
      <c r="Y502" s="38">
        <f>ROUNDUP(SUM(BP22:BP497),0)</f>
        <v>6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3970.2082542594881</v>
      </c>
      <c r="Y503" s="549">
        <f>GrossWeightTotalR+PalletQtyTotalR*25</f>
        <v>4094.355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507.21306630163957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527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6.6880899999999999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10.8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0" s="46">
        <f>IFERROR(Y87*1,"0")+IFERROR(Y88*1,"0")+IFERROR(Y89*1,"0")+IFERROR(Y93*1,"0")+IFERROR(Y94*1,"0")+IFERROR(Y95*1,"0")+IFERROR(Y96*1,"0")</f>
        <v>9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86.4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216.9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602.69999999999993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6.57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0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114.3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2271</v>
      </c>
      <c r="U510" s="46">
        <f>IFERROR(Y368*1,"0")+IFERROR(Y369*1,"0")+IFERROR(Y370*1,"0")+IFERROR(Y374*1,"0")+IFERROR(Y378*1,"0")+IFERROR(Y379*1,"0")+IFERROR(Y383*1,"0")</f>
        <v>144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42.000000000000007</v>
      </c>
      <c r="W510" s="46">
        <f>IFERROR(Y408*1,"0")+IFERROR(Y412*1,"0")+IFERROR(Y413*1,"0")+IFERROR(Y414*1,"0")+IFERROR(Y415*1,"0")</f>
        <v>81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121.44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63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2025-09-19T09:19:54Z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