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CD4B20B-69F0-4399-928C-B5412BED2A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Y22" i="1"/>
  <c r="B510" i="1" s="1"/>
  <c r="P22" i="1"/>
  <c r="H10" i="1"/>
  <c r="A9" i="1"/>
  <c r="F10" i="1" s="1"/>
  <c r="D7" i="1"/>
  <c r="Q6" i="1"/>
  <c r="P2" i="1"/>
  <c r="H9" i="1" l="1"/>
  <c r="A10" i="1"/>
  <c r="X503" i="1"/>
  <c r="Y24" i="1"/>
  <c r="Y32" i="1"/>
  <c r="Y44" i="1"/>
  <c r="Y59" i="1"/>
  <c r="Y65" i="1"/>
  <c r="Y70" i="1"/>
  <c r="BP67" i="1"/>
  <c r="BN67" i="1"/>
  <c r="Z67" i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Z169" i="1" s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31" i="1" l="1"/>
  <c r="Z458" i="1"/>
  <c r="Z399" i="1"/>
  <c r="Z256" i="1"/>
  <c r="Z213" i="1"/>
  <c r="Z32" i="1"/>
  <c r="Y504" i="1"/>
  <c r="Y501" i="1"/>
  <c r="Z338" i="1"/>
  <c r="Z264" i="1"/>
  <c r="Y502" i="1"/>
  <c r="Z111" i="1"/>
  <c r="Z70" i="1"/>
  <c r="Z505" i="1" s="1"/>
  <c r="Y500" i="1"/>
  <c r="Y503" i="1" l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<sst xmlns="http://schemas.openxmlformats.org/spreadsheetml/2006/main" count="2203" uniqueCount="804">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</sst>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42</v>
      </c>
      <c r="Y41" s="54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43.691666666666663</v>
      </c>
      <c r="BN41" s="64">
        <f>IFERROR(Y41*I41/H41,"0")</f>
        <v>44.94</v>
      </c>
      <c r="BO41" s="64">
        <f>IFERROR(1/J41*(X41/H41),"0")</f>
        <v>6.0763888888888888E-2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19</v>
      </c>
      <c r="Y43" s="548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9.0240240240240244</v>
      </c>
      <c r="Y44" s="549">
        <f>IFERROR(Y41/H41,"0")+IFERROR(Y42/H42,"0")+IFERROR(Y43/H43,"0")</f>
        <v>10</v>
      </c>
      <c r="Z44" s="549">
        <f>IFERROR(IF(Z41="",0,Z41),"0")+IFERROR(IF(Z42="",0,Z42),"0")+IFERROR(IF(Z43="",0,Z43),"0")</f>
        <v>0.13003999999999999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61</v>
      </c>
      <c r="Y45" s="549">
        <f>IFERROR(SUM(Y41:Y43),"0")</f>
        <v>65.400000000000006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43</v>
      </c>
      <c r="Y55" s="548">
        <f t="shared" si="6"/>
        <v>44</v>
      </c>
      <c r="Z55" s="36">
        <f>IFERROR(IF(Y55=0,"",ROUNDUP(Y55/H55,0)*0.00902),"")</f>
        <v>9.9220000000000003E-2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45.2575</v>
      </c>
      <c r="BN55" s="64">
        <f t="shared" si="8"/>
        <v>46.31</v>
      </c>
      <c r="BO55" s="64">
        <f t="shared" si="9"/>
        <v>8.1439393939393936E-2</v>
      </c>
      <c r="BP55" s="64">
        <f t="shared" si="10"/>
        <v>8.3333333333333343E-2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10.75</v>
      </c>
      <c r="Y58" s="549">
        <f>IFERROR(Y52/H52,"0")+IFERROR(Y53/H53,"0")+IFERROR(Y54/H54,"0")+IFERROR(Y55/H55,"0")+IFERROR(Y56/H56,"0")+IFERROR(Y57/H57,"0")</f>
        <v>11</v>
      </c>
      <c r="Z58" s="549">
        <f>IFERROR(IF(Z52="",0,Z52),"0")+IFERROR(IF(Z53="",0,Z53),"0")+IFERROR(IF(Z54="",0,Z54),"0")+IFERROR(IF(Z55="",0,Z55),"0")+IFERROR(IF(Z56="",0,Z56),"0")+IFERROR(IF(Z57="",0,Z57),"0")</f>
        <v>9.9220000000000003E-2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43</v>
      </c>
      <c r="Y59" s="549">
        <f>IFERROR(SUM(Y52:Y57),"0")</f>
        <v>44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43</v>
      </c>
      <c r="Y61" s="548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44.731944444444437</v>
      </c>
      <c r="BN61" s="64">
        <f>IFERROR(Y61*I61/H61,"0")</f>
        <v>44.94</v>
      </c>
      <c r="BO61" s="64">
        <f>IFERROR(1/J61*(X61/H61),"0")</f>
        <v>6.2210648148148147E-2</v>
      </c>
      <c r="BP61" s="64">
        <f>IFERROR(1/J61*(Y61/H61),"0")</f>
        <v>6.25E-2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3.9814814814814814</v>
      </c>
      <c r="Y64" s="549">
        <f>IFERROR(Y61/H61,"0")+IFERROR(Y62/H62,"0")+IFERROR(Y63/H63,"0")</f>
        <v>4</v>
      </c>
      <c r="Z64" s="549">
        <f>IFERROR(IF(Z61="",0,Z61),"0")+IFERROR(IF(Z62="",0,Z62),"0")+IFERROR(IF(Z63="",0,Z63),"0")</f>
        <v>7.5920000000000001E-2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43</v>
      </c>
      <c r="Y65" s="549">
        <f>IFERROR(SUM(Y61:Y63),"0")</f>
        <v>43.2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9</v>
      </c>
      <c r="Y68" s="548">
        <f>IFERROR(IF(X68="",0,CEILING((X68/$H68),1)*$H68),"")</f>
        <v>9</v>
      </c>
      <c r="Z68" s="36">
        <f>IFERROR(IF(Y68=0,"",ROUNDUP(Y68/H68,0)*0.00502),"")</f>
        <v>2.5100000000000001E-2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9.4999999999999982</v>
      </c>
      <c r="BN68" s="64">
        <f>IFERROR(Y68*I68/H68,"0")</f>
        <v>9.4999999999999982</v>
      </c>
      <c r="BO68" s="64">
        <f>IFERROR(1/J68*(X68/H68),"0")</f>
        <v>2.1367521367521368E-2</v>
      </c>
      <c r="BP68" s="64">
        <f>IFERROR(1/J68*(Y68/H68),"0")</f>
        <v>2.1367521367521368E-2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10</v>
      </c>
      <c r="Y69" s="548">
        <f>IFERROR(IF(X69="",0,CEILING((X69/$H69),1)*$H69),"")</f>
        <v>10.8</v>
      </c>
      <c r="Z69" s="36">
        <f>IFERROR(IF(Y69=0,"",ROUNDUP(Y69/H69,0)*0.00502),"")</f>
        <v>3.0120000000000001E-2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10.555555555555555</v>
      </c>
      <c r="BN69" s="64">
        <f>IFERROR(Y69*I69/H69,"0")</f>
        <v>11.4</v>
      </c>
      <c r="BO69" s="64">
        <f>IFERROR(1/J69*(X69/H69),"0")</f>
        <v>2.3741690408357077E-2</v>
      </c>
      <c r="BP69" s="64">
        <f>IFERROR(1/J69*(Y69/H69),"0")</f>
        <v>2.5641025641025644E-2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10.555555555555555</v>
      </c>
      <c r="Y70" s="549">
        <f>IFERROR(Y67/H67,"0")+IFERROR(Y68/H68,"0")+IFERROR(Y69/H69,"0")</f>
        <v>11</v>
      </c>
      <c r="Z70" s="549">
        <f>IFERROR(IF(Z67="",0,Z67),"0")+IFERROR(IF(Z68="",0,Z68),"0")+IFERROR(IF(Z69="",0,Z69),"0")</f>
        <v>5.5220000000000005E-2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19</v>
      </c>
      <c r="Y71" s="549">
        <f>IFERROR(SUM(Y67:Y69),"0")</f>
        <v>19.8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10</v>
      </c>
      <c r="Y74" s="548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10.517857142857144</v>
      </c>
      <c r="BN74" s="64">
        <f>IFERROR(Y74*I74/H74,"0")</f>
        <v>17.670000000000002</v>
      </c>
      <c r="BO74" s="64">
        <f>IFERROR(1/J74*(X74/H74),"0")</f>
        <v>1.8601190476190476E-2</v>
      </c>
      <c r="BP74" s="64">
        <f>IFERROR(1/J74*(Y74/H74),"0")</f>
        <v>3.125E-2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1.1904761904761905</v>
      </c>
      <c r="Y78" s="549">
        <f>IFERROR(Y73/H73,"0")+IFERROR(Y74/H74,"0")+IFERROR(Y75/H75,"0")+IFERROR(Y76/H76,"0")+IFERROR(Y77/H77,"0")</f>
        <v>2</v>
      </c>
      <c r="Z78" s="549">
        <f>IFERROR(IF(Z73="",0,Z73),"0")+IFERROR(IF(Z74="",0,Z74),"0")+IFERROR(IF(Z75="",0,Z75),"0")+IFERROR(IF(Z76="",0,Z76),"0")+IFERROR(IF(Z77="",0,Z77),"0")</f>
        <v>3.7960000000000001E-2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10</v>
      </c>
      <c r="Y79" s="549">
        <f>IFERROR(SUM(Y73:Y77),"0")</f>
        <v>16.8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90</v>
      </c>
      <c r="Y95" s="548">
        <f>IFERROR(IF(X95="",0,CEILING((X95/$H95),1)*$H95),"")</f>
        <v>91.800000000000011</v>
      </c>
      <c r="Z95" s="36">
        <f>IFERROR(IF(Y95=0,"",ROUNDUP(Y95/H95,0)*0.00651),"")</f>
        <v>0.22134000000000001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98.399999999999991</v>
      </c>
      <c r="BN95" s="64">
        <f>IFERROR(Y95*I95/H95,"0")</f>
        <v>100.36799999999999</v>
      </c>
      <c r="BO95" s="64">
        <f>IFERROR(1/J95*(X95/H95),"0")</f>
        <v>0.18315018315018314</v>
      </c>
      <c r="BP95" s="64">
        <f>IFERROR(1/J95*(Y95/H95),"0")</f>
        <v>0.18681318681318682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33.333333333333329</v>
      </c>
      <c r="Y97" s="549">
        <f>IFERROR(Y93/H93,"0")+IFERROR(Y94/H94,"0")+IFERROR(Y95/H95,"0")+IFERROR(Y96/H96,"0")</f>
        <v>34</v>
      </c>
      <c r="Z97" s="549">
        <f>IFERROR(IF(Z93="",0,Z93),"0")+IFERROR(IF(Z94="",0,Z94),"0")+IFERROR(IF(Z95="",0,Z95),"0")+IFERROR(IF(Z96="",0,Z96),"0")</f>
        <v>0.22134000000000001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90</v>
      </c>
      <c r="Y98" s="549">
        <f>IFERROR(SUM(Y93:Y96),"0")</f>
        <v>91.800000000000011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40</v>
      </c>
      <c r="Y108" s="548">
        <f>IFERROR(IF(X108="",0,CEILING((X108/$H108),1)*$H108),"")</f>
        <v>43.2</v>
      </c>
      <c r="Z108" s="36">
        <f>IFERROR(IF(Y108=0,"",ROUNDUP(Y108/H108,0)*0.01898),"")</f>
        <v>7.5920000000000001E-2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41.611111111111107</v>
      </c>
      <c r="BN108" s="64">
        <f>IFERROR(Y108*I108/H108,"0")</f>
        <v>44.94</v>
      </c>
      <c r="BO108" s="64">
        <f>IFERROR(1/J108*(X108/H108),"0")</f>
        <v>5.7870370370370364E-2</v>
      </c>
      <c r="BP108" s="64">
        <f>IFERROR(1/J108*(Y108/H108),"0")</f>
        <v>6.25E-2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30</v>
      </c>
      <c r="Y110" s="548">
        <f>IFERROR(IF(X110="",0,CEILING((X110/$H110),1)*$H110),"")</f>
        <v>31.2</v>
      </c>
      <c r="Z110" s="36">
        <f>IFERROR(IF(Y110=0,"",ROUNDUP(Y110/H110,0)*0.00651),"")</f>
        <v>8.4629999999999997E-2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32.250000000000007</v>
      </c>
      <c r="BN110" s="64">
        <f>IFERROR(Y110*I110/H110,"0")</f>
        <v>33.54</v>
      </c>
      <c r="BO110" s="64">
        <f>IFERROR(1/J110*(X110/H110),"0")</f>
        <v>6.8681318681318687E-2</v>
      </c>
      <c r="BP110" s="64">
        <f>IFERROR(1/J110*(Y110/H110),"0")</f>
        <v>7.1428571428571438E-2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16.203703703703702</v>
      </c>
      <c r="Y111" s="549">
        <f>IFERROR(Y108/H108,"0")+IFERROR(Y109/H109,"0")+IFERROR(Y110/H110,"0")</f>
        <v>17</v>
      </c>
      <c r="Z111" s="549">
        <f>IFERROR(IF(Z108="",0,Z108),"0")+IFERROR(IF(Z109="",0,Z109),"0")+IFERROR(IF(Z110="",0,Z110),"0")</f>
        <v>0.16055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70</v>
      </c>
      <c r="Y112" s="549">
        <f>IFERROR(SUM(Y108:Y110),"0")</f>
        <v>74.400000000000006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81</v>
      </c>
      <c r="Y114" s="548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86.13000000000001</v>
      </c>
      <c r="BN114" s="64">
        <f>IFERROR(Y114*I114/H114,"0")</f>
        <v>86.13000000000001</v>
      </c>
      <c r="BO114" s="64">
        <f>IFERROR(1/J114*(X114/H114),"0")</f>
        <v>0.15625</v>
      </c>
      <c r="BP114" s="64">
        <f>IFERROR(1/J114*(Y114/H114),"0")</f>
        <v>0.15625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91</v>
      </c>
      <c r="Y116" s="548">
        <f>IFERROR(IF(X116="",0,CEILING((X116/$H116),1)*$H116),"")</f>
        <v>91.800000000000011</v>
      </c>
      <c r="Z116" s="36">
        <f>IFERROR(IF(Y116=0,"",ROUNDUP(Y116/H116,0)*0.00651),"")</f>
        <v>0.22134000000000001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99.493333333333325</v>
      </c>
      <c r="BN116" s="64">
        <f>IFERROR(Y116*I116/H116,"0")</f>
        <v>100.36799999999999</v>
      </c>
      <c r="BO116" s="64">
        <f>IFERROR(1/J116*(X116/H116),"0")</f>
        <v>0.1851851851851852</v>
      </c>
      <c r="BP116" s="64">
        <f>IFERROR(1/J116*(Y116/H116),"0")</f>
        <v>0.18681318681318682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43.703703703703702</v>
      </c>
      <c r="Y118" s="549">
        <f>IFERROR(Y114/H114,"0")+IFERROR(Y115/H115,"0")+IFERROR(Y116/H116,"0")+IFERROR(Y117/H117,"0")</f>
        <v>44</v>
      </c>
      <c r="Z118" s="549">
        <f>IFERROR(IF(Z114="",0,Z114),"0")+IFERROR(IF(Z115="",0,Z115),"0")+IFERROR(IF(Z116="",0,Z116),"0")+IFERROR(IF(Z117="",0,Z117),"0")</f>
        <v>0.41114000000000001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172</v>
      </c>
      <c r="Y119" s="549">
        <f>IFERROR(SUM(Y114:Y117),"0")</f>
        <v>172.8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4</v>
      </c>
      <c r="Y156" s="548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4.2020202020202024</v>
      </c>
      <c r="BN156" s="64">
        <f>IFERROR(Y156*I156/H156,"0")</f>
        <v>6.24</v>
      </c>
      <c r="BO156" s="64">
        <f>IFERROR(1/J156*(X156/H156),"0")</f>
        <v>8.6333419666753015E-3</v>
      </c>
      <c r="BP156" s="64">
        <f>IFERROR(1/J156*(Y156/H156),"0")</f>
        <v>1.282051282051282E-2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2.0202020202020203</v>
      </c>
      <c r="Y157" s="549">
        <f>IFERROR(Y156/H156,"0")</f>
        <v>2.9999999999999996</v>
      </c>
      <c r="Z157" s="549">
        <f>IFERROR(IF(Z156="",0,Z156),"0")</f>
        <v>1.506E-2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4</v>
      </c>
      <c r="Y158" s="549">
        <f>IFERROR(SUM(Y156:Y156),"0")</f>
        <v>5.9399999999999995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40</v>
      </c>
      <c r="Y160" s="548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42.571428571428562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7.2150072150072145E-2</v>
      </c>
      <c r="BP160" s="64">
        <f t="shared" ref="BP160:BP168" si="15">IFERROR(1/J160*(Y160/H160),"0")</f>
        <v>7.575757575757576E-2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41</v>
      </c>
      <c r="Y162" s="548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43.05</v>
      </c>
      <c r="BN162" s="64">
        <f t="shared" si="13"/>
        <v>44.099999999999994</v>
      </c>
      <c r="BO162" s="64">
        <f t="shared" si="14"/>
        <v>7.3953823953823952E-2</v>
      </c>
      <c r="BP162" s="64">
        <f t="shared" si="15"/>
        <v>7.575757575757576E-2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8</v>
      </c>
      <c r="Y163" s="548">
        <f t="shared" si="11"/>
        <v>8.4</v>
      </c>
      <c r="Z163" s="36">
        <f>IFERROR(IF(Y163=0,"",ROUNDUP(Y163/H163,0)*0.00502),"")</f>
        <v>2.0080000000000001E-2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8.4952380952380953</v>
      </c>
      <c r="BN163" s="64">
        <f t="shared" si="13"/>
        <v>8.92</v>
      </c>
      <c r="BO163" s="64">
        <f t="shared" si="14"/>
        <v>1.6280016280016282E-2</v>
      </c>
      <c r="BP163" s="64">
        <f t="shared" si="15"/>
        <v>1.7094017094017096E-2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23</v>
      </c>
      <c r="Y166" s="548">
        <f t="shared" si="11"/>
        <v>23.1</v>
      </c>
      <c r="Z166" s="36">
        <f>IFERROR(IF(Y166=0,"",ROUNDUP(Y166/H166,0)*0.00502),"")</f>
        <v>5.5220000000000005E-2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24.095238095238095</v>
      </c>
      <c r="BN166" s="64">
        <f t="shared" si="13"/>
        <v>24.200000000000003</v>
      </c>
      <c r="BO166" s="64">
        <f t="shared" si="14"/>
        <v>4.680504680504681E-2</v>
      </c>
      <c r="BP166" s="64">
        <f t="shared" si="15"/>
        <v>4.7008547008547015E-2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34.047619047619051</v>
      </c>
      <c r="Y169" s="549">
        <f>IFERROR(Y160/H160,"0")+IFERROR(Y161/H161,"0")+IFERROR(Y162/H162,"0")+IFERROR(Y163/H163,"0")+IFERROR(Y164/H164,"0")+IFERROR(Y165/H165,"0")+IFERROR(Y166/H166,"0")+IFERROR(Y167/H167,"0")+IFERROR(Y168/H168,"0")</f>
        <v>35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0.25569999999999998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112</v>
      </c>
      <c r="Y170" s="549">
        <f>IFERROR(SUM(Y160:Y168),"0")</f>
        <v>115.5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3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3.4523809523809521</v>
      </c>
      <c r="BN173" s="64">
        <f>IFERROR(Y173*I173/H173,"0")</f>
        <v>4.3499999999999996</v>
      </c>
      <c r="BO173" s="64">
        <f>IFERROR(1/J173*(X173/H173),"0")</f>
        <v>1.1022927689594356E-2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3</v>
      </c>
      <c r="Y174" s="548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3.4523809523809521</v>
      </c>
      <c r="BN174" s="64">
        <f>IFERROR(Y174*I174/H174,"0")</f>
        <v>4.3499999999999996</v>
      </c>
      <c r="BO174" s="64">
        <f>IFERROR(1/J174*(X174/H174),"0")</f>
        <v>1.1022927689594356E-2</v>
      </c>
      <c r="BP174" s="64">
        <f>IFERROR(1/J174*(Y174/H174),"0")</f>
        <v>1.3888888888888888E-2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4.7619047619047619</v>
      </c>
      <c r="Y175" s="549">
        <f>IFERROR(Y172/H172,"0")+IFERROR(Y173/H173,"0")+IFERROR(Y174/H174,"0")</f>
        <v>6</v>
      </c>
      <c r="Z175" s="549">
        <f>IFERROR(IF(Z172="",0,Z172),"0")+IFERROR(IF(Z173="",0,Z173),"0")+IFERROR(IF(Z174="",0,Z174),"0")</f>
        <v>3.5400000000000001E-2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6</v>
      </c>
      <c r="Y176" s="549">
        <f>IFERROR(SUM(Y172:Y174),"0")</f>
        <v>7.5600000000000005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81</v>
      </c>
      <c r="Y194" s="548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269</v>
      </c>
      <c r="Y196" s="548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279.46111111111111</v>
      </c>
      <c r="BN196" s="64">
        <f t="shared" si="18"/>
        <v>280.5</v>
      </c>
      <c r="BO196" s="64">
        <f t="shared" si="19"/>
        <v>0.37738496071829403</v>
      </c>
      <c r="BP196" s="64">
        <f t="shared" si="20"/>
        <v>0.37878787878787878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42</v>
      </c>
      <c r="Y197" s="548">
        <f t="shared" si="16"/>
        <v>43.2</v>
      </c>
      <c r="Z197" s="36">
        <f>IFERROR(IF(Y197=0,"",ROUNDUP(Y197/H197,0)*0.00502),"")</f>
        <v>0.12048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45.033333333333331</v>
      </c>
      <c r="BN197" s="64">
        <f t="shared" si="18"/>
        <v>46.32</v>
      </c>
      <c r="BO197" s="64">
        <f t="shared" si="19"/>
        <v>9.9715099715099717E-2</v>
      </c>
      <c r="BP197" s="64">
        <f t="shared" si="20"/>
        <v>0.10256410256410257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1</v>
      </c>
      <c r="Y200" s="548">
        <f t="shared" si="16"/>
        <v>1.8</v>
      </c>
      <c r="Z200" s="36">
        <f>IFERROR(IF(Y200=0,"",ROUNDUP(Y200/H200,0)*0.00502),"")</f>
        <v>5.0200000000000002E-3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1.0555555555555556</v>
      </c>
      <c r="BN200" s="64">
        <f t="shared" si="18"/>
        <v>1.9</v>
      </c>
      <c r="BO200" s="64">
        <f t="shared" si="19"/>
        <v>2.3741690408357078E-3</v>
      </c>
      <c r="BP200" s="64">
        <f t="shared" si="20"/>
        <v>4.2735042735042739E-3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88.703703703703695</v>
      </c>
      <c r="Y201" s="549">
        <f>IFERROR(Y193/H193,"0")+IFERROR(Y194/H194,"0")+IFERROR(Y195/H195,"0")+IFERROR(Y196/H196,"0")+IFERROR(Y197/H197,"0")+IFERROR(Y198/H198,"0")+IFERROR(Y199/H199,"0")+IFERROR(Y200/H200,"0")</f>
        <v>90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0.7118000000000001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393</v>
      </c>
      <c r="Y202" s="549">
        <f>IFERROR(SUM(Y193:Y200),"0")</f>
        <v>396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181</v>
      </c>
      <c r="Y207" s="548">
        <f t="shared" si="21"/>
        <v>182.4</v>
      </c>
      <c r="Z207" s="36">
        <f t="shared" ref="Z207:Z212" si="26">IFERROR(IF(Y207=0,"",ROUNDUP(Y207/H207,0)*0.00651),"")</f>
        <v>0.49476000000000003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201.36250000000001</v>
      </c>
      <c r="BN207" s="64">
        <f t="shared" si="23"/>
        <v>202.92</v>
      </c>
      <c r="BO207" s="64">
        <f t="shared" si="24"/>
        <v>0.41437728937728946</v>
      </c>
      <c r="BP207" s="64">
        <f t="shared" si="25"/>
        <v>0.4175824175824176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171</v>
      </c>
      <c r="Y209" s="548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188.95500000000001</v>
      </c>
      <c r="BN209" s="64">
        <f t="shared" si="23"/>
        <v>190.94400000000002</v>
      </c>
      <c r="BO209" s="64">
        <f t="shared" si="24"/>
        <v>0.39148351648351654</v>
      </c>
      <c r="BP209" s="64">
        <f t="shared" si="25"/>
        <v>0.39560439560439564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169</v>
      </c>
      <c r="Y210" s="548">
        <f t="shared" si="21"/>
        <v>170.4</v>
      </c>
      <c r="Z210" s="36">
        <f t="shared" si="26"/>
        <v>0.46221000000000001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186.74500000000003</v>
      </c>
      <c r="BN210" s="64">
        <f t="shared" si="23"/>
        <v>188.29200000000003</v>
      </c>
      <c r="BO210" s="64">
        <f t="shared" si="24"/>
        <v>0.38690476190476197</v>
      </c>
      <c r="BP210" s="64">
        <f t="shared" si="25"/>
        <v>0.39010989010989017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105</v>
      </c>
      <c r="Y211" s="548">
        <f t="shared" si="21"/>
        <v>105.6</v>
      </c>
      <c r="Z211" s="36">
        <f t="shared" si="26"/>
        <v>0.28644000000000003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116.02500000000002</v>
      </c>
      <c r="BN211" s="64">
        <f t="shared" si="23"/>
        <v>116.688</v>
      </c>
      <c r="BO211" s="64">
        <f t="shared" si="24"/>
        <v>0.24038461538461539</v>
      </c>
      <c r="BP211" s="64">
        <f t="shared" si="25"/>
        <v>0.24175824175824179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87</v>
      </c>
      <c r="Y212" s="548">
        <f t="shared" si="21"/>
        <v>88.8</v>
      </c>
      <c r="Z212" s="36">
        <f t="shared" si="26"/>
        <v>0.24087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96.352499999999992</v>
      </c>
      <c r="BN212" s="64">
        <f t="shared" si="23"/>
        <v>98.346000000000004</v>
      </c>
      <c r="BO212" s="64">
        <f t="shared" si="24"/>
        <v>0.19917582417582419</v>
      </c>
      <c r="BP212" s="64">
        <f t="shared" si="25"/>
        <v>0.20329670329670332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297.08333333333337</v>
      </c>
      <c r="Y213" s="549">
        <f>IFERROR(Y204/H204,"0")+IFERROR(Y205/H205,"0")+IFERROR(Y206/H206,"0")+IFERROR(Y207/H207,"0")+IFERROR(Y208/H208,"0")+IFERROR(Y209/H209,"0")+IFERROR(Y210/H210,"0")+IFERROR(Y211/H211,"0")+IFERROR(Y212/H212,"0")</f>
        <v>300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1.9530000000000001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713</v>
      </c>
      <c r="Y214" s="549">
        <f>IFERROR(SUM(Y204:Y212),"0")</f>
        <v>720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77</v>
      </c>
      <c r="Y216" s="548">
        <f>IFERROR(IF(X216="",0,CEILING((X216/$H216),1)*$H216),"")</f>
        <v>79.2</v>
      </c>
      <c r="Z216" s="36">
        <f>IFERROR(IF(Y216=0,"",ROUNDUP(Y216/H216,0)*0.00651),"")</f>
        <v>0.21482999999999999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85.085000000000008</v>
      </c>
      <c r="BN216" s="64">
        <f>IFERROR(Y216*I216/H216,"0")</f>
        <v>87.51600000000002</v>
      </c>
      <c r="BO216" s="64">
        <f>IFERROR(1/J216*(X216/H216),"0")</f>
        <v>0.17628205128205132</v>
      </c>
      <c r="BP216" s="64">
        <f>IFERROR(1/J216*(Y216/H216),"0")</f>
        <v>0.18131868131868134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84</v>
      </c>
      <c r="Y217" s="548">
        <f>IFERROR(IF(X217="",0,CEILING((X217/$H217),1)*$H217),"")</f>
        <v>84</v>
      </c>
      <c r="Z217" s="36">
        <f>IFERROR(IF(Y217=0,"",ROUNDUP(Y217/H217,0)*0.00651),"")</f>
        <v>0.22785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92.820000000000007</v>
      </c>
      <c r="BN217" s="64">
        <f>IFERROR(Y217*I217/H217,"0")</f>
        <v>92.820000000000007</v>
      </c>
      <c r="BO217" s="64">
        <f>IFERROR(1/J217*(X217/H217),"0")</f>
        <v>0.19230769230769232</v>
      </c>
      <c r="BP217" s="64">
        <f>IFERROR(1/J217*(Y217/H217),"0")</f>
        <v>0.19230769230769232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67.083333333333343</v>
      </c>
      <c r="Y218" s="549">
        <f>IFERROR(Y216/H216,"0")+IFERROR(Y217/H217,"0")</f>
        <v>68</v>
      </c>
      <c r="Z218" s="549">
        <f>IFERROR(IF(Z216="",0,Z216),"0")+IFERROR(IF(Z217="",0,Z217),"0")</f>
        <v>0.44267999999999996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161</v>
      </c>
      <c r="Y219" s="549">
        <f>IFERROR(SUM(Y216:Y217),"0")</f>
        <v>163.19999999999999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34</v>
      </c>
      <c r="Y225" s="548">
        <f t="shared" si="27"/>
        <v>36</v>
      </c>
      <c r="Z225" s="36">
        <f t="shared" ref="Z225:Z230" si="32">IFERROR(IF(Y225=0,"",ROUNDUP(Y225/H225,0)*0.00902),"")</f>
        <v>8.1180000000000002E-2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35.784999999999997</v>
      </c>
      <c r="BN225" s="64">
        <f t="shared" si="29"/>
        <v>37.89</v>
      </c>
      <c r="BO225" s="64">
        <f t="shared" si="30"/>
        <v>6.4393939393939392E-2</v>
      </c>
      <c r="BP225" s="64">
        <f t="shared" si="31"/>
        <v>6.8181818181818177E-2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8.5</v>
      </c>
      <c r="Y231" s="549">
        <f>IFERROR(Y222/H222,"0")+IFERROR(Y223/H223,"0")+IFERROR(Y224/H224,"0")+IFERROR(Y225/H225,"0")+IFERROR(Y226/H226,"0")+IFERROR(Y227/H227,"0")+IFERROR(Y228/H228,"0")+IFERROR(Y229/H229,"0")+IFERROR(Y230/H230,"0")</f>
        <v>9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8.1180000000000002E-2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34</v>
      </c>
      <c r="Y232" s="549">
        <f>IFERROR(SUM(Y222:Y230),"0")</f>
        <v>36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5</v>
      </c>
      <c r="Y238" s="548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5.4861111111111107</v>
      </c>
      <c r="BN238" s="64">
        <f>IFERROR(Y238*I238/H238,"0")</f>
        <v>5.9250000000000007</v>
      </c>
      <c r="BO238" s="64">
        <f>IFERROR(1/J238*(X238/H238),"0")</f>
        <v>1.2860082304526748E-2</v>
      </c>
      <c r="BP238" s="64">
        <f>IFERROR(1/J238*(Y238/H238),"0")</f>
        <v>1.3888888888888888E-2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2.7777777777777777</v>
      </c>
      <c r="Y239" s="549">
        <f>IFERROR(Y238/H238,"0")</f>
        <v>3</v>
      </c>
      <c r="Z239" s="549">
        <f>IFERROR(IF(Z238="",0,Z238),"0")</f>
        <v>1.77E-2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5</v>
      </c>
      <c r="Y240" s="549">
        <f>IFERROR(SUM(Y238:Y238),"0")</f>
        <v>5.4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2</v>
      </c>
      <c r="Y246" s="548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2.0202020202020203</v>
      </c>
      <c r="Y247" s="549">
        <f>IFERROR(Y242/H242,"0")+IFERROR(Y243/H243,"0")+IFERROR(Y244/H244,"0")+IFERROR(Y245/H245,"0")+IFERROR(Y246/H246,"0")</f>
        <v>2.9999999999999996</v>
      </c>
      <c r="Z247" s="549">
        <f>IFERROR(IF(Z242="",0,Z242),"0")+IFERROR(IF(Z243="",0,Z243),"0")+IFERROR(IF(Z244="",0,Z244),"0")+IFERROR(IF(Z245="",0,Z245),"0")+IFERROR(IF(Z246="",0,Z246),"0")</f>
        <v>1.77E-2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2</v>
      </c>
      <c r="Y248" s="549">
        <f>IFERROR(SUM(Y242:Y246),"0")</f>
        <v>2.9699999999999998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60</v>
      </c>
      <c r="Y269" s="54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27</v>
      </c>
      <c r="Y270" s="54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36.25</v>
      </c>
      <c r="Y271" s="549">
        <f>IFERROR(Y268/H268,"0")+IFERROR(Y269/H269,"0")+IFERROR(Y270/H270,"0")</f>
        <v>37</v>
      </c>
      <c r="Z271" s="549">
        <f>IFERROR(IF(Z268="",0,Z268),"0")+IFERROR(IF(Z269="",0,Z269),"0")+IFERROR(IF(Z270="",0,Z270),"0")</f>
        <v>0.24087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87</v>
      </c>
      <c r="Y272" s="549">
        <f>IFERROR(SUM(Y268:Y270),"0")</f>
        <v>88.8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29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30.791785714285716</v>
      </c>
      <c r="BN315" s="64">
        <f>IFERROR(Y315*I315/H315,"0")</f>
        <v>35.676000000000002</v>
      </c>
      <c r="BO315" s="64">
        <f>IFERROR(1/J315*(X315/H315),"0")</f>
        <v>5.3943452380952377E-2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34</v>
      </c>
      <c r="Y316" s="548">
        <f>IFERROR(IF(X316="",0,CEILING((X316/$H316),1)*$H316),"")</f>
        <v>39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36.262307692307694</v>
      </c>
      <c r="BN316" s="64">
        <f>IFERROR(Y316*I316/H316,"0")</f>
        <v>41.595000000000006</v>
      </c>
      <c r="BO316" s="64">
        <f>IFERROR(1/J316*(X316/H316),"0")</f>
        <v>6.8108974358974367E-2</v>
      </c>
      <c r="BP316" s="64">
        <f>IFERROR(1/J316*(Y316/H316),"0")</f>
        <v>7.8125E-2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8</v>
      </c>
      <c r="Y317" s="548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8.4942857142857147</v>
      </c>
      <c r="BN317" s="64">
        <f>IFERROR(Y317*I317/H317,"0")</f>
        <v>8.9190000000000005</v>
      </c>
      <c r="BO317" s="64">
        <f>IFERROR(1/J317*(X317/H317),"0")</f>
        <v>1.488095238095238E-2</v>
      </c>
      <c r="BP317" s="64">
        <f>IFERROR(1/J317*(Y317/H317),"0")</f>
        <v>1.5625E-2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8.7637362637362646</v>
      </c>
      <c r="Y318" s="549">
        <f>IFERROR(Y315/H315,"0")+IFERROR(Y316/H316,"0")+IFERROR(Y317/H317,"0")</f>
        <v>10</v>
      </c>
      <c r="Z318" s="549">
        <f>IFERROR(IF(Z315="",0,Z315),"0")+IFERROR(IF(Z316="",0,Z316),"0")+IFERROR(IF(Z317="",0,Z317),"0")</f>
        <v>0.1898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71</v>
      </c>
      <c r="Y319" s="549">
        <f>IFERROR(SUM(Y315:Y317),"0")</f>
        <v>81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1</v>
      </c>
      <c r="Y324" s="548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1.1294117647058823</v>
      </c>
      <c r="BN324" s="64">
        <f>IFERROR(Y324*I324/H324,"0")</f>
        <v>2.88</v>
      </c>
      <c r="BO324" s="64">
        <f>IFERROR(1/J324*(X324/H324),"0")</f>
        <v>2.1547080370609788E-3</v>
      </c>
      <c r="BP324" s="64">
        <f>IFERROR(1/J324*(Y324/H324),"0")</f>
        <v>5.4945054945054949E-3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0.39215686274509809</v>
      </c>
      <c r="Y325" s="549">
        <f>IFERROR(Y321/H321,"0")+IFERROR(Y322/H322,"0")+IFERROR(Y323/H323,"0")+IFERROR(Y324/H324,"0")</f>
        <v>1</v>
      </c>
      <c r="Z325" s="549">
        <f>IFERROR(IF(Z321="",0,Z321),"0")+IFERROR(IF(Z322="",0,Z322),"0")+IFERROR(IF(Z323="",0,Z323),"0")+IFERROR(IF(Z324="",0,Z324),"0")</f>
        <v>6.5100000000000002E-3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1</v>
      </c>
      <c r="Y326" s="549">
        <f>IFERROR(SUM(Y321:Y324),"0")</f>
        <v>2.5499999999999998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754</v>
      </c>
      <c r="Y343" s="548">
        <f t="shared" ref="Y343:Y349" si="38">IFERROR(IF(X343="",0,CEILING((X343/$H343),1)*$H343),"")</f>
        <v>765</v>
      </c>
      <c r="Z343" s="36">
        <f>IFERROR(IF(Y343=0,"",ROUNDUP(Y343/H343,0)*0.02175),"")</f>
        <v>1.1092499999999998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778.12800000000004</v>
      </c>
      <c r="BN343" s="64">
        <f t="shared" ref="BN343:BN349" si="40">IFERROR(Y343*I343/H343,"0")</f>
        <v>789.48</v>
      </c>
      <c r="BO343" s="64">
        <f t="shared" ref="BO343:BO349" si="41">IFERROR(1/J343*(X343/H343),"0")</f>
        <v>1.0472222222222221</v>
      </c>
      <c r="BP343" s="64">
        <f t="shared" ref="BP343:BP349" si="42">IFERROR(1/J343*(Y343/H343),"0")</f>
        <v>1.0625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553</v>
      </c>
      <c r="Y345" s="548">
        <f t="shared" si="38"/>
        <v>555</v>
      </c>
      <c r="Z345" s="36">
        <f>IFERROR(IF(Y345=0,"",ROUNDUP(Y345/H345,0)*0.02175),"")</f>
        <v>0.80474999999999997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570.69600000000003</v>
      </c>
      <c r="BN345" s="64">
        <f t="shared" si="40"/>
        <v>572.76</v>
      </c>
      <c r="BO345" s="64">
        <f t="shared" si="41"/>
        <v>0.76805555555555549</v>
      </c>
      <c r="BP345" s="64">
        <f t="shared" si="42"/>
        <v>0.77083333333333326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87.133333333333326</v>
      </c>
      <c r="Y350" s="549">
        <f>IFERROR(Y343/H343,"0")+IFERROR(Y344/H344,"0")+IFERROR(Y345/H345,"0")+IFERROR(Y346/H346,"0")+IFERROR(Y347/H347,"0")+IFERROR(Y348/H348,"0")+IFERROR(Y349/H349,"0")</f>
        <v>88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1.9139999999999997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1307</v>
      </c>
      <c r="Y351" s="549">
        <f>IFERROR(SUM(Y343:Y349),"0")</f>
        <v>1320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272</v>
      </c>
      <c r="Y353" s="548">
        <f>IFERROR(IF(X353="",0,CEILING((X353/$H353),1)*$H353),"")</f>
        <v>285</v>
      </c>
      <c r="Z353" s="36">
        <f>IFERROR(IF(Y353=0,"",ROUNDUP(Y353/H353,0)*0.02175),"")</f>
        <v>0.41324999999999995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280.70400000000001</v>
      </c>
      <c r="BN353" s="64">
        <f>IFERROR(Y353*I353/H353,"0")</f>
        <v>294.12</v>
      </c>
      <c r="BO353" s="64">
        <f>IFERROR(1/J353*(X353/H353),"0")</f>
        <v>0.37777777777777777</v>
      </c>
      <c r="BP353" s="64">
        <f>IFERROR(1/J353*(Y353/H353),"0")</f>
        <v>0.39583333333333331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18.133333333333333</v>
      </c>
      <c r="Y355" s="549">
        <f>IFERROR(Y353/H353,"0")+IFERROR(Y354/H354,"0")</f>
        <v>19</v>
      </c>
      <c r="Z355" s="549">
        <f>IFERROR(IF(Z353="",0,Z353),"0")+IFERROR(IF(Z354="",0,Z354),"0")</f>
        <v>0.41324999999999995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272</v>
      </c>
      <c r="Y356" s="549">
        <f>IFERROR(SUM(Y353:Y354),"0")</f>
        <v>285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91</v>
      </c>
      <c r="Y359" s="548">
        <f>IFERROR(IF(X359="",0,CEILING((X359/$H359),1)*$H359),"")</f>
        <v>99</v>
      </c>
      <c r="Z359" s="36">
        <f>IFERROR(IF(Y359=0,"",ROUNDUP(Y359/H359,0)*0.01898),"")</f>
        <v>0.20877999999999999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96.247666666666674</v>
      </c>
      <c r="BN359" s="64">
        <f>IFERROR(Y359*I359/H359,"0")</f>
        <v>104.709</v>
      </c>
      <c r="BO359" s="64">
        <f>IFERROR(1/J359*(X359/H359),"0")</f>
        <v>0.1579861111111111</v>
      </c>
      <c r="BP359" s="64">
        <f>IFERROR(1/J359*(Y359/H359),"0")</f>
        <v>0.171875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10.111111111111111</v>
      </c>
      <c r="Y360" s="549">
        <f>IFERROR(Y358/H358,"0")+IFERROR(Y359/H359,"0")</f>
        <v>11</v>
      </c>
      <c r="Z360" s="549">
        <f>IFERROR(IF(Z358="",0,Z358),"0")+IFERROR(IF(Z359="",0,Z359),"0")</f>
        <v>0.20877999999999999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91</v>
      </c>
      <c r="Y361" s="549">
        <f>IFERROR(SUM(Y358:Y359),"0")</f>
        <v>99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9</v>
      </c>
      <c r="Y363" s="548">
        <f>IFERROR(IF(X363="",0,CEILING((X363/$H363),1)*$H363),"")</f>
        <v>9</v>
      </c>
      <c r="Z363" s="36">
        <f>IFERROR(IF(Y363=0,"",ROUNDUP(Y363/H363,0)*0.01898),"")</f>
        <v>1.898E-2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9.5190000000000001</v>
      </c>
      <c r="BN363" s="64">
        <f>IFERROR(Y363*I363/H363,"0")</f>
        <v>9.5190000000000001</v>
      </c>
      <c r="BO363" s="64">
        <f>IFERROR(1/J363*(X363/H363),"0")</f>
        <v>1.5625E-2</v>
      </c>
      <c r="BP363" s="64">
        <f>IFERROR(1/J363*(Y363/H363),"0")</f>
        <v>1.5625E-2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1</v>
      </c>
      <c r="Y364" s="549">
        <f>IFERROR(Y363/H363,"0")</f>
        <v>1</v>
      </c>
      <c r="Z364" s="549">
        <f>IFERROR(IF(Z363="",0,Z363),"0")</f>
        <v>1.898E-2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9</v>
      </c>
      <c r="Y365" s="549">
        <f>IFERROR(SUM(Y363:Y363),"0")</f>
        <v>9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39</v>
      </c>
      <c r="Y368" s="548">
        <f>IFERROR(IF(X368="",0,CEILING((X368/$H368),1)*$H368),"")</f>
        <v>43.2</v>
      </c>
      <c r="Z368" s="36">
        <f>IFERROR(IF(Y368=0,"",ROUNDUP(Y368/H368,0)*0.01898),"")</f>
        <v>7.5920000000000001E-2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40.570833333333326</v>
      </c>
      <c r="BN368" s="64">
        <f>IFERROR(Y368*I368/H368,"0")</f>
        <v>44.94</v>
      </c>
      <c r="BO368" s="64">
        <f>IFERROR(1/J368*(X368/H368),"0")</f>
        <v>5.6423611111111105E-2</v>
      </c>
      <c r="BP368" s="64">
        <f>IFERROR(1/J368*(Y368/H368),"0")</f>
        <v>6.25E-2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3.6111111111111107</v>
      </c>
      <c r="Y371" s="549">
        <f>IFERROR(Y368/H368,"0")+IFERROR(Y369/H369,"0")+IFERROR(Y370/H370,"0")</f>
        <v>4</v>
      </c>
      <c r="Z371" s="549">
        <f>IFERROR(IF(Z368="",0,Z368),"0")+IFERROR(IF(Z369="",0,Z369),"0")+IFERROR(IF(Z370="",0,Z370),"0")</f>
        <v>7.5920000000000001E-2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39</v>
      </c>
      <c r="Y372" s="549">
        <f>IFERROR(SUM(Y368:Y370),"0")</f>
        <v>43.2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138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145.958</v>
      </c>
      <c r="BN378" s="64">
        <f>IFERROR(Y378*I378/H378,"0")</f>
        <v>152.304</v>
      </c>
      <c r="BO378" s="64">
        <f>IFERROR(1/J378*(X378/H378),"0")</f>
        <v>0.23958333333333334</v>
      </c>
      <c r="BP378" s="64">
        <f>IFERROR(1/J378*(Y378/H378),"0")</f>
        <v>0.25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15.333333333333334</v>
      </c>
      <c r="Y380" s="549">
        <f>IFERROR(Y378/H378,"0")+IFERROR(Y379/H379,"0")</f>
        <v>16</v>
      </c>
      <c r="Z380" s="549">
        <f>IFERROR(IF(Z378="",0,Z378),"0")+IFERROR(IF(Z379="",0,Z379),"0")</f>
        <v>0.30368000000000001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138</v>
      </c>
      <c r="Y381" s="549">
        <f>IFERROR(SUM(Y378:Y379),"0")</f>
        <v>144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20</v>
      </c>
      <c r="Y397" s="548">
        <f t="shared" si="43"/>
        <v>21</v>
      </c>
      <c r="Z397" s="36">
        <f t="shared" si="48"/>
        <v>5.0200000000000002E-2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21.238095238095237</v>
      </c>
      <c r="BN397" s="64">
        <f t="shared" si="45"/>
        <v>22.299999999999997</v>
      </c>
      <c r="BO397" s="64">
        <f t="shared" si="46"/>
        <v>4.0700040700040706E-2</v>
      </c>
      <c r="BP397" s="64">
        <f t="shared" si="47"/>
        <v>4.2735042735042736E-2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9.5238095238095237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5.0200000000000002E-2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20</v>
      </c>
      <c r="Y400" s="549">
        <f>IFERROR(SUM(Y389:Y398),"0")</f>
        <v>21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44</v>
      </c>
      <c r="Y412" s="548">
        <f>IFERROR(IF(X412="",0,CEILING((X412/$H412),1)*$H412),"")</f>
        <v>48.6</v>
      </c>
      <c r="Z412" s="36">
        <f>IFERROR(IF(Y412=0,"",ROUNDUP(Y412/H412,0)*0.00902),"")</f>
        <v>8.1180000000000002E-2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45.711111111111109</v>
      </c>
      <c r="BN412" s="64">
        <f>IFERROR(Y412*I412/H412,"0")</f>
        <v>50.49</v>
      </c>
      <c r="BO412" s="64">
        <f>IFERROR(1/J412*(X412/H412),"0")</f>
        <v>6.1728395061728392E-2</v>
      </c>
      <c r="BP412" s="64">
        <f>IFERROR(1/J412*(Y412/H412),"0")</f>
        <v>6.8181818181818177E-2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8.148148148148147</v>
      </c>
      <c r="Y416" s="549">
        <f>IFERROR(Y412/H412,"0")+IFERROR(Y413/H413,"0")+IFERROR(Y414/H414,"0")+IFERROR(Y415/H415,"0")</f>
        <v>9</v>
      </c>
      <c r="Z416" s="549">
        <f>IFERROR(IF(Z412="",0,Z412),"0")+IFERROR(IF(Z413="",0,Z413),"0")+IFERROR(IF(Z414="",0,Z414),"0")+IFERROR(IF(Z415="",0,Z415),"0")</f>
        <v>8.1180000000000002E-2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44</v>
      </c>
      <c r="Y417" s="549">
        <f>IFERROR(SUM(Y412:Y415),"0")</f>
        <v>48.6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157</v>
      </c>
      <c r="Y431" s="548">
        <f t="shared" ref="Y431:Y442" si="49">IFERROR(IF(X431="",0,CEILING((X431/$H431),1)*$H431),"")</f>
        <v>158.4</v>
      </c>
      <c r="Z431" s="36">
        <f t="shared" ref="Z431:Z436" si="50">IFERROR(IF(Y431=0,"",ROUNDUP(Y431/H431,0)*0.01196),"")</f>
        <v>0.35880000000000001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167.70454545454544</v>
      </c>
      <c r="BN431" s="64">
        <f t="shared" ref="BN431:BN442" si="52">IFERROR(Y431*I431/H431,"0")</f>
        <v>169.2</v>
      </c>
      <c r="BO431" s="64">
        <f t="shared" ref="BO431:BO442" si="53">IFERROR(1/J431*(X431/H431),"0")</f>
        <v>0.28591200466200467</v>
      </c>
      <c r="BP431" s="64">
        <f t="shared" ref="BP431:BP442" si="54">IFERROR(1/J431*(Y431/H431),"0")</f>
        <v>0.28846153846153849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159</v>
      </c>
      <c r="Y433" s="548">
        <f t="shared" si="49"/>
        <v>163.68</v>
      </c>
      <c r="Z433" s="36">
        <f t="shared" si="50"/>
        <v>0.37075999999999998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169.84090909090909</v>
      </c>
      <c r="BN433" s="64">
        <f t="shared" si="52"/>
        <v>174.84</v>
      </c>
      <c r="BO433" s="64">
        <f t="shared" si="53"/>
        <v>0.28955419580419584</v>
      </c>
      <c r="BP433" s="64">
        <f t="shared" si="54"/>
        <v>0.29807692307692307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183</v>
      </c>
      <c r="Y436" s="548">
        <f t="shared" si="49"/>
        <v>184.8</v>
      </c>
      <c r="Z436" s="36">
        <f t="shared" si="50"/>
        <v>0.41860000000000003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195.47727272727269</v>
      </c>
      <c r="BN436" s="64">
        <f t="shared" si="52"/>
        <v>197.39999999999998</v>
      </c>
      <c r="BO436" s="64">
        <f t="shared" si="53"/>
        <v>0.33326048951048948</v>
      </c>
      <c r="BP436" s="64">
        <f t="shared" si="54"/>
        <v>0.33653846153846156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94.507575757575751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96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1.1481600000000001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499</v>
      </c>
      <c r="Y444" s="549">
        <f>IFERROR(SUM(Y431:Y442),"0")</f>
        <v>506.88000000000005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136</v>
      </c>
      <c r="Y446" s="548">
        <f>IFERROR(IF(X446="",0,CEILING((X446/$H446),1)*$H446),"")</f>
        <v>137.28</v>
      </c>
      <c r="Z446" s="36">
        <f>IFERROR(IF(Y446=0,"",ROUNDUP(Y446/H446,0)*0.01196),"")</f>
        <v>0.31096000000000001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145.27272727272725</v>
      </c>
      <c r="BN446" s="64">
        <f>IFERROR(Y446*I446/H446,"0")</f>
        <v>146.63999999999999</v>
      </c>
      <c r="BO446" s="64">
        <f>IFERROR(1/J446*(X446/H446),"0")</f>
        <v>0.24766899766899769</v>
      </c>
      <c r="BP446" s="64">
        <f>IFERROR(1/J446*(Y446/H446),"0")</f>
        <v>0.25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25.757575757575758</v>
      </c>
      <c r="Y449" s="549">
        <f>IFERROR(Y446/H446,"0")+IFERROR(Y447/H447,"0")+IFERROR(Y448/H448,"0")</f>
        <v>26</v>
      </c>
      <c r="Z449" s="549">
        <f>IFERROR(IF(Z446="",0,Z446),"0")+IFERROR(IF(Z447="",0,Z447),"0")+IFERROR(IF(Z448="",0,Z448),"0")</f>
        <v>0.31096000000000001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136</v>
      </c>
      <c r="Y450" s="549">
        <f>IFERROR(SUM(Y446:Y448),"0")</f>
        <v>137.28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55</v>
      </c>
      <c r="Y452" s="548">
        <f t="shared" ref="Y452:Y457" si="55">IFERROR(IF(X452="",0,CEILING((X452/$H452),1)*$H452),"")</f>
        <v>58.080000000000005</v>
      </c>
      <c r="Z452" s="36">
        <f>IFERROR(IF(Y452=0,"",ROUNDUP(Y452/H452,0)*0.01196),"")</f>
        <v>0.13156000000000001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58.749999999999993</v>
      </c>
      <c r="BN452" s="64">
        <f t="shared" ref="BN452:BN457" si="57">IFERROR(Y452*I452/H452,"0")</f>
        <v>62.040000000000006</v>
      </c>
      <c r="BO452" s="64">
        <f t="shared" ref="BO452:BO457" si="58">IFERROR(1/J452*(X452/H452),"0")</f>
        <v>0.10016025641025642</v>
      </c>
      <c r="BP452" s="64">
        <f t="shared" ref="BP452:BP457" si="59">IFERROR(1/J452*(Y452/H452),"0")</f>
        <v>0.10576923076923078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12</v>
      </c>
      <c r="Y453" s="548">
        <f t="shared" si="55"/>
        <v>15.84</v>
      </c>
      <c r="Z453" s="36">
        <f>IFERROR(IF(Y453=0,"",ROUNDUP(Y453/H453,0)*0.01196),"")</f>
        <v>3.5880000000000002E-2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12.818181818181817</v>
      </c>
      <c r="BN453" s="64">
        <f t="shared" si="57"/>
        <v>16.919999999999998</v>
      </c>
      <c r="BO453" s="64">
        <f t="shared" si="58"/>
        <v>2.1853146853146852E-2</v>
      </c>
      <c r="BP453" s="64">
        <f t="shared" si="59"/>
        <v>2.8846153846153848E-2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12.689393939393938</v>
      </c>
      <c r="Y458" s="549">
        <f>IFERROR(Y452/H452,"0")+IFERROR(Y453/H453,"0")+IFERROR(Y454/H454,"0")+IFERROR(Y455/H455,"0")+IFERROR(Y456/H456,"0")+IFERROR(Y457/H457,"0")</f>
        <v>14</v>
      </c>
      <c r="Z458" s="549">
        <f>IFERROR(IF(Z452="",0,Z452),"0")+IFERROR(IF(Z453="",0,Z453),"0")+IFERROR(IF(Z454="",0,Z454),"0")+IFERROR(IF(Z455="",0,Z455),"0")+IFERROR(IF(Z456="",0,Z456),"0")+IFERROR(IF(Z457="",0,Z457),"0")</f>
        <v>0.16744000000000001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67</v>
      </c>
      <c r="Y459" s="549">
        <f>IFERROR(SUM(Y452:Y457),"0")</f>
        <v>73.92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121</v>
      </c>
      <c r="Y487" s="548">
        <f>IFERROR(IF(X487="",0,CEILING((X487/$H487),1)*$H487),"")</f>
        <v>126</v>
      </c>
      <c r="Z487" s="36">
        <f>IFERROR(IF(Y487=0,"",ROUNDUP(Y487/H487,0)*0.01898),"")</f>
        <v>0.26572000000000001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127.97766666666666</v>
      </c>
      <c r="BN487" s="64">
        <f>IFERROR(Y487*I487/H487,"0")</f>
        <v>133.26599999999999</v>
      </c>
      <c r="BO487" s="64">
        <f>IFERROR(1/J487*(X487/H487),"0")</f>
        <v>0.21006944444444445</v>
      </c>
      <c r="BP487" s="64">
        <f>IFERROR(1/J487*(Y487/H487),"0")</f>
        <v>0.21875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13.444444444444445</v>
      </c>
      <c r="Y488" s="549">
        <f>IFERROR(Y487/H487,"0")</f>
        <v>14</v>
      </c>
      <c r="Z488" s="549">
        <f>IFERROR(IF(Z487="",0,Z487),"0")</f>
        <v>0.26572000000000001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121</v>
      </c>
      <c r="Y489" s="549">
        <f>IFERROR(SUM(Y487:Y487),"0")</f>
        <v>126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4840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4967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5130.8527832610771</v>
      </c>
      <c r="Y501" s="549">
        <f>IFERROR(SUM(BN22:BN497),"0")</f>
        <v>5265.4349999999995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9</v>
      </c>
      <c r="Y502" s="38">
        <f>ROUNDUP(SUM(BP22:BP497),0)</f>
        <v>9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5355.8527832610771</v>
      </c>
      <c r="Y503" s="549">
        <f>GrossWeightTotalR+PalletQtyTotalR*25</f>
        <v>5490.4349999999995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980.53941691000512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1006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10.117059999999999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65.400000000000006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123.8</v>
      </c>
      <c r="E510" s="46">
        <f>IFERROR(Y87*1,"0")+IFERROR(Y88*1,"0")+IFERROR(Y89*1,"0")+IFERROR(Y93*1,"0")+IFERROR(Y94*1,"0")+IFERROR(Y95*1,"0")+IFERROR(Y96*1,"0")</f>
        <v>91.800000000000011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247.20000000000002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129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1279.1999999999998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44.37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88.8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83.55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1713</v>
      </c>
      <c r="U510" s="46">
        <f>IFERROR(Y368*1,"0")+IFERROR(Y369*1,"0")+IFERROR(Y370*1,"0")+IFERROR(Y374*1,"0")+IFERROR(Y378*1,"0")+IFERROR(Y379*1,"0")+IFERROR(Y383*1,"0")</f>
        <v>187.2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21</v>
      </c>
      <c r="W510" s="46">
        <f>IFERROR(Y408*1,"0")+IFERROR(Y412*1,"0")+IFERROR(Y413*1,"0")+IFERROR(Y414*1,"0")+IFERROR(Y415*1,"0")</f>
        <v>48.6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718.08000000000015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126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