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2,05,25 Мираторг КИ Ташкент\"/>
    </mc:Choice>
  </mc:AlternateContent>
  <xr:revisionPtr revIDLastSave="0" documentId="13_ncr:1_{6C90602A-F147-40FE-AD6F-DBFBE663BE0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Sheet!$A$3:$AI$23</definedName>
  </definedNames>
  <calcPr calcId="191029"/>
</workbook>
</file>

<file path=xl/calcChain.xml><?xml version="1.0" encoding="utf-8"?>
<calcChain xmlns="http://schemas.openxmlformats.org/spreadsheetml/2006/main">
  <c r="AI5" i="1" l="1"/>
  <c r="AH5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6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6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6" i="1"/>
  <c r="S20" i="1" l="1"/>
  <c r="T20" i="1"/>
  <c r="S23" i="1"/>
  <c r="T23" i="1"/>
  <c r="T14" i="1"/>
  <c r="S14" i="1"/>
  <c r="T12" i="1"/>
  <c r="S12" i="1"/>
  <c r="S6" i="1"/>
  <c r="T6" i="1"/>
  <c r="S22" i="1"/>
  <c r="T22" i="1"/>
  <c r="S18" i="1"/>
  <c r="T18" i="1"/>
  <c r="T15" i="1"/>
  <c r="S15" i="1"/>
  <c r="T11" i="1"/>
  <c r="S11" i="1"/>
  <c r="T9" i="1"/>
  <c r="S9" i="1"/>
  <c r="S8" i="1"/>
  <c r="T8" i="1"/>
  <c r="S21" i="1"/>
  <c r="T21" i="1"/>
  <c r="S19" i="1"/>
  <c r="T19" i="1"/>
  <c r="T17" i="1"/>
  <c r="S17" i="1"/>
  <c r="T16" i="1"/>
  <c r="S16" i="1"/>
  <c r="S13" i="1"/>
  <c r="T13" i="1"/>
  <c r="T10" i="1"/>
  <c r="S10" i="1"/>
  <c r="T7" i="1"/>
  <c r="S7" i="1"/>
  <c r="AF23" i="1"/>
  <c r="K23" i="1"/>
  <c r="AF22" i="1"/>
  <c r="K22" i="1"/>
  <c r="K21" i="1"/>
  <c r="K20" i="1"/>
  <c r="K19" i="1"/>
  <c r="K18" i="1"/>
  <c r="AF17" i="1"/>
  <c r="K17" i="1"/>
  <c r="K16" i="1"/>
  <c r="K15" i="1"/>
  <c r="AF14" i="1"/>
  <c r="K14" i="1"/>
  <c r="AF13" i="1"/>
  <c r="K13" i="1"/>
  <c r="AF12" i="1"/>
  <c r="K12" i="1"/>
  <c r="K11" i="1"/>
  <c r="K10" i="1"/>
  <c r="K9" i="1"/>
  <c r="AF8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AF6" i="1" l="1"/>
  <c r="AF20" i="1"/>
  <c r="AF15" i="1"/>
  <c r="AF16" i="1"/>
  <c r="AF19" i="1"/>
  <c r="AF18" i="1"/>
  <c r="AF9" i="1"/>
  <c r="P5" i="1"/>
  <c r="AF10" i="1"/>
  <c r="AF11" i="1"/>
  <c r="AF21" i="1"/>
  <c r="K5" i="1"/>
  <c r="AF5" i="1" l="1"/>
</calcChain>
</file>

<file path=xl/sharedStrings.xml><?xml version="1.0" encoding="utf-8"?>
<sst xmlns="http://schemas.openxmlformats.org/spreadsheetml/2006/main" count="101" uniqueCount="67">
  <si>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</si>
  <si>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</si>
  <si>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</si>
  <si>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</si>
  <si>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</si>
  <si>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</si>
  <si>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</si>
  <si>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</si>
  <si>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</si>
  <si>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</si>
  <si>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</si>
  <si>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</si>
  <si>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</si>
  <si>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</si>
  <si>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</si>
  <si>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</si>
  <si>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</si>
  <si>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</si>
  <si>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</si>
  <si>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</si>
  <si>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</si>
  <si>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</si>
  <si>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12,05,</t>
  </si>
  <si>
    <t>28,04,</t>
  </si>
  <si>
    <t>14,04,</t>
  </si>
  <si>
    <t>07,04,</t>
  </si>
  <si>
    <t>31,03,</t>
  </si>
  <si>
    <t>24,03,</t>
  </si>
  <si>
    <t>17,03,</t>
  </si>
  <si>
    <t>10,03,</t>
  </si>
  <si>
    <t>03,03,</t>
  </si>
  <si>
    <t>24,02,</t>
  </si>
  <si>
    <t>17,02,</t>
  </si>
  <si>
    <t>шт</t>
  </si>
  <si>
    <t>МХБ Ветчина для завтрака ВЕС ОХЛ п/а 400г*6 (2,4кг) МИРАТОРГ</t>
  </si>
  <si>
    <t>не в матрице</t>
  </si>
  <si>
    <t>МХБ Ветчина для завтрака ШТ. ОХЛ п/а 400г*6 (2,4кг) МИРАТОРГ</t>
  </si>
  <si>
    <t>нужно увеличить продажи!!!</t>
  </si>
  <si>
    <t>МХБ Колб полусухая «Салями» ШТ. ВУ ОХЛ 300гр*8  МИРАТОРГ</t>
  </si>
  <si>
    <t>МХБ Колбаса вареная Докторская ШТ. п/а ОХЛ 470г*6 (2,82 кг) МИРАТОРГ</t>
  </si>
  <si>
    <t>МХБ Колбаса вареная Классическая ШТ. ОХЛ п/а 470г*6 (2,82кг) МИРАТОРГ</t>
  </si>
  <si>
    <t>МХБ Колбаса вареная Молочная ШТ. п/а ОХЛ 470*6 (2,82 кг) МИРАТОРГ</t>
  </si>
  <si>
    <t>МХБ Колбаса варено-копченая Балыковая ШТ. Ф/О ОХЛ В/У 375г*6 (2,25кг) МИРАТОРГ</t>
  </si>
  <si>
    <t>МХБ Колбаса варено-копченая Сервелат Финский ШТ. Ф/О ОХЛ В/У 375г*6 (2,25кг) МИРАТОРГ</t>
  </si>
  <si>
    <t>МХБ Колбаса варено-копченая Сервелат ШТ. Ф/О ОХЛ В/У 375г*6 (2,25кг) МИРАТОРГ</t>
  </si>
  <si>
    <t>МХБ Колбаса полукопченая Краковская ШТ. н/о ОХЛ 430*6 (2,58кг) МИРАТОРГ</t>
  </si>
  <si>
    <t>МХБ Колбаса полукопченая Чесночная ШТ. ф/о ОХЛ 375г*6 (2,25кг) МИРАТОРГ</t>
  </si>
  <si>
    <t>350шт плохие сроки</t>
  </si>
  <si>
    <t>МХБ Колбаса с/к "Куршская" ВУ ОХЛ 280г*8 (2,24 кг)  МИРАТОРГ</t>
  </si>
  <si>
    <t>МХБ Колбаса сыровяленая Сальчичон ШТ. ф/о ОХЛ 300г*6 (1,8 кг) МИРАТОРГ</t>
  </si>
  <si>
    <t>МХБ Колбаса сырокопченая Брауншвейгская ШТ. ВУ ОХЛ 300гр*8 (2,4 кг) МИРАТОРГ</t>
  </si>
  <si>
    <t>МХБ Мясной продукт из свинины сырокопченый Бекон ШТ. ОХЛ ВУ 200г*10 (2 кг) МИРАТОРГ</t>
  </si>
  <si>
    <t>МХБ Сервелат Мраморный ШТ. в/к ВУ ОХЛ 330г*6 (1,98кг)  МИРАТОРГ</t>
  </si>
  <si>
    <t>Сервелат Коньячный в/к ВУ ОХЛ 375гр  МИРАТОРГ</t>
  </si>
  <si>
    <t>Сервелат полусухой с/к ВУ ОХЛ 300гр МИРАТОРГ</t>
  </si>
  <si>
    <t>нет</t>
  </si>
  <si>
    <t>нужно увеличить продажи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</si>
  <si>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на вывод / СРОКИ (17,03,25)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</si>
  <si>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СРОКИ (09,03,25; 13,03,25)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</si>
  <si>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800шт плохие сроки</t>
    </r>
  </si>
  <si>
    <t>тк1000</t>
  </si>
  <si>
    <t>тк600</t>
  </si>
  <si>
    <t>заказ</t>
  </si>
  <si>
    <t>19,01,</t>
  </si>
  <si>
    <t>вес кор.</t>
  </si>
  <si>
    <t>КОЛ-ВО кор.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</si>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</sst>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4" fontId="1" fillId="5" borderId="1" xfId="1" applyNumberFormat="1" applyFill="1"/>
    <xf numFmtId="164" fontId="1" fillId="5" borderId="2" xfId="1" applyNumberFormat="1" applyFill="1" applyBorder="1"/>
    <xf numFmtId="165" fontId="1" fillId="0" borderId="1" xfId="1" applyNumberFormat="1"/>
    <xf numFmtId="165" fontId="2" fillId="2" borderId="1" xfId="1" applyNumberFormat="1" applyFont="1" applyFill="1"/>
    <xf numFmtId="165" fontId="1" fillId="5" borderId="1" xfId="1" applyNumberFormat="1" applyFill="1"/>
    <xf numFmtId="165" fontId="0" fillId="0" borderId="0" xfId="0" applyNumberFormat="1"/>
    <xf numFmtId="164" fontId="1" fillId="6" borderId="1" xfId="1" applyNumberFormat="1" applyFill="1"/>
    <xf numFmtId="164" fontId="4" fillId="6" borderId="1" xfId="1" applyNumberFormat="1" applyFont="1" applyFill="1"/>
    <xf numFmtId="164" fontId="5" fillId="6" borderId="1" xfId="1" applyNumberFormat="1" applyFont="1" applyFill="1"/>
    <xf numFmtId="2" fontId="6" fillId="2" borderId="1" xfId="1" applyNumberFormat="1" applyFont="1" applyFill="1"/>
    <xf numFmtId="164" fontId="6" fillId="2" borderId="1" xfId="1" applyNumberFormat="1" applyFont="1" applyFill="1"/>
    <xf numFmtId="2" fontId="1" fillId="0" borderId="1" xfId="1" applyNumberFormat="1"/>
    <xf numFmtId="2" fontId="0" fillId="0" borderId="0" xfId="0" applyNumberForma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ather\Work\2025_05\&#1047;&#1040;&#1042;&#1054;&#1044;&#1067;\&#1052;&#1048;&#1056;&#1040;&#1058;&#1054;&#1056;&#1043;\2025\04,25\28,04,25%20&#1052;&#1080;&#1088;&#1072;&#1090;&#1086;&#1088;&#1075;%20&#1050;&#1048;%20&#1058;&#1072;&#1096;&#1082;&#1077;&#1085;&#1090;\&#1058;&#1072;&#1096;&#1082;&#1077;&#1085;&#1090;\&#1076;&#1074;%2014,04,25%20&#1090;&#1096;&#1088;&#1089;&#1095;%20&#1084;&#1088;&#1090;&#1088;&#1075;%20&#1082;&#1080;%20&#1086;&#1090;%20&#1051;&#1099;&#1075;&#1080;&#1085;&#1072;.xlsx" TargetMode="External"/><Relationship Id="rId1" Type="http://schemas.openxmlformats.org/officeDocument/2006/relationships/externalLinkPath" Target="/Father/Work/2025_05/&#1047;&#1040;&#1042;&#1054;&#1044;&#1067;/&#1052;&#1048;&#1056;&#1040;&#1058;&#1054;&#1056;&#1043;/2025/04,25/28,04,25%20&#1052;&#1080;&#1088;&#1072;&#1090;&#1086;&#1088;&#1075;%20&#1050;&#1048;%20&#1058;&#1072;&#1096;&#1082;&#1077;&#1085;&#1090;/&#1058;&#1072;&#1096;&#1082;&#1077;&#1085;&#1090;/&#1076;&#1074;%2014,04,25%20&#1090;&#1096;&#1088;&#1089;&#1095;%20&#1084;&#1088;&#1090;&#1088;&#1075;%20&#1082;&#1080;%20&#1086;&#1090;%20&#1051;&#1099;&#1075;&#1080;&#1085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"/>
    </sheetNames>
    <sheetDataSet>
      <sheetData sheetId="0">
        <row r="2">
          <cell r="P2" t="str">
            <v>Шувалова отменила</v>
          </cell>
        </row>
        <row r="3"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заказ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ср</v>
          </cell>
          <cell r="AC3" t="str">
            <v>ср</v>
          </cell>
          <cell r="AD3" t="str">
            <v>комментарии</v>
          </cell>
          <cell r="AE3" t="str">
            <v>вес</v>
          </cell>
          <cell r="AF3" t="str">
            <v>вес кор.</v>
          </cell>
        </row>
        <row r="4">
          <cell r="N4" t="str">
            <v>21,04,(1)</v>
          </cell>
          <cell r="O4" t="str">
            <v>14,04,</v>
          </cell>
          <cell r="Q4" t="str">
            <v>21,04,(Шувалова)</v>
          </cell>
          <cell r="V4" t="str">
            <v>07,04,</v>
          </cell>
          <cell r="W4" t="str">
            <v>31,03,</v>
          </cell>
          <cell r="X4" t="str">
            <v>24,03,</v>
          </cell>
          <cell r="Y4" t="str">
            <v>17,03,</v>
          </cell>
          <cell r="Z4" t="str">
            <v>10,03,</v>
          </cell>
          <cell r="AA4" t="str">
            <v>03,03,</v>
          </cell>
          <cell r="AB4" t="str">
            <v>24,02,</v>
          </cell>
          <cell r="AC4" t="str">
            <v>17,02,</v>
          </cell>
          <cell r="AE4" t="str">
            <v>21,04,(Шувалова)</v>
          </cell>
        </row>
        <row r="5">
          <cell r="J5">
            <v>0</v>
          </cell>
          <cell r="K5">
            <v>2063</v>
          </cell>
          <cell r="L5">
            <v>0</v>
          </cell>
          <cell r="M5">
            <v>0</v>
          </cell>
          <cell r="N5">
            <v>2290</v>
          </cell>
          <cell r="O5">
            <v>412.6</v>
          </cell>
          <cell r="P5">
            <v>3480</v>
          </cell>
          <cell r="Q5">
            <v>4440</v>
          </cell>
          <cell r="R5">
            <v>0</v>
          </cell>
          <cell r="V5">
            <v>365.2</v>
          </cell>
          <cell r="W5">
            <v>325.8</v>
          </cell>
          <cell r="X5">
            <v>441.40000000000003</v>
          </cell>
          <cell r="Y5">
            <v>495.40000000000003</v>
          </cell>
          <cell r="Z5">
            <v>463.2</v>
          </cell>
          <cell r="AA5">
            <v>375.40000000000003</v>
          </cell>
          <cell r="AB5">
            <v>532.19999999999993</v>
          </cell>
          <cell r="AC5">
            <v>686.4</v>
          </cell>
          <cell r="AE5">
            <v>1381.35</v>
          </cell>
        </row>
        <row r="6">
          <cell r="I6">
            <v>1010028068</v>
          </cell>
          <cell r="K6">
            <v>383</v>
          </cell>
          <cell r="N6">
            <v>1200</v>
          </cell>
          <cell r="O6">
            <v>76.599999999999994</v>
          </cell>
          <cell r="P6">
            <v>300</v>
          </cell>
          <cell r="Q6">
            <v>800</v>
          </cell>
          <cell r="T6">
            <v>37.42819843342037</v>
          </cell>
          <cell r="U6">
            <v>7.4020887728459535</v>
          </cell>
          <cell r="V6">
            <v>103.8</v>
          </cell>
          <cell r="W6">
            <v>72</v>
          </cell>
          <cell r="X6">
            <v>89.4</v>
          </cell>
          <cell r="Y6">
            <v>107.8</v>
          </cell>
          <cell r="Z6">
            <v>78.8</v>
          </cell>
          <cell r="AA6">
            <v>56</v>
          </cell>
          <cell r="AB6">
            <v>83.4</v>
          </cell>
          <cell r="AC6">
            <v>74.8</v>
          </cell>
          <cell r="AE6">
            <v>240</v>
          </cell>
          <cell r="AF6">
            <v>2.4</v>
          </cell>
        </row>
        <row r="7">
          <cell r="I7">
            <v>1010016111</v>
          </cell>
          <cell r="K7">
            <v>63</v>
          </cell>
          <cell r="O7">
            <v>12.6</v>
          </cell>
          <cell r="P7">
            <v>50</v>
          </cell>
          <cell r="Q7">
            <v>80</v>
          </cell>
          <cell r="T7">
            <v>31.50793650793651</v>
          </cell>
          <cell r="U7">
            <v>21.19047619047619</v>
          </cell>
          <cell r="V7">
            <v>14.2</v>
          </cell>
          <cell r="W7">
            <v>15.4</v>
          </cell>
          <cell r="X7">
            <v>11.6</v>
          </cell>
          <cell r="Y7">
            <v>13.4</v>
          </cell>
          <cell r="Z7">
            <v>8.1999999999999993</v>
          </cell>
          <cell r="AA7">
            <v>5.4</v>
          </cell>
          <cell r="AB7">
            <v>27.4</v>
          </cell>
          <cell r="AC7">
            <v>31.8</v>
          </cell>
          <cell r="AD7" t="str">
            <v>нужно увеличить продажи</v>
          </cell>
          <cell r="AE7">
            <v>32</v>
          </cell>
          <cell r="AF7">
            <v>2.4</v>
          </cell>
        </row>
        <row r="8">
          <cell r="I8">
            <v>1010015954</v>
          </cell>
          <cell r="K8">
            <v>63</v>
          </cell>
          <cell r="N8">
            <v>120</v>
          </cell>
          <cell r="O8">
            <v>12.6</v>
          </cell>
          <cell r="P8">
            <v>80</v>
          </cell>
          <cell r="Q8">
            <v>0</v>
          </cell>
          <cell r="T8">
            <v>25.476190476190478</v>
          </cell>
          <cell r="U8">
            <v>9.6031746031746028</v>
          </cell>
          <cell r="V8">
            <v>17</v>
          </cell>
          <cell r="W8">
            <v>10.199999999999999</v>
          </cell>
          <cell r="X8">
            <v>8.4</v>
          </cell>
          <cell r="Y8">
            <v>16.600000000000001</v>
          </cell>
          <cell r="Z8">
            <v>13.2</v>
          </cell>
          <cell r="AA8">
            <v>10.8</v>
          </cell>
          <cell r="AB8">
            <v>11.2</v>
          </cell>
          <cell r="AC8">
            <v>32.200000000000003</v>
          </cell>
          <cell r="AE8">
            <v>0</v>
          </cell>
          <cell r="AF8">
            <v>2.82</v>
          </cell>
        </row>
        <row r="9">
          <cell r="I9">
            <v>1010016092</v>
          </cell>
          <cell r="K9">
            <v>48</v>
          </cell>
          <cell r="N9">
            <v>30</v>
          </cell>
          <cell r="O9">
            <v>9.6</v>
          </cell>
          <cell r="P9">
            <v>120</v>
          </cell>
          <cell r="Q9">
            <v>90</v>
          </cell>
          <cell r="T9">
            <v>31.875</v>
          </cell>
          <cell r="U9">
            <v>6.875</v>
          </cell>
          <cell r="V9">
            <v>7.4</v>
          </cell>
          <cell r="W9">
            <v>6.4</v>
          </cell>
          <cell r="X9">
            <v>9.1999999999999993</v>
          </cell>
          <cell r="Y9">
            <v>9.4</v>
          </cell>
          <cell r="Z9">
            <v>10.6</v>
          </cell>
          <cell r="AA9">
            <v>4.8</v>
          </cell>
          <cell r="AB9">
            <v>14</v>
          </cell>
          <cell r="AC9">
            <v>19.8</v>
          </cell>
          <cell r="AE9">
            <v>42.3</v>
          </cell>
          <cell r="AF9">
            <v>2.82</v>
          </cell>
        </row>
        <row r="10">
          <cell r="I10">
            <v>1010015952</v>
          </cell>
          <cell r="K10">
            <v>51</v>
          </cell>
          <cell r="N10">
            <v>120</v>
          </cell>
          <cell r="O10">
            <v>10.199999999999999</v>
          </cell>
          <cell r="P10">
            <v>30</v>
          </cell>
          <cell r="Q10">
            <v>0</v>
          </cell>
          <cell r="T10">
            <v>25.3921568627451</v>
          </cell>
          <cell r="U10">
            <v>10.686274509803923</v>
          </cell>
          <cell r="V10">
            <v>14.4</v>
          </cell>
          <cell r="W10">
            <v>8.4</v>
          </cell>
          <cell r="X10">
            <v>9.4</v>
          </cell>
          <cell r="Y10">
            <v>11.6</v>
          </cell>
          <cell r="Z10">
            <v>11.6</v>
          </cell>
          <cell r="AA10">
            <v>9.4</v>
          </cell>
          <cell r="AB10">
            <v>7.4</v>
          </cell>
          <cell r="AC10">
            <v>25.2</v>
          </cell>
          <cell r="AE10">
            <v>0</v>
          </cell>
          <cell r="AF10">
            <v>2.82</v>
          </cell>
        </row>
        <row r="11">
          <cell r="I11">
            <v>1010017107</v>
          </cell>
          <cell r="K11">
            <v>0</v>
          </cell>
          <cell r="O11">
            <v>0</v>
          </cell>
          <cell r="T11" t="e">
            <v>#DIV/0!</v>
          </cell>
          <cell r="U11" t="e">
            <v>#DIV/0!</v>
          </cell>
          <cell r="V11">
            <v>0</v>
          </cell>
          <cell r="W11">
            <v>0</v>
          </cell>
          <cell r="X11">
            <v>-0.2</v>
          </cell>
          <cell r="Y11">
            <v>-25.2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 t="str">
            <v>СКЮ была в документах возврата от 11,03,25 (сейчас из документа удалена)</v>
          </cell>
          <cell r="AF11">
            <v>2.4</v>
          </cell>
        </row>
        <row r="12">
          <cell r="I12">
            <v>1010023348</v>
          </cell>
          <cell r="K12">
            <v>90</v>
          </cell>
          <cell r="N12">
            <v>200</v>
          </cell>
          <cell r="O12">
            <v>18</v>
          </cell>
          <cell r="Q12">
            <v>202</v>
          </cell>
          <cell r="T12">
            <v>45.833333333333336</v>
          </cell>
          <cell r="U12">
            <v>23.5</v>
          </cell>
          <cell r="V12">
            <v>-0.6</v>
          </cell>
          <cell r="W12">
            <v>35.799999999999997</v>
          </cell>
          <cell r="X12">
            <v>35.200000000000003</v>
          </cell>
          <cell r="Y12">
            <v>43</v>
          </cell>
          <cell r="Z12">
            <v>55.8</v>
          </cell>
          <cell r="AA12">
            <v>43.2</v>
          </cell>
          <cell r="AB12">
            <v>62.6</v>
          </cell>
          <cell r="AC12">
            <v>70.2</v>
          </cell>
          <cell r="AD12" t="str">
            <v>нужно увеличить продажи!!!, сроки из возврата?</v>
          </cell>
          <cell r="AE12">
            <v>75.75</v>
          </cell>
          <cell r="AF12">
            <v>2.25</v>
          </cell>
        </row>
        <row r="13">
          <cell r="I13">
            <v>1010022954</v>
          </cell>
          <cell r="K13">
            <v>64</v>
          </cell>
          <cell r="N13">
            <v>200</v>
          </cell>
          <cell r="O13">
            <v>12.8</v>
          </cell>
          <cell r="Q13">
            <v>162</v>
          </cell>
          <cell r="T13">
            <v>63.203125</v>
          </cell>
          <cell r="U13">
            <v>34.921875</v>
          </cell>
          <cell r="V13">
            <v>39.200000000000003</v>
          </cell>
          <cell r="W13">
            <v>12.4</v>
          </cell>
          <cell r="X13">
            <v>34</v>
          </cell>
          <cell r="Y13">
            <v>36</v>
          </cell>
          <cell r="Z13">
            <v>44.6</v>
          </cell>
          <cell r="AA13">
            <v>36</v>
          </cell>
          <cell r="AB13">
            <v>48.2</v>
          </cell>
          <cell r="AC13">
            <v>73.400000000000006</v>
          </cell>
          <cell r="AD13" t="str">
            <v>нужно увеличить продажи</v>
          </cell>
          <cell r="AE13">
            <v>60.75</v>
          </cell>
          <cell r="AF13">
            <v>2.25</v>
          </cell>
        </row>
        <row r="14">
          <cell r="I14">
            <v>1010016034</v>
          </cell>
          <cell r="K14">
            <v>65</v>
          </cell>
          <cell r="O14">
            <v>13</v>
          </cell>
          <cell r="Q14">
            <v>120</v>
          </cell>
          <cell r="T14">
            <v>83.15384615384616</v>
          </cell>
          <cell r="U14">
            <v>73.92307692307692</v>
          </cell>
          <cell r="V14">
            <v>2.6</v>
          </cell>
          <cell r="W14">
            <v>9.1999999999999993</v>
          </cell>
          <cell r="X14">
            <v>13.4</v>
          </cell>
          <cell r="Y14">
            <v>24</v>
          </cell>
          <cell r="Z14">
            <v>26.8</v>
          </cell>
          <cell r="AA14">
            <v>23.8</v>
          </cell>
          <cell r="AB14">
            <v>33</v>
          </cell>
          <cell r="AC14">
            <v>53.4</v>
          </cell>
          <cell r="AD14" t="str">
            <v>нужно увеличить продажи!!!</v>
          </cell>
          <cell r="AE14">
            <v>45</v>
          </cell>
          <cell r="AF14">
            <v>2.25</v>
          </cell>
        </row>
        <row r="15">
          <cell r="I15">
            <v>1010016024</v>
          </cell>
          <cell r="K15">
            <v>-13</v>
          </cell>
          <cell r="N15">
            <v>30</v>
          </cell>
          <cell r="O15">
            <v>-2.6</v>
          </cell>
          <cell r="Q15">
            <v>0</v>
          </cell>
          <cell r="T15">
            <v>-93.84615384615384</v>
          </cell>
          <cell r="U15">
            <v>-82.307692307692307</v>
          </cell>
          <cell r="V15">
            <v>13.2</v>
          </cell>
          <cell r="W15">
            <v>7.8</v>
          </cell>
          <cell r="X15">
            <v>14.8</v>
          </cell>
          <cell r="Y15">
            <v>20</v>
          </cell>
          <cell r="Z15">
            <v>12.8</v>
          </cell>
          <cell r="AA15">
            <v>12.6</v>
          </cell>
          <cell r="AB15">
            <v>20.399999999999999</v>
          </cell>
          <cell r="AC15">
            <v>31.4</v>
          </cell>
          <cell r="AD15" t="str">
            <v>нужно увеличить продажи!!!</v>
          </cell>
          <cell r="AE15">
            <v>0</v>
          </cell>
          <cell r="AF15">
            <v>2.58</v>
          </cell>
        </row>
        <row r="16">
          <cell r="I16">
            <v>1010023122</v>
          </cell>
          <cell r="K16">
            <v>142</v>
          </cell>
          <cell r="N16">
            <v>130</v>
          </cell>
          <cell r="O16">
            <v>28.4</v>
          </cell>
          <cell r="P16">
            <v>200</v>
          </cell>
          <cell r="Q16">
            <v>408</v>
          </cell>
          <cell r="T16">
            <v>39.7887323943662</v>
          </cell>
          <cell r="U16">
            <v>13.802816901408452</v>
          </cell>
          <cell r="V16">
            <v>6.8</v>
          </cell>
          <cell r="W16">
            <v>13.2</v>
          </cell>
          <cell r="X16">
            <v>33.4</v>
          </cell>
          <cell r="Y16">
            <v>26</v>
          </cell>
          <cell r="Z16">
            <v>28.6</v>
          </cell>
          <cell r="AA16">
            <v>26</v>
          </cell>
          <cell r="AB16">
            <v>41.2</v>
          </cell>
          <cell r="AC16">
            <v>43</v>
          </cell>
          <cell r="AD16" t="str">
            <v>350шт плохие сроки</v>
          </cell>
          <cell r="AE16">
            <v>153</v>
          </cell>
          <cell r="AF16">
            <v>2.25</v>
          </cell>
        </row>
        <row r="17">
          <cell r="I17">
            <v>1010030636</v>
          </cell>
          <cell r="K17">
            <v>50</v>
          </cell>
          <cell r="O17">
            <v>10</v>
          </cell>
          <cell r="Q17">
            <v>160</v>
          </cell>
          <cell r="T17">
            <v>120.5</v>
          </cell>
          <cell r="U17">
            <v>104.5</v>
          </cell>
          <cell r="V17">
            <v>6.8</v>
          </cell>
          <cell r="W17">
            <v>2.4</v>
          </cell>
          <cell r="X17">
            <v>1.8</v>
          </cell>
          <cell r="Y17">
            <v>10.4</v>
          </cell>
          <cell r="Z17">
            <v>3</v>
          </cell>
          <cell r="AA17">
            <v>7.2</v>
          </cell>
          <cell r="AB17">
            <v>-12.2</v>
          </cell>
          <cell r="AC17">
            <v>8.1999999999999993</v>
          </cell>
          <cell r="AD17" t="str">
            <v>нужно увеличить продажи!!! / на вывод / СРОКИ (17,03,25)</v>
          </cell>
          <cell r="AE17">
            <v>44.800000000000004</v>
          </cell>
          <cell r="AF17">
            <v>2.2400000000000002</v>
          </cell>
        </row>
        <row r="18">
          <cell r="I18">
            <v>1010030879</v>
          </cell>
          <cell r="K18">
            <v>33</v>
          </cell>
          <cell r="O18">
            <v>6.6</v>
          </cell>
          <cell r="Q18">
            <v>160</v>
          </cell>
          <cell r="T18">
            <v>122.87878787878789</v>
          </cell>
          <cell r="U18">
            <v>98.63636363636364</v>
          </cell>
          <cell r="V18">
            <v>2.6</v>
          </cell>
          <cell r="W18">
            <v>0</v>
          </cell>
          <cell r="X18">
            <v>4.2</v>
          </cell>
          <cell r="Y18">
            <v>6</v>
          </cell>
          <cell r="Z18">
            <v>5.6</v>
          </cell>
          <cell r="AA18">
            <v>9.4</v>
          </cell>
          <cell r="AB18">
            <v>4.2</v>
          </cell>
          <cell r="AC18">
            <v>14</v>
          </cell>
          <cell r="AD18" t="str">
            <v>нужно увеличить продажи!!! / СРОКИ (09,03,25; 13,03,25)</v>
          </cell>
          <cell r="AE18">
            <v>48</v>
          </cell>
          <cell r="AF18">
            <v>1.7999999999999998</v>
          </cell>
        </row>
        <row r="19">
          <cell r="I19">
            <v>1010023983</v>
          </cell>
          <cell r="K19">
            <v>129</v>
          </cell>
          <cell r="N19">
            <v>160</v>
          </cell>
          <cell r="O19">
            <v>25.8</v>
          </cell>
          <cell r="P19">
            <v>300</v>
          </cell>
          <cell r="Q19">
            <v>80</v>
          </cell>
          <cell r="T19">
            <v>25.310077519379846</v>
          </cell>
          <cell r="U19">
            <v>4.3798449612403099</v>
          </cell>
          <cell r="V19">
            <v>7.2</v>
          </cell>
          <cell r="W19">
            <v>12</v>
          </cell>
          <cell r="X19">
            <v>16.8</v>
          </cell>
          <cell r="Y19">
            <v>16</v>
          </cell>
          <cell r="Z19">
            <v>10.8</v>
          </cell>
          <cell r="AA19">
            <v>21.2</v>
          </cell>
          <cell r="AB19">
            <v>7</v>
          </cell>
          <cell r="AC19">
            <v>18</v>
          </cell>
          <cell r="AE19">
            <v>24</v>
          </cell>
          <cell r="AF19">
            <v>2.4</v>
          </cell>
        </row>
        <row r="20">
          <cell r="I20">
            <v>1010025585</v>
          </cell>
          <cell r="K20">
            <v>298</v>
          </cell>
          <cell r="O20">
            <v>59.6</v>
          </cell>
          <cell r="P20">
            <v>1000</v>
          </cell>
          <cell r="Q20">
            <v>600</v>
          </cell>
          <cell r="T20">
            <v>30.469798657718119</v>
          </cell>
          <cell r="U20">
            <v>3.6241610738255035</v>
          </cell>
          <cell r="V20">
            <v>52.4</v>
          </cell>
          <cell r="W20">
            <v>49</v>
          </cell>
          <cell r="X20">
            <v>59.2</v>
          </cell>
          <cell r="Y20">
            <v>70.8</v>
          </cell>
          <cell r="Z20">
            <v>62.8</v>
          </cell>
          <cell r="AA20">
            <v>37.799999999999997</v>
          </cell>
          <cell r="AB20">
            <v>99.8</v>
          </cell>
          <cell r="AC20">
            <v>74.599999999999994</v>
          </cell>
          <cell r="AD20" t="str">
            <v>31,03,25 завод не отгрузил 200шт.</v>
          </cell>
          <cell r="AE20">
            <v>120</v>
          </cell>
          <cell r="AF20">
            <v>2</v>
          </cell>
        </row>
        <row r="21">
          <cell r="I21">
            <v>1010029655</v>
          </cell>
          <cell r="K21">
            <v>101</v>
          </cell>
          <cell r="O21">
            <v>20.2</v>
          </cell>
          <cell r="Q21">
            <v>300</v>
          </cell>
          <cell r="T21">
            <v>60.297029702970299</v>
          </cell>
          <cell r="U21">
            <v>45.445544554455445</v>
          </cell>
          <cell r="V21">
            <v>19.2</v>
          </cell>
          <cell r="W21">
            <v>14.4</v>
          </cell>
          <cell r="X21">
            <v>27.8</v>
          </cell>
          <cell r="Y21">
            <v>29</v>
          </cell>
          <cell r="Z21">
            <v>29.4</v>
          </cell>
          <cell r="AA21">
            <v>31.8</v>
          </cell>
          <cell r="AB21">
            <v>33.4</v>
          </cell>
          <cell r="AC21">
            <v>44.2</v>
          </cell>
          <cell r="AD21" t="str">
            <v>нужно увеличить продажи!!!</v>
          </cell>
          <cell r="AE21">
            <v>99</v>
          </cell>
          <cell r="AF21">
            <v>1.98</v>
          </cell>
        </row>
        <row r="22">
          <cell r="I22">
            <v>1010022952</v>
          </cell>
          <cell r="K22">
            <v>88</v>
          </cell>
          <cell r="N22">
            <v>100</v>
          </cell>
          <cell r="O22">
            <v>17.600000000000001</v>
          </cell>
          <cell r="Q22">
            <v>178</v>
          </cell>
          <cell r="T22">
            <v>57.10227272727272</v>
          </cell>
          <cell r="U22">
            <v>41.30681818181818</v>
          </cell>
          <cell r="V22">
            <v>10.6</v>
          </cell>
          <cell r="W22">
            <v>3</v>
          </cell>
          <cell r="X22">
            <v>19.399999999999999</v>
          </cell>
          <cell r="Y22">
            <v>17</v>
          </cell>
          <cell r="Z22">
            <v>26.4</v>
          </cell>
          <cell r="AA22">
            <v>17</v>
          </cell>
          <cell r="AB22">
            <v>26.2</v>
          </cell>
          <cell r="AC22">
            <v>35</v>
          </cell>
          <cell r="AD22" t="str">
            <v>нужно увеличить продажи!!! / 800шт плохие сроки</v>
          </cell>
          <cell r="AE22">
            <v>66.75</v>
          </cell>
          <cell r="AF22">
            <v>2.25</v>
          </cell>
        </row>
        <row r="23">
          <cell r="I23">
            <v>1010023830</v>
          </cell>
          <cell r="K23">
            <v>408</v>
          </cell>
          <cell r="O23">
            <v>81.599999999999994</v>
          </cell>
          <cell r="P23">
            <v>1400</v>
          </cell>
          <cell r="Q23">
            <v>1100</v>
          </cell>
          <cell r="T23">
            <v>37.855392156862749</v>
          </cell>
          <cell r="U23">
            <v>7.2181372549019613</v>
          </cell>
          <cell r="V23">
            <v>48.4</v>
          </cell>
          <cell r="W23">
            <v>54.2</v>
          </cell>
          <cell r="X23">
            <v>53.6</v>
          </cell>
          <cell r="Y23">
            <v>63.6</v>
          </cell>
          <cell r="Z23">
            <v>34.200000000000003</v>
          </cell>
          <cell r="AA23">
            <v>23</v>
          </cell>
          <cell r="AB23">
            <v>25</v>
          </cell>
          <cell r="AC23">
            <v>37.200000000000003</v>
          </cell>
          <cell r="AE23">
            <v>330</v>
          </cell>
          <cell r="AF23">
            <v>2.4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5" sqref="R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.7109375" style="12" bestFit="1" customWidth="1"/>
    <col min="8" max="8" width="5" customWidth="1"/>
    <col min="9" max="9" width="12" customWidth="1"/>
    <col min="10" max="13" width="0.42578125" customWidth="1"/>
    <col min="14" max="14" width="0.5703125" customWidth="1"/>
    <col min="15" max="17" width="7" customWidth="1"/>
    <col min="18" max="18" width="21" customWidth="1"/>
    <col min="19" max="20" width="5" customWidth="1"/>
    <col min="21" max="30" width="6" customWidth="1"/>
    <col min="31" max="31" width="38.85546875" customWidth="1"/>
    <col min="32" max="32" width="7" customWidth="1"/>
    <col min="33" max="33" width="8" style="19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9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8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8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0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62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6" t="s">
        <v>64</v>
      </c>
      <c r="AH3" s="16" t="s">
        <v>65</v>
      </c>
      <c r="AI3" s="17" t="s">
        <v>66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9"/>
      <c r="H4" s="1"/>
      <c r="I4" s="1"/>
      <c r="J4" s="1"/>
      <c r="K4" s="1"/>
      <c r="L4" s="1"/>
      <c r="M4" s="1"/>
      <c r="N4" s="1" t="s">
        <v>55</v>
      </c>
      <c r="O4" s="1" t="s">
        <v>22</v>
      </c>
      <c r="P4" s="1" t="s">
        <v>63</v>
      </c>
      <c r="Q4" s="1"/>
      <c r="R4" s="1"/>
      <c r="S4" s="1"/>
      <c r="T4" s="1"/>
      <c r="U4" s="1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/>
      <c r="AF4" s="1"/>
      <c r="AG4" s="18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797</v>
      </c>
      <c r="F5" s="4">
        <f>SUM(F6:F498)</f>
        <v>4897</v>
      </c>
      <c r="G5" s="9"/>
      <c r="H5" s="1"/>
      <c r="I5" s="1"/>
      <c r="J5" s="4">
        <f t="shared" ref="J5:Q5" si="0">SUM(J6:J498)</f>
        <v>0</v>
      </c>
      <c r="K5" s="4">
        <f t="shared" si="0"/>
        <v>797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159.4</v>
      </c>
      <c r="P5" s="4">
        <f t="shared" si="0"/>
        <v>8140</v>
      </c>
      <c r="Q5" s="4">
        <f t="shared" si="0"/>
        <v>1187.5999999999999</v>
      </c>
      <c r="R5" s="1"/>
      <c r="S5" s="1"/>
      <c r="T5" s="1"/>
      <c r="U5" s="4">
        <f t="shared" ref="U5:AD5" si="1">SUM(U6:U498)</f>
        <v>126.6</v>
      </c>
      <c r="V5" s="4">
        <f t="shared" si="1"/>
        <v>412.6</v>
      </c>
      <c r="W5" s="4">
        <f t="shared" si="1"/>
        <v>365.2</v>
      </c>
      <c r="X5" s="4">
        <f t="shared" si="1"/>
        <v>325.8</v>
      </c>
      <c r="Y5" s="4">
        <f t="shared" si="1"/>
        <v>441.6</v>
      </c>
      <c r="Z5" s="4">
        <f t="shared" si="1"/>
        <v>520.6</v>
      </c>
      <c r="AA5" s="4">
        <f t="shared" si="1"/>
        <v>463.2</v>
      </c>
      <c r="AB5" s="4">
        <f t="shared" si="1"/>
        <v>375.40000000000003</v>
      </c>
      <c r="AC5" s="4">
        <f t="shared" si="1"/>
        <v>532.19999999999993</v>
      </c>
      <c r="AD5" s="4">
        <f t="shared" si="1"/>
        <v>686.4</v>
      </c>
      <c r="AE5" s="1"/>
      <c r="AF5" s="4">
        <f>SUM(AF6:AF498)</f>
        <v>2784.4</v>
      </c>
      <c r="AG5" s="18"/>
      <c r="AH5" s="4">
        <f t="shared" ref="AH5:AI5" si="2">SUM(AH6:AH498)</f>
        <v>1202</v>
      </c>
      <c r="AI5" s="4">
        <f t="shared" si="2"/>
        <v>2785.29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38</v>
      </c>
      <c r="B6" s="1" t="s">
        <v>33</v>
      </c>
      <c r="C6" s="1">
        <v>1540</v>
      </c>
      <c r="D6" s="1"/>
      <c r="E6" s="1">
        <v>283</v>
      </c>
      <c r="F6" s="1">
        <v>1253</v>
      </c>
      <c r="G6" s="9">
        <v>0.3</v>
      </c>
      <c r="H6" s="1">
        <v>120</v>
      </c>
      <c r="I6" s="1">
        <v>1010028068</v>
      </c>
      <c r="J6" s="1"/>
      <c r="K6" s="1">
        <f t="shared" ref="K6:K23" si="3">E6-J6</f>
        <v>283</v>
      </c>
      <c r="L6" s="1"/>
      <c r="M6" s="1"/>
      <c r="N6" s="1"/>
      <c r="O6" s="1">
        <f>E6/5</f>
        <v>56.6</v>
      </c>
      <c r="P6" s="5">
        <v>1000</v>
      </c>
      <c r="Q6" s="5">
        <v>162</v>
      </c>
      <c r="R6" s="1"/>
      <c r="S6" s="1">
        <f>(F6+P6)/O6</f>
        <v>39.805653710247348</v>
      </c>
      <c r="T6" s="1">
        <f>F6/O6</f>
        <v>22.137809187279153</v>
      </c>
      <c r="U6" s="1">
        <v>24.2</v>
      </c>
      <c r="V6" s="1">
        <v>76.599999999999994</v>
      </c>
      <c r="W6" s="1">
        <v>103.8</v>
      </c>
      <c r="X6" s="1">
        <v>72</v>
      </c>
      <c r="Y6" s="1">
        <v>89.4</v>
      </c>
      <c r="Z6" s="1">
        <v>107.8</v>
      </c>
      <c r="AA6" s="1">
        <v>78.8</v>
      </c>
      <c r="AB6" s="1">
        <v>56</v>
      </c>
      <c r="AC6" s="1">
        <v>83.4</v>
      </c>
      <c r="AD6" s="1">
        <v>74.8</v>
      </c>
      <c r="AE6" s="1"/>
      <c r="AF6" s="1">
        <f>G6*P6</f>
        <v>300</v>
      </c>
      <c r="AG6" s="18">
        <f>VLOOKUP(I6,[1]Sheet!$I:$AF,24,0)</f>
        <v>2.4</v>
      </c>
      <c r="AH6" s="1">
        <f>MROUND(G6*P6,AG6)/AG6</f>
        <v>125</v>
      </c>
      <c r="AI6" s="1">
        <f>AH6*AG6</f>
        <v>300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7" t="s">
        <v>34</v>
      </c>
      <c r="B7" s="7"/>
      <c r="C7" s="7"/>
      <c r="D7" s="7"/>
      <c r="E7" s="7"/>
      <c r="F7" s="7"/>
      <c r="G7" s="11">
        <v>0</v>
      </c>
      <c r="H7" s="7" t="e">
        <v>#N/A</v>
      </c>
      <c r="I7" s="7" t="s">
        <v>35</v>
      </c>
      <c r="J7" s="7"/>
      <c r="K7" s="7">
        <f t="shared" si="3"/>
        <v>0</v>
      </c>
      <c r="L7" s="7"/>
      <c r="M7" s="7"/>
      <c r="N7" s="7"/>
      <c r="O7" s="7">
        <f t="shared" ref="O7:O23" si="4">E7/5</f>
        <v>0</v>
      </c>
      <c r="P7" s="5"/>
      <c r="Q7" s="8"/>
      <c r="R7" s="7"/>
      <c r="S7" s="7" t="e">
        <f t="shared" ref="S7:S23" si="5">(F7+P7)/O7</f>
        <v>#DIV/0!</v>
      </c>
      <c r="T7" s="7" t="e">
        <f t="shared" ref="T7:T23" si="6">F7/O7</f>
        <v>#DIV/0!</v>
      </c>
      <c r="U7" s="7">
        <v>1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/>
      <c r="AF7" s="7"/>
      <c r="AG7" s="18"/>
      <c r="AH7" s="1"/>
      <c r="AI7" s="1">
        <f t="shared" ref="AI7:AI23" si="7">AH7*AG7</f>
        <v>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33</v>
      </c>
      <c r="C8" s="1">
        <v>159</v>
      </c>
      <c r="D8" s="1"/>
      <c r="E8" s="1">
        <v>-31</v>
      </c>
      <c r="F8" s="1">
        <v>157</v>
      </c>
      <c r="G8" s="9">
        <v>0.4</v>
      </c>
      <c r="H8" s="1">
        <v>75</v>
      </c>
      <c r="I8" s="1">
        <v>1010016111</v>
      </c>
      <c r="J8" s="1"/>
      <c r="K8" s="1">
        <f t="shared" si="3"/>
        <v>-31</v>
      </c>
      <c r="L8" s="1"/>
      <c r="M8" s="1"/>
      <c r="N8" s="1"/>
      <c r="O8" s="1">
        <f t="shared" si="4"/>
        <v>-6.2</v>
      </c>
      <c r="P8" s="5">
        <v>160</v>
      </c>
      <c r="Q8" s="5"/>
      <c r="R8" s="1"/>
      <c r="S8" s="1">
        <f t="shared" si="5"/>
        <v>-51.129032258064512</v>
      </c>
      <c r="T8" s="1">
        <f t="shared" si="6"/>
        <v>-25.322580645161288</v>
      </c>
      <c r="U8" s="1">
        <v>6.8</v>
      </c>
      <c r="V8" s="1">
        <v>12.6</v>
      </c>
      <c r="W8" s="1">
        <v>14.2</v>
      </c>
      <c r="X8" s="1">
        <v>15.4</v>
      </c>
      <c r="Y8" s="1">
        <v>11.6</v>
      </c>
      <c r="Z8" s="1">
        <v>13.4</v>
      </c>
      <c r="AA8" s="1">
        <v>8.1999999999999993</v>
      </c>
      <c r="AB8" s="1">
        <v>5.4</v>
      </c>
      <c r="AC8" s="1">
        <v>27.4</v>
      </c>
      <c r="AD8" s="1">
        <v>31.8</v>
      </c>
      <c r="AE8" s="15" t="s">
        <v>37</v>
      </c>
      <c r="AF8" s="1">
        <f t="shared" ref="AF8:AF23" si="8">G8*P8</f>
        <v>64</v>
      </c>
      <c r="AG8" s="18">
        <f>VLOOKUP(I8,[1]Sheet!$I:$AF,24,0)</f>
        <v>2.4</v>
      </c>
      <c r="AH8" s="1">
        <f t="shared" ref="AH7:AH23" si="9">MROUND(G8*P8,AG8)/AG8</f>
        <v>27</v>
      </c>
      <c r="AI8" s="1">
        <f t="shared" si="7"/>
        <v>64.8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39</v>
      </c>
      <c r="B9" s="1" t="s">
        <v>33</v>
      </c>
      <c r="C9" s="1">
        <v>29</v>
      </c>
      <c r="D9" s="1"/>
      <c r="E9" s="1">
        <v>1</v>
      </c>
      <c r="F9" s="1">
        <v>11</v>
      </c>
      <c r="G9" s="9">
        <v>0.47</v>
      </c>
      <c r="H9" s="1">
        <v>75</v>
      </c>
      <c r="I9" s="1">
        <v>1010015954</v>
      </c>
      <c r="J9" s="1"/>
      <c r="K9" s="1">
        <f t="shared" si="3"/>
        <v>1</v>
      </c>
      <c r="L9" s="1"/>
      <c r="M9" s="1"/>
      <c r="N9" s="1"/>
      <c r="O9" s="1">
        <f t="shared" si="4"/>
        <v>0.2</v>
      </c>
      <c r="P9" s="5">
        <v>300</v>
      </c>
      <c r="Q9" s="5"/>
      <c r="R9" s="1"/>
      <c r="S9" s="1">
        <f t="shared" si="5"/>
        <v>1555</v>
      </c>
      <c r="T9" s="1">
        <f t="shared" si="6"/>
        <v>55</v>
      </c>
      <c r="U9" s="1">
        <v>4.4000000000000004</v>
      </c>
      <c r="V9" s="1">
        <v>12.6</v>
      </c>
      <c r="W9" s="1">
        <v>17</v>
      </c>
      <c r="X9" s="1">
        <v>10.199999999999999</v>
      </c>
      <c r="Y9" s="1">
        <v>8.4</v>
      </c>
      <c r="Z9" s="1">
        <v>16.600000000000001</v>
      </c>
      <c r="AA9" s="1">
        <v>13.2</v>
      </c>
      <c r="AB9" s="1">
        <v>10.8</v>
      </c>
      <c r="AC9" s="1">
        <v>11.2</v>
      </c>
      <c r="AD9" s="1">
        <v>32.200000000000003</v>
      </c>
      <c r="AE9" s="13" t="s">
        <v>56</v>
      </c>
      <c r="AF9" s="1">
        <f t="shared" si="8"/>
        <v>141</v>
      </c>
      <c r="AG9" s="18">
        <f>VLOOKUP(I9,[1]Sheet!$I:$AF,24,0)</f>
        <v>2.82</v>
      </c>
      <c r="AH9" s="1">
        <f t="shared" si="9"/>
        <v>50</v>
      </c>
      <c r="AI9" s="1">
        <f t="shared" si="7"/>
        <v>141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40</v>
      </c>
      <c r="B10" s="1" t="s">
        <v>33</v>
      </c>
      <c r="C10" s="1">
        <v>14</v>
      </c>
      <c r="D10" s="1"/>
      <c r="E10" s="1">
        <v>3</v>
      </c>
      <c r="F10" s="1"/>
      <c r="G10" s="9">
        <v>0.47</v>
      </c>
      <c r="H10" s="1">
        <v>75</v>
      </c>
      <c r="I10" s="1">
        <v>1010016092</v>
      </c>
      <c r="J10" s="1"/>
      <c r="K10" s="1">
        <f t="shared" si="3"/>
        <v>3</v>
      </c>
      <c r="L10" s="1"/>
      <c r="M10" s="1"/>
      <c r="N10" s="1"/>
      <c r="O10" s="1">
        <f t="shared" si="4"/>
        <v>0.6</v>
      </c>
      <c r="P10" s="5">
        <v>300</v>
      </c>
      <c r="Q10" s="5">
        <v>60</v>
      </c>
      <c r="R10" s="1"/>
      <c r="S10" s="1">
        <f t="shared" si="5"/>
        <v>500</v>
      </c>
      <c r="T10" s="1">
        <f t="shared" si="6"/>
        <v>0</v>
      </c>
      <c r="U10" s="1">
        <v>4.5999999999999996</v>
      </c>
      <c r="V10" s="1">
        <v>9.6</v>
      </c>
      <c r="W10" s="1">
        <v>7.4</v>
      </c>
      <c r="X10" s="1">
        <v>6.4</v>
      </c>
      <c r="Y10" s="1">
        <v>9.1999999999999993</v>
      </c>
      <c r="Z10" s="1">
        <v>9.4</v>
      </c>
      <c r="AA10" s="1">
        <v>10.6</v>
      </c>
      <c r="AB10" s="1">
        <v>4.8</v>
      </c>
      <c r="AC10" s="1">
        <v>14</v>
      </c>
      <c r="AD10" s="1">
        <v>19.8</v>
      </c>
      <c r="AE10" s="1"/>
      <c r="AF10" s="1">
        <f t="shared" si="8"/>
        <v>141</v>
      </c>
      <c r="AG10" s="18">
        <f>VLOOKUP(I10,[1]Sheet!$I:$AF,24,0)</f>
        <v>2.82</v>
      </c>
      <c r="AH10" s="1">
        <f t="shared" si="9"/>
        <v>50</v>
      </c>
      <c r="AI10" s="1">
        <f t="shared" si="7"/>
        <v>141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41</v>
      </c>
      <c r="B11" s="1" t="s">
        <v>33</v>
      </c>
      <c r="C11" s="1">
        <v>85</v>
      </c>
      <c r="D11" s="1"/>
      <c r="E11" s="1">
        <v>17</v>
      </c>
      <c r="F11" s="1">
        <v>44</v>
      </c>
      <c r="G11" s="9">
        <v>0.47</v>
      </c>
      <c r="H11" s="1">
        <v>75</v>
      </c>
      <c r="I11" s="1">
        <v>1010015952</v>
      </c>
      <c r="J11" s="1"/>
      <c r="K11" s="1">
        <f t="shared" si="3"/>
        <v>17</v>
      </c>
      <c r="L11" s="1"/>
      <c r="M11" s="1"/>
      <c r="N11" s="1"/>
      <c r="O11" s="1">
        <f t="shared" si="4"/>
        <v>3.4</v>
      </c>
      <c r="P11" s="5">
        <v>300</v>
      </c>
      <c r="Q11" s="5">
        <v>41</v>
      </c>
      <c r="R11" s="1"/>
      <c r="S11" s="1">
        <f t="shared" si="5"/>
        <v>101.17647058823529</v>
      </c>
      <c r="T11" s="1">
        <f t="shared" si="6"/>
        <v>12.941176470588236</v>
      </c>
      <c r="U11" s="1">
        <v>3.8</v>
      </c>
      <c r="V11" s="1">
        <v>10.199999999999999</v>
      </c>
      <c r="W11" s="1">
        <v>14.4</v>
      </c>
      <c r="X11" s="1">
        <v>8.4</v>
      </c>
      <c r="Y11" s="1">
        <v>9.4</v>
      </c>
      <c r="Z11" s="1">
        <v>11.6</v>
      </c>
      <c r="AA11" s="1">
        <v>11.6</v>
      </c>
      <c r="AB11" s="1">
        <v>9.4</v>
      </c>
      <c r="AC11" s="1">
        <v>7.4</v>
      </c>
      <c r="AD11" s="1">
        <v>25.2</v>
      </c>
      <c r="AE11" s="14" t="s">
        <v>56</v>
      </c>
      <c r="AF11" s="1">
        <f t="shared" si="8"/>
        <v>141</v>
      </c>
      <c r="AG11" s="18">
        <f>VLOOKUP(I11,[1]Sheet!$I:$AF,24,0)</f>
        <v>2.82</v>
      </c>
      <c r="AH11" s="1">
        <f t="shared" si="9"/>
        <v>50</v>
      </c>
      <c r="AI11" s="1">
        <f t="shared" si="7"/>
        <v>141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42</v>
      </c>
      <c r="B12" s="1" t="s">
        <v>33</v>
      </c>
      <c r="C12" s="1">
        <v>10</v>
      </c>
      <c r="D12" s="1"/>
      <c r="E12" s="1">
        <v>-3</v>
      </c>
      <c r="F12" s="1">
        <v>7</v>
      </c>
      <c r="G12" s="9">
        <v>0.375</v>
      </c>
      <c r="H12" s="1">
        <v>55</v>
      </c>
      <c r="I12" s="1">
        <v>1010023348</v>
      </c>
      <c r="J12" s="1"/>
      <c r="K12" s="1">
        <f t="shared" si="3"/>
        <v>-3</v>
      </c>
      <c r="L12" s="1"/>
      <c r="M12" s="1"/>
      <c r="N12" s="1"/>
      <c r="O12" s="1">
        <f t="shared" si="4"/>
        <v>-0.6</v>
      </c>
      <c r="P12" s="5">
        <v>1000</v>
      </c>
      <c r="Q12" s="5"/>
      <c r="R12" s="1" t="s">
        <v>60</v>
      </c>
      <c r="S12" s="1">
        <f t="shared" si="5"/>
        <v>-1678.3333333333335</v>
      </c>
      <c r="T12" s="1">
        <f t="shared" si="6"/>
        <v>-11.666666666666668</v>
      </c>
      <c r="U12" s="1">
        <v>0</v>
      </c>
      <c r="V12" s="1">
        <v>18</v>
      </c>
      <c r="W12" s="1">
        <v>-0.6</v>
      </c>
      <c r="X12" s="1">
        <v>35.799999999999997</v>
      </c>
      <c r="Y12" s="1">
        <v>35.200000000000003</v>
      </c>
      <c r="Z12" s="1">
        <v>43</v>
      </c>
      <c r="AA12" s="1">
        <v>55.8</v>
      </c>
      <c r="AB12" s="1">
        <v>43.2</v>
      </c>
      <c r="AC12" s="1">
        <v>62.6</v>
      </c>
      <c r="AD12" s="1">
        <v>70.2</v>
      </c>
      <c r="AE12" s="15" t="s">
        <v>37</v>
      </c>
      <c r="AF12" s="1">
        <f t="shared" si="8"/>
        <v>375</v>
      </c>
      <c r="AG12" s="18">
        <f>VLOOKUP(I12,[1]Sheet!$I:$AF,24,0)</f>
        <v>2.25</v>
      </c>
      <c r="AH12" s="1">
        <f t="shared" si="9"/>
        <v>167</v>
      </c>
      <c r="AI12" s="1">
        <f t="shared" si="7"/>
        <v>375.75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43</v>
      </c>
      <c r="B13" s="1" t="s">
        <v>33</v>
      </c>
      <c r="C13" s="1">
        <v>277</v>
      </c>
      <c r="D13" s="1"/>
      <c r="E13" s="1">
        <v>1</v>
      </c>
      <c r="F13" s="1">
        <v>274</v>
      </c>
      <c r="G13" s="9">
        <v>0.375</v>
      </c>
      <c r="H13" s="1">
        <v>55</v>
      </c>
      <c r="I13" s="1">
        <v>1010022954</v>
      </c>
      <c r="J13" s="1"/>
      <c r="K13" s="1">
        <f t="shared" si="3"/>
        <v>1</v>
      </c>
      <c r="L13" s="1"/>
      <c r="M13" s="1"/>
      <c r="N13" s="1"/>
      <c r="O13" s="1">
        <f t="shared" si="4"/>
        <v>0.2</v>
      </c>
      <c r="P13" s="5">
        <v>800</v>
      </c>
      <c r="Q13" s="5"/>
      <c r="R13" s="1" t="s">
        <v>60</v>
      </c>
      <c r="S13" s="1">
        <f t="shared" si="5"/>
        <v>5370</v>
      </c>
      <c r="T13" s="1">
        <f t="shared" si="6"/>
        <v>1370</v>
      </c>
      <c r="U13" s="1">
        <v>3.4</v>
      </c>
      <c r="V13" s="1">
        <v>12.8</v>
      </c>
      <c r="W13" s="1">
        <v>39.200000000000003</v>
      </c>
      <c r="X13" s="1">
        <v>12.4</v>
      </c>
      <c r="Y13" s="1">
        <v>34</v>
      </c>
      <c r="Z13" s="1">
        <v>36</v>
      </c>
      <c r="AA13" s="1">
        <v>44.6</v>
      </c>
      <c r="AB13" s="1">
        <v>36</v>
      </c>
      <c r="AC13" s="1">
        <v>48.2</v>
      </c>
      <c r="AD13" s="1">
        <v>73.400000000000006</v>
      </c>
      <c r="AE13" s="15" t="s">
        <v>37</v>
      </c>
      <c r="AF13" s="1">
        <f t="shared" si="8"/>
        <v>300</v>
      </c>
      <c r="AG13" s="18">
        <f>VLOOKUP(I13,[1]Sheet!$I:$AF,24,0)</f>
        <v>2.25</v>
      </c>
      <c r="AH13" s="1">
        <f t="shared" si="9"/>
        <v>133</v>
      </c>
      <c r="AI13" s="1">
        <f t="shared" si="7"/>
        <v>299.25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44</v>
      </c>
      <c r="B14" s="1" t="s">
        <v>33</v>
      </c>
      <c r="C14" s="1">
        <v>364</v>
      </c>
      <c r="D14" s="1"/>
      <c r="E14" s="1">
        <v>32</v>
      </c>
      <c r="F14" s="1">
        <v>330</v>
      </c>
      <c r="G14" s="9">
        <v>0.375</v>
      </c>
      <c r="H14" s="1">
        <v>55</v>
      </c>
      <c r="I14" s="1">
        <v>1010016034</v>
      </c>
      <c r="J14" s="1"/>
      <c r="K14" s="1">
        <f t="shared" si="3"/>
        <v>32</v>
      </c>
      <c r="L14" s="1"/>
      <c r="M14" s="1"/>
      <c r="N14" s="1"/>
      <c r="O14" s="1">
        <f t="shared" si="4"/>
        <v>6.4</v>
      </c>
      <c r="P14" s="5">
        <v>400</v>
      </c>
      <c r="Q14" s="5"/>
      <c r="R14" s="1"/>
      <c r="S14" s="1">
        <f t="shared" si="5"/>
        <v>114.0625</v>
      </c>
      <c r="T14" s="1">
        <f t="shared" si="6"/>
        <v>51.5625</v>
      </c>
      <c r="U14" s="1">
        <v>5.4</v>
      </c>
      <c r="V14" s="1">
        <v>13</v>
      </c>
      <c r="W14" s="1">
        <v>2.6</v>
      </c>
      <c r="X14" s="1">
        <v>9.1999999999999993</v>
      </c>
      <c r="Y14" s="1">
        <v>13.4</v>
      </c>
      <c r="Z14" s="1">
        <v>24</v>
      </c>
      <c r="AA14" s="1">
        <v>26.8</v>
      </c>
      <c r="AB14" s="1">
        <v>23.8</v>
      </c>
      <c r="AC14" s="1">
        <v>33</v>
      </c>
      <c r="AD14" s="1">
        <v>53.4</v>
      </c>
      <c r="AE14" s="15" t="s">
        <v>37</v>
      </c>
      <c r="AF14" s="1">
        <f t="shared" si="8"/>
        <v>150</v>
      </c>
      <c r="AG14" s="18">
        <f>VLOOKUP(I14,[1]Sheet!$I:$AF,24,0)</f>
        <v>2.25</v>
      </c>
      <c r="AH14" s="1">
        <f t="shared" si="9"/>
        <v>67</v>
      </c>
      <c r="AI14" s="1">
        <f t="shared" si="7"/>
        <v>150.75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45</v>
      </c>
      <c r="B15" s="1" t="s">
        <v>33</v>
      </c>
      <c r="C15" s="1">
        <v>3</v>
      </c>
      <c r="D15" s="1"/>
      <c r="E15" s="1"/>
      <c r="F15" s="1"/>
      <c r="G15" s="9">
        <v>0.43</v>
      </c>
      <c r="H15" s="1">
        <v>55</v>
      </c>
      <c r="I15" s="1">
        <v>1010016024</v>
      </c>
      <c r="J15" s="1"/>
      <c r="K15" s="1">
        <f t="shared" si="3"/>
        <v>0</v>
      </c>
      <c r="L15" s="1"/>
      <c r="M15" s="1"/>
      <c r="N15" s="1"/>
      <c r="O15" s="1">
        <f t="shared" si="4"/>
        <v>0</v>
      </c>
      <c r="P15" s="5">
        <v>180</v>
      </c>
      <c r="Q15" s="5">
        <v>150</v>
      </c>
      <c r="R15" s="1"/>
      <c r="S15" s="1" t="e">
        <f t="shared" si="5"/>
        <v>#DIV/0!</v>
      </c>
      <c r="T15" s="1" t="e">
        <f t="shared" si="6"/>
        <v>#DIV/0!</v>
      </c>
      <c r="U15" s="1">
        <v>0</v>
      </c>
      <c r="V15" s="1">
        <v>-2.6</v>
      </c>
      <c r="W15" s="1">
        <v>13.2</v>
      </c>
      <c r="X15" s="1">
        <v>7.8</v>
      </c>
      <c r="Y15" s="1">
        <v>14.8</v>
      </c>
      <c r="Z15" s="1">
        <v>20</v>
      </c>
      <c r="AA15" s="1">
        <v>12.8</v>
      </c>
      <c r="AB15" s="1">
        <v>12.6</v>
      </c>
      <c r="AC15" s="1">
        <v>20.399999999999999</v>
      </c>
      <c r="AD15" s="1">
        <v>31.4</v>
      </c>
      <c r="AE15" s="1"/>
      <c r="AF15" s="1">
        <f t="shared" si="8"/>
        <v>77.400000000000006</v>
      </c>
      <c r="AG15" s="18">
        <f>VLOOKUP(I15,[1]Sheet!$I:$AF,24,0)</f>
        <v>2.58</v>
      </c>
      <c r="AH15" s="1">
        <f t="shared" si="9"/>
        <v>30</v>
      </c>
      <c r="AI15" s="1">
        <f t="shared" si="7"/>
        <v>77.400000000000006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46</v>
      </c>
      <c r="B16" s="1" t="s">
        <v>33</v>
      </c>
      <c r="C16" s="1">
        <v>182</v>
      </c>
      <c r="D16" s="1"/>
      <c r="E16" s="1">
        <v>115</v>
      </c>
      <c r="F16" s="1">
        <v>62</v>
      </c>
      <c r="G16" s="9">
        <v>0.375</v>
      </c>
      <c r="H16" s="1">
        <v>55</v>
      </c>
      <c r="I16" s="1">
        <v>1010023122</v>
      </c>
      <c r="J16" s="1"/>
      <c r="K16" s="1">
        <f t="shared" si="3"/>
        <v>115</v>
      </c>
      <c r="L16" s="1"/>
      <c r="M16" s="1"/>
      <c r="N16" s="1"/>
      <c r="O16" s="1">
        <f t="shared" si="4"/>
        <v>23</v>
      </c>
      <c r="P16" s="5">
        <v>700</v>
      </c>
      <c r="Q16" s="5">
        <v>306</v>
      </c>
      <c r="R16" s="1" t="s">
        <v>60</v>
      </c>
      <c r="S16" s="1">
        <f t="shared" si="5"/>
        <v>33.130434782608695</v>
      </c>
      <c r="T16" s="1">
        <f t="shared" si="6"/>
        <v>2.6956521739130435</v>
      </c>
      <c r="U16" s="1">
        <v>-0.4</v>
      </c>
      <c r="V16" s="1">
        <v>28.4</v>
      </c>
      <c r="W16" s="1">
        <v>6.8</v>
      </c>
      <c r="X16" s="1">
        <v>13.2</v>
      </c>
      <c r="Y16" s="1">
        <v>33.4</v>
      </c>
      <c r="Z16" s="1">
        <v>26</v>
      </c>
      <c r="AA16" s="1">
        <v>28.6</v>
      </c>
      <c r="AB16" s="1">
        <v>26</v>
      </c>
      <c r="AC16" s="1">
        <v>41.2</v>
      </c>
      <c r="AD16" s="1">
        <v>43</v>
      </c>
      <c r="AE16" s="1" t="s">
        <v>47</v>
      </c>
      <c r="AF16" s="1">
        <f t="shared" si="8"/>
        <v>262.5</v>
      </c>
      <c r="AG16" s="18">
        <f>VLOOKUP(I16,[1]Sheet!$I:$AF,24,0)</f>
        <v>2.25</v>
      </c>
      <c r="AH16" s="1">
        <f t="shared" si="9"/>
        <v>117</v>
      </c>
      <c r="AI16" s="1">
        <f t="shared" si="7"/>
        <v>263.25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48</v>
      </c>
      <c r="B17" s="1" t="s">
        <v>33</v>
      </c>
      <c r="C17" s="1">
        <v>994</v>
      </c>
      <c r="D17" s="1"/>
      <c r="E17" s="1"/>
      <c r="F17" s="1">
        <v>994</v>
      </c>
      <c r="G17" s="9">
        <v>0.28000000000000003</v>
      </c>
      <c r="H17" s="1">
        <v>120</v>
      </c>
      <c r="I17" s="1">
        <v>1010030636</v>
      </c>
      <c r="J17" s="1"/>
      <c r="K17" s="1">
        <f t="shared" si="3"/>
        <v>0</v>
      </c>
      <c r="L17" s="1"/>
      <c r="M17" s="1"/>
      <c r="N17" s="1"/>
      <c r="O17" s="1">
        <f t="shared" si="4"/>
        <v>0</v>
      </c>
      <c r="P17" s="5"/>
      <c r="Q17" s="5"/>
      <c r="R17" s="1"/>
      <c r="S17" s="1" t="e">
        <f t="shared" si="5"/>
        <v>#DIV/0!</v>
      </c>
      <c r="T17" s="1" t="e">
        <f t="shared" si="6"/>
        <v>#DIV/0!</v>
      </c>
      <c r="U17" s="1">
        <v>-5.2</v>
      </c>
      <c r="V17" s="1">
        <v>10</v>
      </c>
      <c r="W17" s="1">
        <v>6.8</v>
      </c>
      <c r="X17" s="1">
        <v>2.4</v>
      </c>
      <c r="Y17" s="1">
        <v>1.8</v>
      </c>
      <c r="Z17" s="1">
        <v>10.4</v>
      </c>
      <c r="AA17" s="1">
        <v>3</v>
      </c>
      <c r="AB17" s="1">
        <v>7.2</v>
      </c>
      <c r="AC17" s="1">
        <v>-12.2</v>
      </c>
      <c r="AD17" s="1">
        <v>8.1999999999999993</v>
      </c>
      <c r="AE17" s="14" t="s">
        <v>57</v>
      </c>
      <c r="AF17" s="1">
        <f t="shared" si="8"/>
        <v>0</v>
      </c>
      <c r="AG17" s="18">
        <f>VLOOKUP(I17,[1]Sheet!$I:$AF,24,0)</f>
        <v>2.2400000000000002</v>
      </c>
      <c r="AH17" s="1">
        <f t="shared" si="9"/>
        <v>0</v>
      </c>
      <c r="AI17" s="1">
        <f t="shared" si="7"/>
        <v>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49</v>
      </c>
      <c r="B18" s="1" t="s">
        <v>33</v>
      </c>
      <c r="C18" s="1">
        <v>614</v>
      </c>
      <c r="D18" s="1"/>
      <c r="E18" s="1">
        <v>14</v>
      </c>
      <c r="F18" s="1">
        <v>596</v>
      </c>
      <c r="G18" s="9">
        <v>0.3</v>
      </c>
      <c r="H18" s="1">
        <v>120</v>
      </c>
      <c r="I18" s="1">
        <v>1010030879</v>
      </c>
      <c r="J18" s="1"/>
      <c r="K18" s="1">
        <f t="shared" si="3"/>
        <v>14</v>
      </c>
      <c r="L18" s="1"/>
      <c r="M18" s="1"/>
      <c r="N18" s="1"/>
      <c r="O18" s="1">
        <f t="shared" si="4"/>
        <v>2.8</v>
      </c>
      <c r="P18" s="5"/>
      <c r="Q18" s="5"/>
      <c r="R18" s="1"/>
      <c r="S18" s="1">
        <f t="shared" si="5"/>
        <v>212.85714285714286</v>
      </c>
      <c r="T18" s="1">
        <f t="shared" si="6"/>
        <v>212.85714285714286</v>
      </c>
      <c r="U18" s="1">
        <v>1.6</v>
      </c>
      <c r="V18" s="1">
        <v>6.6</v>
      </c>
      <c r="W18" s="1">
        <v>2.6</v>
      </c>
      <c r="X18" s="1">
        <v>0</v>
      </c>
      <c r="Y18" s="1">
        <v>4.2</v>
      </c>
      <c r="Z18" s="1">
        <v>6</v>
      </c>
      <c r="AA18" s="1">
        <v>5.6</v>
      </c>
      <c r="AB18" s="1">
        <v>9.4</v>
      </c>
      <c r="AC18" s="1">
        <v>4.2</v>
      </c>
      <c r="AD18" s="1">
        <v>14</v>
      </c>
      <c r="AE18" s="14" t="s">
        <v>58</v>
      </c>
      <c r="AF18" s="1">
        <f t="shared" si="8"/>
        <v>0</v>
      </c>
      <c r="AG18" s="18">
        <f>VLOOKUP(I18,[1]Sheet!$I:$AF,24,0)</f>
        <v>1.7999999999999998</v>
      </c>
      <c r="AH18" s="1">
        <f t="shared" si="9"/>
        <v>0</v>
      </c>
      <c r="AI18" s="1">
        <f t="shared" si="7"/>
        <v>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50</v>
      </c>
      <c r="B19" s="1" t="s">
        <v>33</v>
      </c>
      <c r="C19" s="1">
        <v>54</v>
      </c>
      <c r="D19" s="1"/>
      <c r="E19" s="1">
        <v>42</v>
      </c>
      <c r="F19" s="1">
        <v>10</v>
      </c>
      <c r="G19" s="9">
        <v>0.3</v>
      </c>
      <c r="H19" s="1">
        <v>150</v>
      </c>
      <c r="I19" s="1">
        <v>1010023983</v>
      </c>
      <c r="J19" s="1"/>
      <c r="K19" s="1">
        <f t="shared" si="3"/>
        <v>42</v>
      </c>
      <c r="L19" s="1"/>
      <c r="M19" s="1"/>
      <c r="N19" s="1"/>
      <c r="O19" s="1">
        <f t="shared" si="4"/>
        <v>8.4</v>
      </c>
      <c r="P19" s="5">
        <v>400</v>
      </c>
      <c r="Q19" s="5">
        <v>107.60000000000001</v>
      </c>
      <c r="R19" s="1"/>
      <c r="S19" s="1">
        <f t="shared" si="5"/>
        <v>48.80952380952381</v>
      </c>
      <c r="T19" s="1">
        <f t="shared" si="6"/>
        <v>1.1904761904761905</v>
      </c>
      <c r="U19" s="1">
        <v>-1.8</v>
      </c>
      <c r="V19" s="1">
        <v>25.8</v>
      </c>
      <c r="W19" s="1">
        <v>7.2</v>
      </c>
      <c r="X19" s="1">
        <v>12</v>
      </c>
      <c r="Y19" s="1">
        <v>16.8</v>
      </c>
      <c r="Z19" s="1">
        <v>16</v>
      </c>
      <c r="AA19" s="1">
        <v>10.8</v>
      </c>
      <c r="AB19" s="1">
        <v>21.2</v>
      </c>
      <c r="AC19" s="1">
        <v>7</v>
      </c>
      <c r="AD19" s="1">
        <v>18</v>
      </c>
      <c r="AE19" s="1"/>
      <c r="AF19" s="1">
        <f t="shared" si="8"/>
        <v>120</v>
      </c>
      <c r="AG19" s="18">
        <f>VLOOKUP(I19,[1]Sheet!$I:$AF,24,0)</f>
        <v>2.4</v>
      </c>
      <c r="AH19" s="1">
        <f t="shared" si="9"/>
        <v>50</v>
      </c>
      <c r="AI19" s="1">
        <f t="shared" si="7"/>
        <v>120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51</v>
      </c>
      <c r="B20" s="1" t="s">
        <v>33</v>
      </c>
      <c r="C20" s="1">
        <v>151</v>
      </c>
      <c r="D20" s="1"/>
      <c r="E20" s="1">
        <v>140</v>
      </c>
      <c r="F20" s="1">
        <v>3</v>
      </c>
      <c r="G20" s="9">
        <v>0.2</v>
      </c>
      <c r="H20" s="1">
        <v>90</v>
      </c>
      <c r="I20" s="1">
        <v>1010025585</v>
      </c>
      <c r="J20" s="1"/>
      <c r="K20" s="1">
        <f t="shared" si="3"/>
        <v>140</v>
      </c>
      <c r="L20" s="1"/>
      <c r="M20" s="1"/>
      <c r="N20" s="1"/>
      <c r="O20" s="1">
        <f t="shared" si="4"/>
        <v>28</v>
      </c>
      <c r="P20" s="5">
        <v>1200</v>
      </c>
      <c r="Q20" s="5">
        <v>361</v>
      </c>
      <c r="R20" s="1"/>
      <c r="S20" s="1">
        <f t="shared" si="5"/>
        <v>42.964285714285715</v>
      </c>
      <c r="T20" s="1">
        <f t="shared" si="6"/>
        <v>0.10714285714285714</v>
      </c>
      <c r="U20" s="1">
        <v>2.2000000000000002</v>
      </c>
      <c r="V20" s="1">
        <v>59.6</v>
      </c>
      <c r="W20" s="1">
        <v>52.4</v>
      </c>
      <c r="X20" s="1">
        <v>49</v>
      </c>
      <c r="Y20" s="1">
        <v>59.2</v>
      </c>
      <c r="Z20" s="1">
        <v>70.8</v>
      </c>
      <c r="AA20" s="1">
        <v>62.8</v>
      </c>
      <c r="AB20" s="1">
        <v>37.799999999999997</v>
      </c>
      <c r="AC20" s="1">
        <v>99.8</v>
      </c>
      <c r="AD20" s="1">
        <v>74.599999999999994</v>
      </c>
      <c r="AE20" s="1"/>
      <c r="AF20" s="1">
        <f t="shared" si="8"/>
        <v>240</v>
      </c>
      <c r="AG20" s="18">
        <f>VLOOKUP(I20,[1]Sheet!$I:$AF,24,0)</f>
        <v>2</v>
      </c>
      <c r="AH20" s="1">
        <f t="shared" si="9"/>
        <v>120</v>
      </c>
      <c r="AI20" s="1">
        <f t="shared" si="7"/>
        <v>240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52</v>
      </c>
      <c r="B21" s="1" t="s">
        <v>33</v>
      </c>
      <c r="C21" s="1">
        <v>285</v>
      </c>
      <c r="D21" s="1"/>
      <c r="E21" s="1">
        <v>19</v>
      </c>
      <c r="F21" s="1">
        <v>260</v>
      </c>
      <c r="G21" s="9">
        <v>0.33</v>
      </c>
      <c r="H21" s="1">
        <v>55</v>
      </c>
      <c r="I21" s="1">
        <v>1010029655</v>
      </c>
      <c r="J21" s="1"/>
      <c r="K21" s="1">
        <f t="shared" si="3"/>
        <v>19</v>
      </c>
      <c r="L21" s="1"/>
      <c r="M21" s="1"/>
      <c r="N21" s="1"/>
      <c r="O21" s="1">
        <f t="shared" si="4"/>
        <v>3.8</v>
      </c>
      <c r="P21" s="5">
        <v>500</v>
      </c>
      <c r="Q21" s="5"/>
      <c r="R21" s="1" t="s">
        <v>61</v>
      </c>
      <c r="S21" s="1">
        <f t="shared" si="5"/>
        <v>200</v>
      </c>
      <c r="T21" s="1">
        <f t="shared" si="6"/>
        <v>68.421052631578945</v>
      </c>
      <c r="U21" s="1">
        <v>11</v>
      </c>
      <c r="V21" s="1">
        <v>20.2</v>
      </c>
      <c r="W21" s="1">
        <v>19.2</v>
      </c>
      <c r="X21" s="1">
        <v>14.4</v>
      </c>
      <c r="Y21" s="1">
        <v>27.8</v>
      </c>
      <c r="Z21" s="1">
        <v>29</v>
      </c>
      <c r="AA21" s="1">
        <v>29.4</v>
      </c>
      <c r="AB21" s="1">
        <v>31.8</v>
      </c>
      <c r="AC21" s="1">
        <v>33.4</v>
      </c>
      <c r="AD21" s="1">
        <v>44.2</v>
      </c>
      <c r="AE21" s="15" t="s">
        <v>37</v>
      </c>
      <c r="AF21" s="1">
        <f t="shared" si="8"/>
        <v>165</v>
      </c>
      <c r="AG21" s="18">
        <f>VLOOKUP(I21,[1]Sheet!$I:$AF,24,0)</f>
        <v>1.98</v>
      </c>
      <c r="AH21" s="1">
        <f t="shared" si="9"/>
        <v>83</v>
      </c>
      <c r="AI21" s="1">
        <f t="shared" si="7"/>
        <v>164.34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53</v>
      </c>
      <c r="B22" s="1" t="s">
        <v>33</v>
      </c>
      <c r="C22" s="1">
        <v>274</v>
      </c>
      <c r="D22" s="1"/>
      <c r="E22" s="1">
        <v>37</v>
      </c>
      <c r="F22" s="1">
        <v>236</v>
      </c>
      <c r="G22" s="9">
        <v>0.375</v>
      </c>
      <c r="H22" s="1">
        <v>55</v>
      </c>
      <c r="I22" s="1">
        <v>1010022952</v>
      </c>
      <c r="J22" s="1"/>
      <c r="K22" s="1">
        <f t="shared" si="3"/>
        <v>37</v>
      </c>
      <c r="L22" s="1"/>
      <c r="M22" s="1"/>
      <c r="N22" s="1"/>
      <c r="O22" s="1">
        <f t="shared" si="4"/>
        <v>7.4</v>
      </c>
      <c r="P22" s="5">
        <v>500</v>
      </c>
      <c r="Q22" s="5"/>
      <c r="R22" s="1" t="s">
        <v>61</v>
      </c>
      <c r="S22" s="1">
        <f t="shared" si="5"/>
        <v>99.459459459459453</v>
      </c>
      <c r="T22" s="1">
        <f t="shared" si="6"/>
        <v>31.891891891891891</v>
      </c>
      <c r="U22" s="1">
        <v>7.2</v>
      </c>
      <c r="V22" s="1">
        <v>17.600000000000001</v>
      </c>
      <c r="W22" s="1">
        <v>10.6</v>
      </c>
      <c r="X22" s="1">
        <v>3</v>
      </c>
      <c r="Y22" s="1">
        <v>19.399999999999999</v>
      </c>
      <c r="Z22" s="1">
        <v>17</v>
      </c>
      <c r="AA22" s="1">
        <v>26.4</v>
      </c>
      <c r="AB22" s="1">
        <v>17</v>
      </c>
      <c r="AC22" s="1">
        <v>26.2</v>
      </c>
      <c r="AD22" s="1">
        <v>35</v>
      </c>
      <c r="AE22" s="14" t="s">
        <v>59</v>
      </c>
      <c r="AF22" s="1">
        <f t="shared" si="8"/>
        <v>187.5</v>
      </c>
      <c r="AG22" s="18">
        <f>VLOOKUP(I22,[1]Sheet!$I:$AF,24,0)</f>
        <v>2.25</v>
      </c>
      <c r="AH22" s="1">
        <f t="shared" si="9"/>
        <v>83</v>
      </c>
      <c r="AI22" s="1">
        <f t="shared" si="7"/>
        <v>186.75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54</v>
      </c>
      <c r="B23" s="1" t="s">
        <v>33</v>
      </c>
      <c r="C23" s="1">
        <v>791</v>
      </c>
      <c r="D23" s="1"/>
      <c r="E23" s="1">
        <v>127</v>
      </c>
      <c r="F23" s="1">
        <v>660</v>
      </c>
      <c r="G23" s="9">
        <v>0.3</v>
      </c>
      <c r="H23" s="1">
        <v>150</v>
      </c>
      <c r="I23" s="1">
        <v>1010023830</v>
      </c>
      <c r="J23" s="1"/>
      <c r="K23" s="1">
        <f t="shared" si="3"/>
        <v>127</v>
      </c>
      <c r="L23" s="1"/>
      <c r="M23" s="1"/>
      <c r="N23" s="1"/>
      <c r="O23" s="1">
        <f t="shared" si="4"/>
        <v>25.4</v>
      </c>
      <c r="P23" s="5">
        <v>400</v>
      </c>
      <c r="Q23" s="5"/>
      <c r="R23" s="1"/>
      <c r="S23" s="1">
        <f t="shared" si="5"/>
        <v>41.732283464566933</v>
      </c>
      <c r="T23" s="1">
        <f t="shared" si="6"/>
        <v>25.984251968503937</v>
      </c>
      <c r="U23" s="1">
        <v>58.4</v>
      </c>
      <c r="V23" s="1">
        <v>81.599999999999994</v>
      </c>
      <c r="W23" s="1">
        <v>48.4</v>
      </c>
      <c r="X23" s="1">
        <v>54.2</v>
      </c>
      <c r="Y23" s="1">
        <v>53.6</v>
      </c>
      <c r="Z23" s="1">
        <v>63.6</v>
      </c>
      <c r="AA23" s="1">
        <v>34.200000000000003</v>
      </c>
      <c r="AB23" s="1">
        <v>23</v>
      </c>
      <c r="AC23" s="1">
        <v>25</v>
      </c>
      <c r="AD23" s="1">
        <v>37.200000000000003</v>
      </c>
      <c r="AE23" s="13" t="s">
        <v>56</v>
      </c>
      <c r="AF23" s="1">
        <f t="shared" si="8"/>
        <v>120</v>
      </c>
      <c r="AG23" s="18">
        <f>VLOOKUP(I23,[1]Sheet!$I:$AF,24,0)</f>
        <v>2.4</v>
      </c>
      <c r="AH23" s="1">
        <f t="shared" si="9"/>
        <v>50</v>
      </c>
      <c r="AI23" s="1">
        <f t="shared" si="7"/>
        <v>120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/>
      <c r="B24" s="1"/>
      <c r="C24" s="1"/>
      <c r="D24" s="1"/>
      <c r="E24" s="1"/>
      <c r="F24" s="1"/>
      <c r="G24" s="9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8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/>
      <c r="B25" s="1"/>
      <c r="C25" s="1"/>
      <c r="D25" s="1"/>
      <c r="E25" s="1"/>
      <c r="F25" s="1"/>
      <c r="G25" s="9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8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/>
      <c r="B26" s="1"/>
      <c r="C26" s="1"/>
      <c r="D26" s="1"/>
      <c r="E26" s="1"/>
      <c r="F26" s="1"/>
      <c r="G26" s="9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8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/>
      <c r="B27" s="1"/>
      <c r="C27" s="1"/>
      <c r="D27" s="1"/>
      <c r="E27" s="1"/>
      <c r="F27" s="1"/>
      <c r="G27" s="9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8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/>
      <c r="B28" s="1"/>
      <c r="C28" s="1"/>
      <c r="D28" s="1"/>
      <c r="E28" s="1"/>
      <c r="F28" s="1"/>
      <c r="G28" s="9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8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/>
      <c r="B29" s="1"/>
      <c r="C29" s="1"/>
      <c r="D29" s="1"/>
      <c r="E29" s="1"/>
      <c r="F29" s="1"/>
      <c r="G29" s="9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8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/>
      <c r="B30" s="1"/>
      <c r="C30" s="1"/>
      <c r="D30" s="1"/>
      <c r="E30" s="1"/>
      <c r="F30" s="1"/>
      <c r="G30" s="9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8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/>
      <c r="B31" s="1"/>
      <c r="C31" s="1"/>
      <c r="D31" s="1"/>
      <c r="E31" s="1"/>
      <c r="F31" s="1"/>
      <c r="G31" s="9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8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/>
      <c r="B32" s="1"/>
      <c r="C32" s="1"/>
      <c r="D32" s="1"/>
      <c r="E32" s="1"/>
      <c r="F32" s="1"/>
      <c r="G32" s="9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8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/>
      <c r="B33" s="1"/>
      <c r="C33" s="1"/>
      <c r="D33" s="1"/>
      <c r="E33" s="1"/>
      <c r="F33" s="1"/>
      <c r="G33" s="9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8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/>
      <c r="B34" s="1"/>
      <c r="C34" s="1"/>
      <c r="D34" s="1"/>
      <c r="E34" s="1"/>
      <c r="F34" s="1"/>
      <c r="G34" s="9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8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/>
      <c r="B35" s="1"/>
      <c r="C35" s="1"/>
      <c r="D35" s="1"/>
      <c r="E35" s="1"/>
      <c r="F35" s="1"/>
      <c r="G35" s="9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8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/>
      <c r="B36" s="1"/>
      <c r="C36" s="1"/>
      <c r="D36" s="1"/>
      <c r="E36" s="1"/>
      <c r="F36" s="1"/>
      <c r="G36" s="9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8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/>
      <c r="B37" s="1"/>
      <c r="C37" s="1"/>
      <c r="D37" s="1"/>
      <c r="E37" s="1"/>
      <c r="F37" s="1"/>
      <c r="G37" s="9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8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/>
      <c r="B38" s="1"/>
      <c r="C38" s="1"/>
      <c r="D38" s="1"/>
      <c r="E38" s="1"/>
      <c r="F38" s="1"/>
      <c r="G38" s="9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8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/>
      <c r="B39" s="1"/>
      <c r="C39" s="1"/>
      <c r="D39" s="1"/>
      <c r="E39" s="1"/>
      <c r="F39" s="1"/>
      <c r="G39" s="9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8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/>
      <c r="B40" s="1"/>
      <c r="C40" s="1"/>
      <c r="D40" s="1"/>
      <c r="E40" s="1"/>
      <c r="F40" s="1"/>
      <c r="G40" s="9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8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/>
      <c r="B41" s="1"/>
      <c r="C41" s="1"/>
      <c r="D41" s="1"/>
      <c r="E41" s="1"/>
      <c r="F41" s="1"/>
      <c r="G41" s="9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8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9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8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9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8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9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8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9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8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9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8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9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8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9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8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9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8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9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8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9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8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9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8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9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8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9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8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9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8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9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8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9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8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9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8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9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8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9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8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9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8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9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8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9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8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9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8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9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8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9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8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9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8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9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8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9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8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9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8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9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8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9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8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9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8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9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8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9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8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9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8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9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8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9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8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9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8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9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8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9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8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9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8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9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8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9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8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9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8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9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8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9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8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9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8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9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8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9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8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9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8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9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8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9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8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9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8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9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8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9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8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9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8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9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8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9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8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9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8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9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8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9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8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9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8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9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8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9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8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9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8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9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8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9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8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9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8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9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8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9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8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9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8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9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8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9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8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9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8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9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8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9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8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9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8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9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8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9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8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9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8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9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8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9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8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9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8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9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8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9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8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9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8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9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8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9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8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9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8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9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8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9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8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9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8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9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8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9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8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9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8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9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8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9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8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9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8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9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8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9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8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9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8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9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8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9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8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9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8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9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8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9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8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9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8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9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8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9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8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9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8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9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8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9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8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9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8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9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8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9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8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9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8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9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8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9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8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9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8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9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8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9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8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8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9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8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9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8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9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8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9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8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9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8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9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8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9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8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9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8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9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8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9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8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9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8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9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8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9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8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9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8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9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8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9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8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9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8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9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8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8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8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8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9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8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9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8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9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8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9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8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9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8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9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8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9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8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9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8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9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8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9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8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9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8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9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8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9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8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9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8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9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8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9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8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9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8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9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8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9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8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9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8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9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8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9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8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9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8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9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8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9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8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9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8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9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8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9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8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9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8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9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8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9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8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9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8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9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8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9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8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9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8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9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8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9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8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9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8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9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8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9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8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9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8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9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8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9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8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9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8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9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8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9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8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9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8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9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8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9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8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9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8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9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8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9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8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9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8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9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8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9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8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9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8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9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8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9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8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9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8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9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8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9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8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9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8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9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8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9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8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9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8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9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8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9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8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9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8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9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8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9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8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9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8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9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8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9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8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9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8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9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8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9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8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9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8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9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8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9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8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9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8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9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8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9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8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9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8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9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8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9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8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9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8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9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8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9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8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9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8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9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8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9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8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9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8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9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8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9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8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9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8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9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8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9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8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9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8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9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8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9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8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9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8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9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8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9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8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9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8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9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8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9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8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9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8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9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8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9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8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9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8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9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8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9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8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9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8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9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8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9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8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9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8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9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8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9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8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9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8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9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8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9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8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9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8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9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8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9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8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9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8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9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8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9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8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9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8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9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8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9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8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9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8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9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8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9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8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9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8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9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8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9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8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9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8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9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8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9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8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9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8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9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8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9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8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9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8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9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8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9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8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9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8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9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8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9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8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9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8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9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8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9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8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9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8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9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8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9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8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9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8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9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8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9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8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9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8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9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8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9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8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9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8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9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8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9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8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9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8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9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8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9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8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9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8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9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8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9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8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9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8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9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8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9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8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9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8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9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8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9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8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9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8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9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8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9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8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9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8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9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8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9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8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9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8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9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8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9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8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9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8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9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8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9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8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9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8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9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8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9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8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9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8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9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8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9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8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9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8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9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8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9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8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9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8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9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8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9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8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9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8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9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8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9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8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9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8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9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8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9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8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9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8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9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8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9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8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9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8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9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8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9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8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9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8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9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8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9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8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9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8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9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8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9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8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9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8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9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8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9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8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9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8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9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8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9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8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9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8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9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8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9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8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9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8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9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8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9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8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9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8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9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8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9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8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9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8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9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8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9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8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9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8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9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8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9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8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9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8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9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8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9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8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9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8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9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8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9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8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9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8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9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8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9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8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9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8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9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8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9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8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9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8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9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8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9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8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9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8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9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8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9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8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9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8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9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8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9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8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9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8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9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8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9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8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9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8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9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8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9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8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9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8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9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8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9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8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9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8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9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8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9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8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9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8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9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8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9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8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9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8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9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8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9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8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9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8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9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8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9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8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9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8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9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8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9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8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9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8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9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8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9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8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9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8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9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8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9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8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9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8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9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8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9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8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9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8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9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8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9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8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9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8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9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8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9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8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9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8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9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8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9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8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9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8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9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8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9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8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9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8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9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8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9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8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9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8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9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8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9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8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9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8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9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8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9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8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9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8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I23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2025-05-12T15:07:06Z</dcterms:created>
  <dcterms:modified xsi:type="dcterms:W3CDTF">2025-05-13T11:48:26Z</dcterms:modified>
</cp:coreProperties>
</file>