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5,25\06,05,25 Ост СЫР филиалы\"/>
    </mc:Choice>
  </mc:AlternateContent>
  <xr:revisionPtr revIDLastSave="0" documentId="13_ncr:1_{2A185D7C-8557-4350-B806-F7581B7DA4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1" i="1" l="1"/>
  <c r="AF17" i="1"/>
  <c r="AF12" i="1"/>
  <c r="S47" i="1"/>
  <c r="O47" i="1"/>
  <c r="T47" i="1" s="1"/>
  <c r="O46" i="1"/>
  <c r="S4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5" i="1"/>
  <c r="T15" i="1" s="1"/>
  <c r="O13" i="1"/>
  <c r="T13" i="1" s="1"/>
  <c r="O14" i="1"/>
  <c r="T14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5" i="1"/>
  <c r="S25" i="1" s="1"/>
  <c r="O27" i="1"/>
  <c r="T27" i="1" s="1"/>
  <c r="O35" i="1"/>
  <c r="T35" i="1" s="1"/>
  <c r="O36" i="1"/>
  <c r="T36" i="1" s="1"/>
  <c r="O29" i="1"/>
  <c r="T29" i="1" s="1"/>
  <c r="O30" i="1"/>
  <c r="T30" i="1" s="1"/>
  <c r="O31" i="1"/>
  <c r="O32" i="1"/>
  <c r="T32" i="1" s="1"/>
  <c r="O24" i="1"/>
  <c r="T24" i="1" s="1"/>
  <c r="O26" i="1"/>
  <c r="T26" i="1" s="1"/>
  <c r="O28" i="1"/>
  <c r="T28" i="1" s="1"/>
  <c r="O33" i="1"/>
  <c r="T33" i="1" s="1"/>
  <c r="O34" i="1"/>
  <c r="T34" i="1" s="1"/>
  <c r="O37" i="1"/>
  <c r="T37" i="1" s="1"/>
  <c r="O38" i="1"/>
  <c r="T38" i="1" s="1"/>
  <c r="O40" i="1"/>
  <c r="T40" i="1" s="1"/>
  <c r="O39" i="1"/>
  <c r="O41" i="1"/>
  <c r="T41" i="1" s="1"/>
  <c r="O43" i="1"/>
  <c r="T43" i="1" s="1"/>
  <c r="O42" i="1"/>
  <c r="T42" i="1" s="1"/>
  <c r="O44" i="1"/>
  <c r="T44" i="1" s="1"/>
  <c r="O6" i="1"/>
  <c r="AF44" i="1"/>
  <c r="K44" i="1"/>
  <c r="AF42" i="1"/>
  <c r="K42" i="1"/>
  <c r="K43" i="1"/>
  <c r="AF41" i="1"/>
  <c r="K41" i="1"/>
  <c r="K39" i="1"/>
  <c r="K40" i="1"/>
  <c r="K38" i="1"/>
  <c r="K37" i="1"/>
  <c r="AF34" i="1"/>
  <c r="K34" i="1"/>
  <c r="K33" i="1"/>
  <c r="K28" i="1"/>
  <c r="K26" i="1"/>
  <c r="K24" i="1"/>
  <c r="AF32" i="1"/>
  <c r="K32" i="1"/>
  <c r="K31" i="1"/>
  <c r="AF30" i="1"/>
  <c r="K30" i="1"/>
  <c r="K29" i="1"/>
  <c r="K36" i="1"/>
  <c r="K35" i="1"/>
  <c r="AF27" i="1"/>
  <c r="K27" i="1"/>
  <c r="AF25" i="1"/>
  <c r="K25" i="1"/>
  <c r="AF23" i="1"/>
  <c r="K23" i="1"/>
  <c r="AF22" i="1"/>
  <c r="K22" i="1"/>
  <c r="K21" i="1"/>
  <c r="K20" i="1"/>
  <c r="K19" i="1"/>
  <c r="AF18" i="1"/>
  <c r="K18" i="1"/>
  <c r="K17" i="1"/>
  <c r="K16" i="1"/>
  <c r="AF14" i="1"/>
  <c r="K14" i="1"/>
  <c r="K13" i="1"/>
  <c r="K15" i="1"/>
  <c r="K12" i="1"/>
  <c r="AF11" i="1"/>
  <c r="K11" i="1"/>
  <c r="K47" i="1"/>
  <c r="K46" i="1"/>
  <c r="K10" i="1"/>
  <c r="K9" i="1"/>
  <c r="AF8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0" i="1" l="1"/>
  <c r="AF20" i="1" s="1"/>
  <c r="P31" i="1"/>
  <c r="AF31" i="1" s="1"/>
  <c r="P16" i="1"/>
  <c r="AF16" i="1" s="1"/>
  <c r="P38" i="1"/>
  <c r="AF38" i="1" s="1"/>
  <c r="P6" i="1"/>
  <c r="AF6" i="1" s="1"/>
  <c r="P13" i="1"/>
  <c r="AF13" i="1" s="1"/>
  <c r="P19" i="1"/>
  <c r="AF19" i="1" s="1"/>
  <c r="P33" i="1"/>
  <c r="AF33" i="1" s="1"/>
  <c r="P29" i="1"/>
  <c r="AF29" i="1" s="1"/>
  <c r="P37" i="1"/>
  <c r="AF37" i="1" s="1"/>
  <c r="P39" i="1"/>
  <c r="AF39" i="1" s="1"/>
  <c r="S43" i="1"/>
  <c r="S35" i="1"/>
  <c r="S29" i="1"/>
  <c r="S13" i="1"/>
  <c r="T39" i="1"/>
  <c r="T31" i="1"/>
  <c r="T25" i="1"/>
  <c r="T6" i="1"/>
  <c r="S41" i="1"/>
  <c r="S37" i="1"/>
  <c r="S27" i="1"/>
  <c r="S23" i="1"/>
  <c r="S21" i="1"/>
  <c r="S17" i="1"/>
  <c r="S15" i="1"/>
  <c r="S11" i="1"/>
  <c r="S9" i="1"/>
  <c r="S7" i="1"/>
  <c r="S44" i="1"/>
  <c r="S42" i="1"/>
  <c r="S40" i="1"/>
  <c r="S38" i="1"/>
  <c r="S36" i="1"/>
  <c r="S34" i="1"/>
  <c r="S32" i="1"/>
  <c r="S30" i="1"/>
  <c r="S28" i="1"/>
  <c r="S26" i="1"/>
  <c r="S24" i="1"/>
  <c r="S22" i="1"/>
  <c r="S18" i="1"/>
  <c r="S14" i="1"/>
  <c r="S12" i="1"/>
  <c r="S10" i="1"/>
  <c r="S8" i="1"/>
  <c r="T46" i="1"/>
  <c r="K5" i="1"/>
  <c r="O5" i="1"/>
  <c r="S39" i="1" l="1"/>
  <c r="S19" i="1"/>
  <c r="P5" i="1"/>
  <c r="AF5" i="1"/>
  <c r="S6" i="1"/>
  <c r="S16" i="1"/>
  <c r="S20" i="1"/>
  <c r="S33" i="1"/>
  <c r="S31" i="1"/>
</calcChain>
</file>

<file path=xl/sharedStrings.xml><?xml version="1.0" encoding="utf-8"?>
<sst xmlns="http://schemas.openxmlformats.org/spreadsheetml/2006/main" count="153" uniqueCount="86">
  <si>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</si>
  <si>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</si>
  <si>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</si>
  <si>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</si>
  <si>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</si>
  <si>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</si>
  <si>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</si>
  <si>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</si>
  <si>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</si>
  <si>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</si>
  <si>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</si>
  <si>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</si>
  <si>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</si>
  <si>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</si>
  <si>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</si>
  <si>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</si>
  <si>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</si>
  <si>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</si>
  <si>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</si>
  <si>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</si>
  <si>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</si>
  <si>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</si>
  <si>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</si>
  <si>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</si>
  <si>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</si>
  <si>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</si>
  <si>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</si>
  <si>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</si>
  <si>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</si>
  <si>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</si>
  <si>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</si>
  <si>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</si>
  <si>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</si>
  <si>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</si>
  <si>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</si>
  <si>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</si>
  <si>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</si>
  <si>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</si>
  <si>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</si>
  <si>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</si>
  <si>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</si>
  <si>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</si>
  <si>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</si>
  <si>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</si>
  <si>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</si>
  <si>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</si>
  <si>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</si>
  <si>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</si>
  <si>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</si>
  <si>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</si>
  <si>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</si>
  <si>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</si>
  <si>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</si>
  <si>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</si>
  <si>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</si>
  <si>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</si>
  <si>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</si>
  <si>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</si>
  <si>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</si>
  <si>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</si>
  <si>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</si>
  <si>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</si>
  <si>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</si>
  <si>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</si>
  <si>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</si>
  <si>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Тильзитер   45% вес 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</si>
  <si>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</si>
  <si>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</si>
  <si>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</si>
  <si>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</si>
  <si>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</si>
  <si>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</si>
  <si>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</si>
  <si>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</si>
  <si>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</si>
  <si>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</si>
  <si>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</si>
  <si>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</si>
  <si>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</si>
  <si>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</si>
  <si>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</si>
  <si>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</si>
  <si>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</si>
  <si>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</si>
  <si>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</si>
  <si>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17,02,25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</si>
</sst>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4" fillId="0" borderId="1" xfId="1" applyNumberFormat="1" applyFont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0" sqref="AG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8.8554687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30" t="s">
        <v>84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2615.3620000000001</v>
      </c>
      <c r="F5" s="4">
        <f>SUM(F6:F497)</f>
        <v>12366.288</v>
      </c>
      <c r="G5" s="8"/>
      <c r="H5" s="1"/>
      <c r="I5" s="1"/>
      <c r="J5" s="4">
        <f t="shared" ref="J5:Q5" si="0">SUM(J6:J497)</f>
        <v>2663.7</v>
      </c>
      <c r="K5" s="4">
        <f t="shared" si="0"/>
        <v>-48.338000000000001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523.07240000000002</v>
      </c>
      <c r="P5" s="4">
        <f t="shared" si="0"/>
        <v>1256.028</v>
      </c>
      <c r="Q5" s="4">
        <f t="shared" si="0"/>
        <v>0</v>
      </c>
      <c r="R5" s="1"/>
      <c r="S5" s="1"/>
      <c r="T5" s="1"/>
      <c r="U5" s="4">
        <f t="shared" ref="U5:AD5" si="1">SUM(U6:U497)</f>
        <v>569.18399999999997</v>
      </c>
      <c r="V5" s="4">
        <f t="shared" si="1"/>
        <v>656.17540000000008</v>
      </c>
      <c r="W5" s="4">
        <f t="shared" si="1"/>
        <v>846.90340000000003</v>
      </c>
      <c r="X5" s="4">
        <f t="shared" si="1"/>
        <v>703.77199999999993</v>
      </c>
      <c r="Y5" s="4">
        <f t="shared" si="1"/>
        <v>717.73980000000006</v>
      </c>
      <c r="Z5" s="4">
        <f t="shared" si="1"/>
        <v>711.53520000000003</v>
      </c>
      <c r="AA5" s="4">
        <f t="shared" si="1"/>
        <v>770.22679999999991</v>
      </c>
      <c r="AB5" s="4">
        <f t="shared" si="1"/>
        <v>804.48880000000008</v>
      </c>
      <c r="AC5" s="4">
        <f t="shared" si="1"/>
        <v>793.36079999999993</v>
      </c>
      <c r="AD5" s="4">
        <f t="shared" si="1"/>
        <v>524.36799999999994</v>
      </c>
      <c r="AE5" s="1"/>
      <c r="AF5" s="4">
        <f>SUM(AF6:AF497)</f>
        <v>187.48800000000003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38</v>
      </c>
      <c r="D6" s="1">
        <v>16</v>
      </c>
      <c r="E6" s="1">
        <v>12</v>
      </c>
      <c r="F6" s="1">
        <v>42</v>
      </c>
      <c r="G6" s="8">
        <v>0.14000000000000001</v>
      </c>
      <c r="H6" s="1">
        <v>180</v>
      </c>
      <c r="I6" s="1">
        <v>9988421</v>
      </c>
      <c r="J6" s="1">
        <v>12</v>
      </c>
      <c r="K6" s="1">
        <f t="shared" ref="K6:K44" si="2">E6-J6</f>
        <v>0</v>
      </c>
      <c r="L6" s="1"/>
      <c r="M6" s="1"/>
      <c r="N6" s="1"/>
      <c r="O6" s="1">
        <f>E6/5</f>
        <v>2.4</v>
      </c>
      <c r="P6" s="5">
        <f>20*O6-F6</f>
        <v>6</v>
      </c>
      <c r="Q6" s="5"/>
      <c r="R6" s="1"/>
      <c r="S6" s="1">
        <f>(F6+P6)/O6</f>
        <v>20</v>
      </c>
      <c r="T6" s="1">
        <f>F6/O6</f>
        <v>17.5</v>
      </c>
      <c r="U6" s="1">
        <v>2</v>
      </c>
      <c r="V6" s="1">
        <v>2.8</v>
      </c>
      <c r="W6" s="1">
        <v>1.6</v>
      </c>
      <c r="X6" s="1">
        <v>3.6</v>
      </c>
      <c r="Y6" s="1">
        <v>2.2000000000000002</v>
      </c>
      <c r="Z6" s="1">
        <v>1</v>
      </c>
      <c r="AA6" s="1">
        <v>5</v>
      </c>
      <c r="AB6" s="1">
        <v>1.2</v>
      </c>
      <c r="AC6" s="1">
        <v>1.8</v>
      </c>
      <c r="AD6" s="1">
        <v>1.125</v>
      </c>
      <c r="AE6" s="1"/>
      <c r="AF6" s="1">
        <f>G6*P6</f>
        <v>0.84000000000000008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80</v>
      </c>
      <c r="D7" s="1">
        <v>170</v>
      </c>
      <c r="E7" s="1">
        <v>21</v>
      </c>
      <c r="F7" s="1">
        <v>220</v>
      </c>
      <c r="G7" s="8">
        <v>0.18</v>
      </c>
      <c r="H7" s="1">
        <v>270</v>
      </c>
      <c r="I7" s="1">
        <v>9988438</v>
      </c>
      <c r="J7" s="1">
        <v>21</v>
      </c>
      <c r="K7" s="1">
        <f t="shared" si="2"/>
        <v>0</v>
      </c>
      <c r="L7" s="1"/>
      <c r="M7" s="1"/>
      <c r="N7" s="1"/>
      <c r="O7" s="1">
        <f t="shared" ref="O7:O44" si="3">E7/5</f>
        <v>4.2</v>
      </c>
      <c r="P7" s="5"/>
      <c r="Q7" s="5"/>
      <c r="R7" s="1"/>
      <c r="S7" s="1">
        <f t="shared" ref="S7:S44" si="4">(F7+P7)/O7</f>
        <v>52.38095238095238</v>
      </c>
      <c r="T7" s="1">
        <f t="shared" ref="T7:T44" si="5">F7/O7</f>
        <v>52.38095238095238</v>
      </c>
      <c r="U7" s="1">
        <v>3.8</v>
      </c>
      <c r="V7" s="1">
        <v>11</v>
      </c>
      <c r="W7" s="1">
        <v>6.6</v>
      </c>
      <c r="X7" s="1">
        <v>9.1999999999999993</v>
      </c>
      <c r="Y7" s="1">
        <v>9.1999999999999993</v>
      </c>
      <c r="Z7" s="1">
        <v>7.6</v>
      </c>
      <c r="AA7" s="1">
        <v>5.4</v>
      </c>
      <c r="AB7" s="1">
        <v>9.4</v>
      </c>
      <c r="AC7" s="1">
        <v>10.8</v>
      </c>
      <c r="AD7" s="1">
        <v>4.75</v>
      </c>
      <c r="AE7" s="35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100</v>
      </c>
      <c r="D8" s="1">
        <v>98</v>
      </c>
      <c r="E8" s="1">
        <v>20</v>
      </c>
      <c r="F8" s="1">
        <v>170</v>
      </c>
      <c r="G8" s="8">
        <v>0.18</v>
      </c>
      <c r="H8" s="1">
        <v>270</v>
      </c>
      <c r="I8" s="1">
        <v>9988445</v>
      </c>
      <c r="J8" s="1">
        <v>20</v>
      </c>
      <c r="K8" s="1">
        <f t="shared" si="2"/>
        <v>0</v>
      </c>
      <c r="L8" s="1"/>
      <c r="M8" s="1"/>
      <c r="N8" s="1"/>
      <c r="O8" s="1">
        <f t="shared" si="3"/>
        <v>4</v>
      </c>
      <c r="P8" s="5"/>
      <c r="Q8" s="5"/>
      <c r="R8" s="1"/>
      <c r="S8" s="1">
        <f t="shared" si="4"/>
        <v>42.5</v>
      </c>
      <c r="T8" s="1">
        <f t="shared" si="5"/>
        <v>42.5</v>
      </c>
      <c r="U8" s="1">
        <v>1.8</v>
      </c>
      <c r="V8" s="1">
        <v>8.4</v>
      </c>
      <c r="W8" s="1">
        <v>6.6</v>
      </c>
      <c r="X8" s="1">
        <v>7.8</v>
      </c>
      <c r="Y8" s="1">
        <v>7.6</v>
      </c>
      <c r="Z8" s="1">
        <v>5</v>
      </c>
      <c r="AA8" s="1">
        <v>5.8</v>
      </c>
      <c r="AB8" s="1">
        <v>8.8000000000000007</v>
      </c>
      <c r="AC8" s="1">
        <v>8.8000000000000007</v>
      </c>
      <c r="AD8" s="1">
        <v>0.5</v>
      </c>
      <c r="AE8" s="35" t="s">
        <v>38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40</v>
      </c>
      <c r="B9" s="12" t="s">
        <v>35</v>
      </c>
      <c r="C9" s="12">
        <v>3</v>
      </c>
      <c r="D9" s="12"/>
      <c r="E9" s="12">
        <v>1</v>
      </c>
      <c r="F9" s="12"/>
      <c r="G9" s="13">
        <v>0</v>
      </c>
      <c r="H9" s="12" t="e">
        <v>#N/A</v>
      </c>
      <c r="I9" s="12" t="s">
        <v>41</v>
      </c>
      <c r="J9" s="12">
        <v>2</v>
      </c>
      <c r="K9" s="12">
        <f t="shared" si="2"/>
        <v>-1</v>
      </c>
      <c r="L9" s="12"/>
      <c r="M9" s="12"/>
      <c r="N9" s="12"/>
      <c r="O9" s="12">
        <f t="shared" si="3"/>
        <v>0.2</v>
      </c>
      <c r="P9" s="14"/>
      <c r="Q9" s="14"/>
      <c r="R9" s="12"/>
      <c r="S9" s="12">
        <f t="shared" si="4"/>
        <v>0</v>
      </c>
      <c r="T9" s="12">
        <f t="shared" si="5"/>
        <v>0</v>
      </c>
      <c r="U9" s="12">
        <v>3.6</v>
      </c>
      <c r="V9" s="12">
        <v>0.6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42</v>
      </c>
      <c r="B10" s="12" t="s">
        <v>35</v>
      </c>
      <c r="C10" s="12">
        <v>4</v>
      </c>
      <c r="D10" s="12">
        <v>2</v>
      </c>
      <c r="E10" s="12">
        <v>4</v>
      </c>
      <c r="F10" s="12">
        <v>2</v>
      </c>
      <c r="G10" s="13">
        <v>0</v>
      </c>
      <c r="H10" s="12" t="e">
        <v>#N/A</v>
      </c>
      <c r="I10" s="12" t="s">
        <v>41</v>
      </c>
      <c r="J10" s="12">
        <v>6</v>
      </c>
      <c r="K10" s="12">
        <f t="shared" si="2"/>
        <v>-2</v>
      </c>
      <c r="L10" s="12"/>
      <c r="M10" s="12"/>
      <c r="N10" s="12"/>
      <c r="O10" s="12">
        <f t="shared" si="3"/>
        <v>0.8</v>
      </c>
      <c r="P10" s="14"/>
      <c r="Q10" s="14"/>
      <c r="R10" s="12"/>
      <c r="S10" s="12">
        <f t="shared" si="4"/>
        <v>2.5</v>
      </c>
      <c r="T10" s="12">
        <f t="shared" si="5"/>
        <v>2.5</v>
      </c>
      <c r="U10" s="12">
        <v>4.2</v>
      </c>
      <c r="V10" s="12">
        <v>0.6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/>
      <c r="AF10" s="1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35</v>
      </c>
      <c r="C11" s="1">
        <v>122</v>
      </c>
      <c r="D11" s="1">
        <v>4</v>
      </c>
      <c r="E11" s="1">
        <v>9</v>
      </c>
      <c r="F11" s="1">
        <v>117</v>
      </c>
      <c r="G11" s="8">
        <v>0.4</v>
      </c>
      <c r="H11" s="1">
        <v>270</v>
      </c>
      <c r="I11" s="1">
        <v>9988452</v>
      </c>
      <c r="J11" s="1">
        <v>9</v>
      </c>
      <c r="K11" s="1">
        <f t="shared" si="2"/>
        <v>0</v>
      </c>
      <c r="L11" s="1"/>
      <c r="M11" s="1"/>
      <c r="N11" s="1"/>
      <c r="O11" s="1">
        <f t="shared" si="3"/>
        <v>1.8</v>
      </c>
      <c r="P11" s="5"/>
      <c r="Q11" s="5"/>
      <c r="R11" s="1"/>
      <c r="S11" s="1">
        <f t="shared" si="4"/>
        <v>65</v>
      </c>
      <c r="T11" s="1">
        <f t="shared" si="5"/>
        <v>65</v>
      </c>
      <c r="U11" s="1">
        <v>1.6</v>
      </c>
      <c r="V11" s="1">
        <v>4.2</v>
      </c>
      <c r="W11" s="1">
        <v>6.4</v>
      </c>
      <c r="X11" s="1">
        <v>3.2</v>
      </c>
      <c r="Y11" s="1">
        <v>0.4</v>
      </c>
      <c r="Z11" s="1">
        <v>7</v>
      </c>
      <c r="AA11" s="1">
        <v>9.1999999999999993</v>
      </c>
      <c r="AB11" s="1">
        <v>0.6</v>
      </c>
      <c r="AC11" s="1">
        <v>0.4</v>
      </c>
      <c r="AD11" s="1">
        <v>2.25</v>
      </c>
      <c r="AE11" s="35" t="s">
        <v>38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35</v>
      </c>
      <c r="C12" s="1">
        <v>89</v>
      </c>
      <c r="D12" s="1"/>
      <c r="E12" s="1"/>
      <c r="F12" s="1">
        <v>86</v>
      </c>
      <c r="G12" s="8">
        <v>0.4</v>
      </c>
      <c r="H12" s="1">
        <v>270</v>
      </c>
      <c r="I12" s="1">
        <v>9988476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0.4</v>
      </c>
      <c r="V12" s="1">
        <v>1.2</v>
      </c>
      <c r="W12" s="1">
        <v>1</v>
      </c>
      <c r="X12" s="1">
        <v>0.4</v>
      </c>
      <c r="Y12" s="1">
        <v>0.6</v>
      </c>
      <c r="Z12" s="1">
        <v>4.8</v>
      </c>
      <c r="AA12" s="1">
        <v>4.8</v>
      </c>
      <c r="AB12" s="1">
        <v>0.8</v>
      </c>
      <c r="AC12" s="1">
        <v>0</v>
      </c>
      <c r="AD12" s="1">
        <v>2.25</v>
      </c>
      <c r="AE12" s="35" t="s">
        <v>38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50</v>
      </c>
      <c r="B13" s="1" t="s">
        <v>35</v>
      </c>
      <c r="C13" s="1">
        <v>135</v>
      </c>
      <c r="D13" s="1">
        <v>116</v>
      </c>
      <c r="E13" s="1">
        <v>53</v>
      </c>
      <c r="F13" s="1">
        <v>178</v>
      </c>
      <c r="G13" s="8">
        <v>0.18</v>
      </c>
      <c r="H13" s="1">
        <v>150</v>
      </c>
      <c r="I13" s="1">
        <v>5034819</v>
      </c>
      <c r="J13" s="1">
        <v>62</v>
      </c>
      <c r="K13" s="1">
        <f t="shared" si="2"/>
        <v>-9</v>
      </c>
      <c r="L13" s="1"/>
      <c r="M13" s="1"/>
      <c r="N13" s="1"/>
      <c r="O13" s="1">
        <f t="shared" si="3"/>
        <v>10.6</v>
      </c>
      <c r="P13" s="5">
        <f t="shared" ref="P13" si="6">20*O13-F13</f>
        <v>34</v>
      </c>
      <c r="Q13" s="5"/>
      <c r="R13" s="1"/>
      <c r="S13" s="1">
        <f t="shared" si="4"/>
        <v>20</v>
      </c>
      <c r="T13" s="1">
        <f t="shared" si="5"/>
        <v>16.79245283018868</v>
      </c>
      <c r="U13" s="1">
        <v>2.4</v>
      </c>
      <c r="V13" s="1">
        <v>-1.2</v>
      </c>
      <c r="W13" s="1">
        <v>10.6</v>
      </c>
      <c r="X13" s="1">
        <v>5.8</v>
      </c>
      <c r="Y13" s="1">
        <v>12.6</v>
      </c>
      <c r="Z13" s="1">
        <v>9</v>
      </c>
      <c r="AA13" s="1">
        <v>14.4</v>
      </c>
      <c r="AB13" s="1">
        <v>13.6</v>
      </c>
      <c r="AC13" s="1">
        <v>15.6</v>
      </c>
      <c r="AD13" s="1">
        <v>13.125</v>
      </c>
      <c r="AE13" s="1" t="s">
        <v>51</v>
      </c>
      <c r="AF13" s="1">
        <f t="shared" ref="AF13:AF27" si="7">G13*P13</f>
        <v>6.12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0" t="s">
        <v>52</v>
      </c>
      <c r="B14" s="21" t="s">
        <v>48</v>
      </c>
      <c r="C14" s="21"/>
      <c r="D14" s="21"/>
      <c r="E14" s="21"/>
      <c r="F14" s="22"/>
      <c r="G14" s="8">
        <v>1</v>
      </c>
      <c r="H14" s="1">
        <v>150</v>
      </c>
      <c r="I14" s="1">
        <v>5041251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7" t="s">
        <v>47</v>
      </c>
      <c r="B15" s="18" t="s">
        <v>48</v>
      </c>
      <c r="C15" s="18">
        <v>185</v>
      </c>
      <c r="D15" s="18">
        <v>14.24</v>
      </c>
      <c r="E15" s="18">
        <v>4.88</v>
      </c>
      <c r="F15" s="19">
        <v>194.36</v>
      </c>
      <c r="G15" s="13">
        <v>0</v>
      </c>
      <c r="H15" s="12" t="e">
        <v>#N/A</v>
      </c>
      <c r="I15" s="12" t="s">
        <v>49</v>
      </c>
      <c r="J15" s="12">
        <v>4</v>
      </c>
      <c r="K15" s="12">
        <f>E15-J15</f>
        <v>0.87999999999999989</v>
      </c>
      <c r="L15" s="12"/>
      <c r="M15" s="12"/>
      <c r="N15" s="12"/>
      <c r="O15" s="12">
        <f>E15/5</f>
        <v>0.97599999999999998</v>
      </c>
      <c r="P15" s="14"/>
      <c r="Q15" s="14"/>
      <c r="R15" s="12"/>
      <c r="S15" s="12">
        <f t="shared" si="4"/>
        <v>199.13934426229511</v>
      </c>
      <c r="T15" s="12">
        <f t="shared" si="5"/>
        <v>199.13934426229511</v>
      </c>
      <c r="U15" s="12">
        <v>0</v>
      </c>
      <c r="V15" s="12">
        <v>0.50800000000000001</v>
      </c>
      <c r="W15" s="12">
        <v>0</v>
      </c>
      <c r="X15" s="12">
        <v>0.5</v>
      </c>
      <c r="Y15" s="12">
        <v>0.90800000000000003</v>
      </c>
      <c r="Z15" s="12">
        <v>0.96</v>
      </c>
      <c r="AA15" s="12">
        <v>0.98199999999999998</v>
      </c>
      <c r="AB15" s="12">
        <v>0</v>
      </c>
      <c r="AC15" s="12">
        <v>0</v>
      </c>
      <c r="AD15" s="12">
        <v>0</v>
      </c>
      <c r="AE15" s="35" t="s">
        <v>38</v>
      </c>
      <c r="AF15" s="1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35</v>
      </c>
      <c r="C16" s="1">
        <v>170</v>
      </c>
      <c r="D16" s="1">
        <v>36</v>
      </c>
      <c r="E16" s="1">
        <v>49</v>
      </c>
      <c r="F16" s="1">
        <v>127</v>
      </c>
      <c r="G16" s="8">
        <v>0.1</v>
      </c>
      <c r="H16" s="1">
        <v>90</v>
      </c>
      <c r="I16" s="1">
        <v>8444163</v>
      </c>
      <c r="J16" s="1">
        <v>57</v>
      </c>
      <c r="K16" s="1">
        <f t="shared" si="2"/>
        <v>-8</v>
      </c>
      <c r="L16" s="1"/>
      <c r="M16" s="1"/>
      <c r="N16" s="1"/>
      <c r="O16" s="1">
        <f t="shared" si="3"/>
        <v>9.8000000000000007</v>
      </c>
      <c r="P16" s="5">
        <f>18*O16-F16</f>
        <v>49.400000000000006</v>
      </c>
      <c r="Q16" s="5"/>
      <c r="R16" s="1"/>
      <c r="S16" s="1">
        <f t="shared" si="4"/>
        <v>18</v>
      </c>
      <c r="T16" s="1">
        <f t="shared" si="5"/>
        <v>12.959183673469386</v>
      </c>
      <c r="U16" s="1">
        <v>5.6</v>
      </c>
      <c r="V16" s="1">
        <v>7.6</v>
      </c>
      <c r="W16" s="1">
        <v>11</v>
      </c>
      <c r="X16" s="1">
        <v>16.2</v>
      </c>
      <c r="Y16" s="1">
        <v>7.6</v>
      </c>
      <c r="Z16" s="1">
        <v>9.6</v>
      </c>
      <c r="AA16" s="1">
        <v>12.8</v>
      </c>
      <c r="AB16" s="1">
        <v>24.4</v>
      </c>
      <c r="AC16" s="1">
        <v>6.6</v>
      </c>
      <c r="AD16" s="1">
        <v>3.125</v>
      </c>
      <c r="AE16" s="1"/>
      <c r="AF16" s="1">
        <f t="shared" si="7"/>
        <v>4.9400000000000013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35</v>
      </c>
      <c r="C17" s="1">
        <v>440</v>
      </c>
      <c r="D17" s="1">
        <v>489</v>
      </c>
      <c r="E17" s="1">
        <v>127</v>
      </c>
      <c r="F17" s="1">
        <v>683</v>
      </c>
      <c r="G17" s="8">
        <v>0.18</v>
      </c>
      <c r="H17" s="1">
        <v>150</v>
      </c>
      <c r="I17" s="1">
        <v>5038411</v>
      </c>
      <c r="J17" s="1">
        <v>133</v>
      </c>
      <c r="K17" s="1">
        <f t="shared" si="2"/>
        <v>-6</v>
      </c>
      <c r="L17" s="1"/>
      <c r="M17" s="1"/>
      <c r="N17" s="1"/>
      <c r="O17" s="1">
        <f t="shared" si="3"/>
        <v>25.4</v>
      </c>
      <c r="P17" s="5"/>
      <c r="Q17" s="5"/>
      <c r="R17" s="1"/>
      <c r="S17" s="1">
        <f t="shared" si="4"/>
        <v>26.889763779527559</v>
      </c>
      <c r="T17" s="1">
        <f t="shared" si="5"/>
        <v>26.889763779527559</v>
      </c>
      <c r="U17" s="1">
        <v>26.4</v>
      </c>
      <c r="V17" s="1">
        <v>40.6</v>
      </c>
      <c r="W17" s="1">
        <v>36.4</v>
      </c>
      <c r="X17" s="1">
        <v>26</v>
      </c>
      <c r="Y17" s="1">
        <v>31.8</v>
      </c>
      <c r="Z17" s="1">
        <v>27.2</v>
      </c>
      <c r="AA17" s="1">
        <v>39.6</v>
      </c>
      <c r="AB17" s="1">
        <v>30.4</v>
      </c>
      <c r="AC17" s="1">
        <v>47</v>
      </c>
      <c r="AD17" s="1">
        <v>25.625</v>
      </c>
      <c r="AE17" s="35" t="s">
        <v>38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35</v>
      </c>
      <c r="C18" s="1">
        <v>328</v>
      </c>
      <c r="D18" s="1">
        <v>423</v>
      </c>
      <c r="E18" s="1">
        <v>114</v>
      </c>
      <c r="F18" s="1">
        <v>498</v>
      </c>
      <c r="G18" s="8">
        <v>0.18</v>
      </c>
      <c r="H18" s="1">
        <v>150</v>
      </c>
      <c r="I18" s="1">
        <v>5038459</v>
      </c>
      <c r="J18" s="1">
        <v>115</v>
      </c>
      <c r="K18" s="1">
        <f t="shared" si="2"/>
        <v>-1</v>
      </c>
      <c r="L18" s="1"/>
      <c r="M18" s="1"/>
      <c r="N18" s="1"/>
      <c r="O18" s="1">
        <f t="shared" si="3"/>
        <v>22.8</v>
      </c>
      <c r="P18" s="5"/>
      <c r="Q18" s="5"/>
      <c r="R18" s="1"/>
      <c r="S18" s="1">
        <f t="shared" si="4"/>
        <v>21.842105263157894</v>
      </c>
      <c r="T18" s="1">
        <f t="shared" si="5"/>
        <v>21.842105263157894</v>
      </c>
      <c r="U18" s="1">
        <v>30</v>
      </c>
      <c r="V18" s="1">
        <v>31.8</v>
      </c>
      <c r="W18" s="1">
        <v>28</v>
      </c>
      <c r="X18" s="1">
        <v>28.8</v>
      </c>
      <c r="Y18" s="1">
        <v>41.6</v>
      </c>
      <c r="Z18" s="1">
        <v>38.6</v>
      </c>
      <c r="AA18" s="1">
        <v>18.8</v>
      </c>
      <c r="AB18" s="1">
        <v>25.2</v>
      </c>
      <c r="AC18" s="1">
        <v>58</v>
      </c>
      <c r="AD18" s="1">
        <v>22.5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35</v>
      </c>
      <c r="C19" s="1">
        <v>236</v>
      </c>
      <c r="D19" s="1">
        <v>130</v>
      </c>
      <c r="E19" s="1">
        <v>86</v>
      </c>
      <c r="F19" s="1">
        <v>254</v>
      </c>
      <c r="G19" s="8">
        <v>0.18</v>
      </c>
      <c r="H19" s="1">
        <v>150</v>
      </c>
      <c r="I19" s="1">
        <v>5038831</v>
      </c>
      <c r="J19" s="1">
        <v>95</v>
      </c>
      <c r="K19" s="1">
        <f t="shared" si="2"/>
        <v>-9</v>
      </c>
      <c r="L19" s="1"/>
      <c r="M19" s="1"/>
      <c r="N19" s="1"/>
      <c r="O19" s="1">
        <f t="shared" si="3"/>
        <v>17.2</v>
      </c>
      <c r="P19" s="5">
        <f t="shared" ref="P19:P20" si="8">20*O19-F19</f>
        <v>90</v>
      </c>
      <c r="Q19" s="5"/>
      <c r="R19" s="1"/>
      <c r="S19" s="1">
        <f t="shared" si="4"/>
        <v>20</v>
      </c>
      <c r="T19" s="1">
        <f t="shared" si="5"/>
        <v>14.767441860465118</v>
      </c>
      <c r="U19" s="1">
        <v>17.2</v>
      </c>
      <c r="V19" s="1">
        <v>18.8</v>
      </c>
      <c r="W19" s="1">
        <v>20.399999999999999</v>
      </c>
      <c r="X19" s="1">
        <v>12.4</v>
      </c>
      <c r="Y19" s="1">
        <v>15.6</v>
      </c>
      <c r="Z19" s="1">
        <v>14.2</v>
      </c>
      <c r="AA19" s="1">
        <v>15.6</v>
      </c>
      <c r="AB19" s="1">
        <v>17.399999999999999</v>
      </c>
      <c r="AC19" s="1">
        <v>29.6</v>
      </c>
      <c r="AD19" s="1">
        <v>3.25</v>
      </c>
      <c r="AE19" s="1"/>
      <c r="AF19" s="1">
        <f t="shared" si="7"/>
        <v>16.2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35</v>
      </c>
      <c r="C20" s="1">
        <v>138</v>
      </c>
      <c r="D20" s="1">
        <v>150</v>
      </c>
      <c r="E20" s="1">
        <v>62</v>
      </c>
      <c r="F20" s="1">
        <v>129</v>
      </c>
      <c r="G20" s="8">
        <v>0.18</v>
      </c>
      <c r="H20" s="1">
        <v>120</v>
      </c>
      <c r="I20" s="1">
        <v>5038855</v>
      </c>
      <c r="J20" s="1">
        <v>74</v>
      </c>
      <c r="K20" s="1">
        <f t="shared" si="2"/>
        <v>-12</v>
      </c>
      <c r="L20" s="1"/>
      <c r="M20" s="1"/>
      <c r="N20" s="1"/>
      <c r="O20" s="1">
        <f t="shared" si="3"/>
        <v>12.4</v>
      </c>
      <c r="P20" s="5">
        <f t="shared" si="8"/>
        <v>119</v>
      </c>
      <c r="Q20" s="5"/>
      <c r="R20" s="1"/>
      <c r="S20" s="1">
        <f t="shared" si="4"/>
        <v>20</v>
      </c>
      <c r="T20" s="1">
        <f t="shared" si="5"/>
        <v>10.403225806451612</v>
      </c>
      <c r="U20" s="1">
        <v>19</v>
      </c>
      <c r="V20" s="1">
        <v>14</v>
      </c>
      <c r="W20" s="1">
        <v>15</v>
      </c>
      <c r="X20" s="1">
        <v>15</v>
      </c>
      <c r="Y20" s="1">
        <v>13.8</v>
      </c>
      <c r="Z20" s="1">
        <v>9.1999999999999993</v>
      </c>
      <c r="AA20" s="1">
        <v>12.2</v>
      </c>
      <c r="AB20" s="1">
        <v>18.600000000000001</v>
      </c>
      <c r="AC20" s="1">
        <v>23.6</v>
      </c>
      <c r="AD20" s="1">
        <v>11</v>
      </c>
      <c r="AE20" s="1"/>
      <c r="AF20" s="1">
        <f t="shared" si="7"/>
        <v>21.419999999999998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35</v>
      </c>
      <c r="C21" s="1">
        <v>515</v>
      </c>
      <c r="D21" s="1">
        <v>515</v>
      </c>
      <c r="E21" s="1">
        <v>182</v>
      </c>
      <c r="F21" s="1">
        <v>738</v>
      </c>
      <c r="G21" s="8">
        <v>0.18</v>
      </c>
      <c r="H21" s="1">
        <v>150</v>
      </c>
      <c r="I21" s="1">
        <v>5038435</v>
      </c>
      <c r="J21" s="1">
        <v>184</v>
      </c>
      <c r="K21" s="1">
        <f t="shared" si="2"/>
        <v>-2</v>
      </c>
      <c r="L21" s="1"/>
      <c r="M21" s="1"/>
      <c r="N21" s="1"/>
      <c r="O21" s="1">
        <f t="shared" si="3"/>
        <v>36.4</v>
      </c>
      <c r="P21" s="5"/>
      <c r="Q21" s="5"/>
      <c r="R21" s="1"/>
      <c r="S21" s="1">
        <f t="shared" si="4"/>
        <v>20.274725274725274</v>
      </c>
      <c r="T21" s="1">
        <f t="shared" si="5"/>
        <v>20.274725274725274</v>
      </c>
      <c r="U21" s="1">
        <v>42.2</v>
      </c>
      <c r="V21" s="1">
        <v>49</v>
      </c>
      <c r="W21" s="1">
        <v>45</v>
      </c>
      <c r="X21" s="1">
        <v>48.2</v>
      </c>
      <c r="Y21" s="1">
        <v>48.2</v>
      </c>
      <c r="Z21" s="1">
        <v>37.6</v>
      </c>
      <c r="AA21" s="1">
        <v>72.2</v>
      </c>
      <c r="AB21" s="1">
        <v>65.599999999999994</v>
      </c>
      <c r="AC21" s="1">
        <v>37.200000000000003</v>
      </c>
      <c r="AD21" s="1">
        <v>42.875</v>
      </c>
      <c r="AE21" s="1"/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59</v>
      </c>
      <c r="B22" s="1" t="s">
        <v>35</v>
      </c>
      <c r="C22" s="1">
        <v>336</v>
      </c>
      <c r="D22" s="1">
        <v>230</v>
      </c>
      <c r="E22" s="1">
        <v>95</v>
      </c>
      <c r="F22" s="1">
        <v>459</v>
      </c>
      <c r="G22" s="8">
        <v>0.18</v>
      </c>
      <c r="H22" s="1">
        <v>120</v>
      </c>
      <c r="I22" s="1">
        <v>5038398</v>
      </c>
      <c r="J22" s="1">
        <v>96</v>
      </c>
      <c r="K22" s="1">
        <f t="shared" si="2"/>
        <v>-1</v>
      </c>
      <c r="L22" s="1"/>
      <c r="M22" s="1"/>
      <c r="N22" s="1"/>
      <c r="O22" s="1">
        <f t="shared" si="3"/>
        <v>19</v>
      </c>
      <c r="P22" s="5"/>
      <c r="Q22" s="5"/>
      <c r="R22" s="1"/>
      <c r="S22" s="1">
        <f t="shared" si="4"/>
        <v>24.157894736842106</v>
      </c>
      <c r="T22" s="1">
        <f t="shared" si="5"/>
        <v>24.157894736842106</v>
      </c>
      <c r="U22" s="1">
        <v>20.8</v>
      </c>
      <c r="V22" s="1">
        <v>27</v>
      </c>
      <c r="W22" s="1">
        <v>26.8</v>
      </c>
      <c r="X22" s="1">
        <v>22.4</v>
      </c>
      <c r="Y22" s="1">
        <v>20.6</v>
      </c>
      <c r="Z22" s="1">
        <v>19</v>
      </c>
      <c r="AA22" s="1">
        <v>20</v>
      </c>
      <c r="AB22" s="1">
        <v>20</v>
      </c>
      <c r="AC22" s="1">
        <v>34.4</v>
      </c>
      <c r="AD22" s="1">
        <v>3.875</v>
      </c>
      <c r="AE22" s="1"/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6" t="s">
        <v>60</v>
      </c>
      <c r="B23" s="15" t="s">
        <v>48</v>
      </c>
      <c r="C23" s="15">
        <v>187.9</v>
      </c>
      <c r="D23" s="15">
        <v>0.15</v>
      </c>
      <c r="E23" s="15">
        <v>2.2799999999999998</v>
      </c>
      <c r="F23" s="16">
        <v>185.77</v>
      </c>
      <c r="G23" s="8">
        <v>1</v>
      </c>
      <c r="H23" s="1">
        <v>150</v>
      </c>
      <c r="I23" s="1">
        <v>5038572</v>
      </c>
      <c r="J23" s="1">
        <v>2.5</v>
      </c>
      <c r="K23" s="1">
        <f t="shared" si="2"/>
        <v>-0.2200000000000002</v>
      </c>
      <c r="L23" s="1"/>
      <c r="M23" s="1"/>
      <c r="N23" s="1"/>
      <c r="O23" s="1">
        <f t="shared" si="3"/>
        <v>0.45599999999999996</v>
      </c>
      <c r="P23" s="5"/>
      <c r="Q23" s="5"/>
      <c r="R23" s="1"/>
      <c r="S23" s="1">
        <f t="shared" si="4"/>
        <v>407.39035087719304</v>
      </c>
      <c r="T23" s="1">
        <f t="shared" si="5"/>
        <v>407.39035087719304</v>
      </c>
      <c r="U23" s="1">
        <v>1.42</v>
      </c>
      <c r="V23" s="1">
        <v>1.41</v>
      </c>
      <c r="W23" s="1">
        <v>1.9319999999999999</v>
      </c>
      <c r="X23" s="1">
        <v>0.998</v>
      </c>
      <c r="Y23" s="1">
        <v>4.4960000000000004</v>
      </c>
      <c r="Z23" s="1">
        <v>1.9119999999999999</v>
      </c>
      <c r="AA23" s="1">
        <v>1.524</v>
      </c>
      <c r="AB23" s="1">
        <v>0</v>
      </c>
      <c r="AC23" s="1">
        <v>0</v>
      </c>
      <c r="AD23" s="1">
        <v>0</v>
      </c>
      <c r="AE23" s="35" t="s">
        <v>38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7" t="s">
        <v>70</v>
      </c>
      <c r="B24" s="18" t="s">
        <v>48</v>
      </c>
      <c r="C24" s="18">
        <v>19.928000000000001</v>
      </c>
      <c r="D24" s="18"/>
      <c r="E24" s="18">
        <v>1.145</v>
      </c>
      <c r="F24" s="19">
        <v>17.608000000000001</v>
      </c>
      <c r="G24" s="13">
        <v>0</v>
      </c>
      <c r="H24" s="12" t="e">
        <v>#N/A</v>
      </c>
      <c r="I24" s="12" t="s">
        <v>49</v>
      </c>
      <c r="J24" s="12">
        <v>2.5</v>
      </c>
      <c r="K24" s="12">
        <f>E24-J24</f>
        <v>-1.355</v>
      </c>
      <c r="L24" s="12"/>
      <c r="M24" s="12"/>
      <c r="N24" s="12"/>
      <c r="O24" s="12">
        <f>E24/5</f>
        <v>0.22900000000000001</v>
      </c>
      <c r="P24" s="14"/>
      <c r="Q24" s="14"/>
      <c r="R24" s="12"/>
      <c r="S24" s="12">
        <f t="shared" si="4"/>
        <v>76.890829694323145</v>
      </c>
      <c r="T24" s="12">
        <f t="shared" si="5"/>
        <v>76.890829694323145</v>
      </c>
      <c r="U24" s="12">
        <v>1.9767999999999999</v>
      </c>
      <c r="V24" s="12">
        <v>0.63760000000000006</v>
      </c>
      <c r="W24" s="12">
        <v>0.45800000000000002</v>
      </c>
      <c r="X24" s="12">
        <v>0</v>
      </c>
      <c r="Y24" s="12">
        <v>0.46079999999999999</v>
      </c>
      <c r="Z24" s="12">
        <v>4.4859999999999998</v>
      </c>
      <c r="AA24" s="12">
        <v>11.0594</v>
      </c>
      <c r="AB24" s="12">
        <v>0</v>
      </c>
      <c r="AC24" s="12">
        <v>0</v>
      </c>
      <c r="AD24" s="12">
        <v>0</v>
      </c>
      <c r="AE24" s="35" t="s">
        <v>38</v>
      </c>
      <c r="AF24" s="1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6" t="s">
        <v>61</v>
      </c>
      <c r="B25" s="15" t="s">
        <v>48</v>
      </c>
      <c r="C25" s="15">
        <v>114.97499999999999</v>
      </c>
      <c r="D25" s="15"/>
      <c r="E25" s="15">
        <v>1.085</v>
      </c>
      <c r="F25" s="16">
        <v>112.205</v>
      </c>
      <c r="G25" s="8">
        <v>1</v>
      </c>
      <c r="H25" s="1">
        <v>150</v>
      </c>
      <c r="I25" s="1">
        <v>5038596</v>
      </c>
      <c r="J25" s="1">
        <v>2.5</v>
      </c>
      <c r="K25" s="1">
        <f t="shared" si="2"/>
        <v>-1.415</v>
      </c>
      <c r="L25" s="1"/>
      <c r="M25" s="1"/>
      <c r="N25" s="1"/>
      <c r="O25" s="1">
        <f t="shared" si="3"/>
        <v>0.217</v>
      </c>
      <c r="P25" s="5"/>
      <c r="Q25" s="5"/>
      <c r="R25" s="1"/>
      <c r="S25" s="1">
        <f t="shared" si="4"/>
        <v>517.07373271889401</v>
      </c>
      <c r="T25" s="1">
        <f t="shared" si="5"/>
        <v>517.07373271889401</v>
      </c>
      <c r="U25" s="1">
        <v>1.034</v>
      </c>
      <c r="V25" s="1">
        <v>2.52</v>
      </c>
      <c r="W25" s="1">
        <v>0.81159999999999999</v>
      </c>
      <c r="X25" s="1">
        <v>1.6572</v>
      </c>
      <c r="Y25" s="1">
        <v>5.55</v>
      </c>
      <c r="Z25" s="1">
        <v>12.1554</v>
      </c>
      <c r="AA25" s="1">
        <v>10.9246</v>
      </c>
      <c r="AB25" s="1">
        <v>0</v>
      </c>
      <c r="AC25" s="1">
        <v>0</v>
      </c>
      <c r="AD25" s="1">
        <v>0</v>
      </c>
      <c r="AE25" s="35" t="s">
        <v>38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7" t="s">
        <v>71</v>
      </c>
      <c r="B26" s="18" t="s">
        <v>48</v>
      </c>
      <c r="C26" s="18">
        <v>23.594000000000001</v>
      </c>
      <c r="D26" s="18"/>
      <c r="E26" s="18">
        <v>6.1660000000000004</v>
      </c>
      <c r="F26" s="19">
        <v>17.428000000000001</v>
      </c>
      <c r="G26" s="13">
        <v>0</v>
      </c>
      <c r="H26" s="12" t="e">
        <v>#N/A</v>
      </c>
      <c r="I26" s="12" t="s">
        <v>49</v>
      </c>
      <c r="J26" s="12">
        <v>5</v>
      </c>
      <c r="K26" s="12">
        <f>E26-J26</f>
        <v>1.1660000000000004</v>
      </c>
      <c r="L26" s="12"/>
      <c r="M26" s="12"/>
      <c r="N26" s="12"/>
      <c r="O26" s="12">
        <f>E26/5</f>
        <v>1.2332000000000001</v>
      </c>
      <c r="P26" s="14"/>
      <c r="Q26" s="14"/>
      <c r="R26" s="12"/>
      <c r="S26" s="12">
        <f t="shared" si="4"/>
        <v>14.132338631203373</v>
      </c>
      <c r="T26" s="12">
        <f t="shared" si="5"/>
        <v>14.132338631203373</v>
      </c>
      <c r="U26" s="12">
        <v>2.0811999999999999</v>
      </c>
      <c r="V26" s="12">
        <v>2.5659999999999998</v>
      </c>
      <c r="W26" s="12">
        <v>4.9811999999999994</v>
      </c>
      <c r="X26" s="12">
        <v>4.0671999999999997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35" t="s">
        <v>38</v>
      </c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7" t="s">
        <v>62</v>
      </c>
      <c r="B27" s="28" t="s">
        <v>48</v>
      </c>
      <c r="C27" s="28"/>
      <c r="D27" s="28"/>
      <c r="E27" s="28"/>
      <c r="F27" s="29"/>
      <c r="G27" s="24">
        <v>1</v>
      </c>
      <c r="H27" s="23">
        <v>120</v>
      </c>
      <c r="I27" s="23">
        <v>8785204</v>
      </c>
      <c r="J27" s="23"/>
      <c r="K27" s="23">
        <f t="shared" si="2"/>
        <v>0</v>
      </c>
      <c r="L27" s="23"/>
      <c r="M27" s="23"/>
      <c r="N27" s="23"/>
      <c r="O27" s="23">
        <f t="shared" si="3"/>
        <v>0</v>
      </c>
      <c r="P27" s="25"/>
      <c r="Q27" s="25"/>
      <c r="R27" s="23"/>
      <c r="S27" s="23" t="e">
        <f t="shared" si="4"/>
        <v>#DIV/0!</v>
      </c>
      <c r="T27" s="23" t="e">
        <f t="shared" si="5"/>
        <v>#DIV/0!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 t="s">
        <v>63</v>
      </c>
      <c r="AF27" s="23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7" t="s">
        <v>72</v>
      </c>
      <c r="B28" s="18" t="s">
        <v>48</v>
      </c>
      <c r="C28" s="18">
        <v>116.212</v>
      </c>
      <c r="D28" s="18">
        <v>2.702</v>
      </c>
      <c r="E28" s="18">
        <v>35.39</v>
      </c>
      <c r="F28" s="19">
        <v>80.408000000000001</v>
      </c>
      <c r="G28" s="13">
        <v>0</v>
      </c>
      <c r="H28" s="12" t="e">
        <v>#N/A</v>
      </c>
      <c r="I28" s="12" t="s">
        <v>49</v>
      </c>
      <c r="J28" s="12">
        <v>34</v>
      </c>
      <c r="K28" s="12">
        <f>E28-J28</f>
        <v>1.3900000000000006</v>
      </c>
      <c r="L28" s="12"/>
      <c r="M28" s="12"/>
      <c r="N28" s="12"/>
      <c r="O28" s="12">
        <f>E28/5</f>
        <v>7.0780000000000003</v>
      </c>
      <c r="P28" s="14"/>
      <c r="Q28" s="14"/>
      <c r="R28" s="12"/>
      <c r="S28" s="12">
        <f t="shared" si="4"/>
        <v>11.360271263068663</v>
      </c>
      <c r="T28" s="12">
        <f t="shared" si="5"/>
        <v>11.360271263068663</v>
      </c>
      <c r="U28" s="12">
        <v>8.2943999999999996</v>
      </c>
      <c r="V28" s="12">
        <v>8.8617999999999988</v>
      </c>
      <c r="W28" s="12">
        <v>15.319599999999999</v>
      </c>
      <c r="X28" s="12">
        <v>5.1731999999999996</v>
      </c>
      <c r="Y28" s="12">
        <v>6.4308000000000014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/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35</v>
      </c>
      <c r="C29" s="1">
        <v>163</v>
      </c>
      <c r="D29" s="1">
        <v>34</v>
      </c>
      <c r="E29" s="1">
        <v>90</v>
      </c>
      <c r="F29" s="1">
        <v>89</v>
      </c>
      <c r="G29" s="8">
        <v>0.1</v>
      </c>
      <c r="H29" s="1">
        <v>60</v>
      </c>
      <c r="I29" s="1">
        <v>8444170</v>
      </c>
      <c r="J29" s="1">
        <v>93</v>
      </c>
      <c r="K29" s="1">
        <f t="shared" si="2"/>
        <v>-3</v>
      </c>
      <c r="L29" s="1"/>
      <c r="M29" s="1"/>
      <c r="N29" s="1"/>
      <c r="O29" s="1">
        <f t="shared" si="3"/>
        <v>18</v>
      </c>
      <c r="P29" s="5">
        <f>16*O29-F29</f>
        <v>199</v>
      </c>
      <c r="Q29" s="5"/>
      <c r="R29" s="1"/>
      <c r="S29" s="1">
        <f t="shared" si="4"/>
        <v>16</v>
      </c>
      <c r="T29" s="1">
        <f t="shared" si="5"/>
        <v>4.9444444444444446</v>
      </c>
      <c r="U29" s="1">
        <v>8.4</v>
      </c>
      <c r="V29" s="1">
        <v>9.6</v>
      </c>
      <c r="W29" s="1">
        <v>15.6</v>
      </c>
      <c r="X29" s="1">
        <v>14.8</v>
      </c>
      <c r="Y29" s="1">
        <v>12.6</v>
      </c>
      <c r="Z29" s="1">
        <v>14.6</v>
      </c>
      <c r="AA29" s="1">
        <v>9.1999999999999993</v>
      </c>
      <c r="AB29" s="1">
        <v>25.2</v>
      </c>
      <c r="AC29" s="1">
        <v>21.2</v>
      </c>
      <c r="AD29" s="1">
        <v>1</v>
      </c>
      <c r="AE29" s="1"/>
      <c r="AF29" s="1">
        <f t="shared" ref="AF29:AF34" si="9">G29*P29</f>
        <v>19.900000000000002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48</v>
      </c>
      <c r="C30" s="1">
        <v>188.12899999999999</v>
      </c>
      <c r="D30" s="1"/>
      <c r="E30" s="1">
        <v>8.0739999999999998</v>
      </c>
      <c r="F30" s="1">
        <v>177.82300000000001</v>
      </c>
      <c r="G30" s="8">
        <v>1</v>
      </c>
      <c r="H30" s="1">
        <v>120</v>
      </c>
      <c r="I30" s="1">
        <v>5522704</v>
      </c>
      <c r="J30" s="1">
        <v>9.1999999999999993</v>
      </c>
      <c r="K30" s="1">
        <f t="shared" si="2"/>
        <v>-1.1259999999999994</v>
      </c>
      <c r="L30" s="1"/>
      <c r="M30" s="1"/>
      <c r="N30" s="1"/>
      <c r="O30" s="1">
        <f t="shared" si="3"/>
        <v>1.6148</v>
      </c>
      <c r="P30" s="5"/>
      <c r="Q30" s="5"/>
      <c r="R30" s="1"/>
      <c r="S30" s="1">
        <f t="shared" si="4"/>
        <v>110.1207579886054</v>
      </c>
      <c r="T30" s="1">
        <f t="shared" si="5"/>
        <v>110.1207579886054</v>
      </c>
      <c r="U30" s="1">
        <v>3.335</v>
      </c>
      <c r="V30" s="1">
        <v>7.466800000000001</v>
      </c>
      <c r="W30" s="1">
        <v>8.58</v>
      </c>
      <c r="X30" s="1">
        <v>3.8332000000000002</v>
      </c>
      <c r="Y30" s="1">
        <v>4.5747999999999998</v>
      </c>
      <c r="Z30" s="1">
        <v>8.5939999999999994</v>
      </c>
      <c r="AA30" s="1">
        <v>15.179600000000001</v>
      </c>
      <c r="AB30" s="1">
        <v>11.458600000000001</v>
      </c>
      <c r="AC30" s="1">
        <v>10.415800000000001</v>
      </c>
      <c r="AD30" s="1">
        <v>21.18525</v>
      </c>
      <c r="AE30" s="35" t="s">
        <v>38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35</v>
      </c>
      <c r="C31" s="1">
        <v>57</v>
      </c>
      <c r="D31" s="1">
        <v>5</v>
      </c>
      <c r="E31" s="1">
        <v>24</v>
      </c>
      <c r="F31" s="1">
        <v>31</v>
      </c>
      <c r="G31" s="8">
        <v>0.14000000000000001</v>
      </c>
      <c r="H31" s="1">
        <v>180</v>
      </c>
      <c r="I31" s="1">
        <v>9988391</v>
      </c>
      <c r="J31" s="1">
        <v>24</v>
      </c>
      <c r="K31" s="1">
        <f t="shared" si="2"/>
        <v>0</v>
      </c>
      <c r="L31" s="1"/>
      <c r="M31" s="1"/>
      <c r="N31" s="1"/>
      <c r="O31" s="1">
        <f t="shared" si="3"/>
        <v>4.8</v>
      </c>
      <c r="P31" s="5">
        <f t="shared" ref="P31:P33" si="10">20*O31-F31</f>
        <v>65</v>
      </c>
      <c r="Q31" s="5"/>
      <c r="R31" s="1"/>
      <c r="S31" s="1">
        <f t="shared" si="4"/>
        <v>20</v>
      </c>
      <c r="T31" s="1">
        <f t="shared" si="5"/>
        <v>6.4583333333333339</v>
      </c>
      <c r="U31" s="1">
        <v>3.2</v>
      </c>
      <c r="V31" s="1">
        <v>5.4</v>
      </c>
      <c r="W31" s="1">
        <v>4.8</v>
      </c>
      <c r="X31" s="1">
        <v>5</v>
      </c>
      <c r="Y31" s="1">
        <v>5.2</v>
      </c>
      <c r="Z31" s="1">
        <v>4.2</v>
      </c>
      <c r="AA31" s="1">
        <v>3.2</v>
      </c>
      <c r="AB31" s="1">
        <v>2.6</v>
      </c>
      <c r="AC31" s="1">
        <v>4</v>
      </c>
      <c r="AD31" s="1">
        <v>4.125</v>
      </c>
      <c r="AE31" s="1"/>
      <c r="AF31" s="1">
        <f t="shared" si="9"/>
        <v>9.1000000000000014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64</v>
      </c>
      <c r="D32" s="1">
        <v>488</v>
      </c>
      <c r="E32" s="1">
        <v>70</v>
      </c>
      <c r="F32" s="1">
        <v>467</v>
      </c>
      <c r="G32" s="8">
        <v>0.18</v>
      </c>
      <c r="H32" s="1">
        <v>270</v>
      </c>
      <c r="I32" s="1">
        <v>9988681</v>
      </c>
      <c r="J32" s="1">
        <v>64</v>
      </c>
      <c r="K32" s="1">
        <f t="shared" si="2"/>
        <v>6</v>
      </c>
      <c r="L32" s="1"/>
      <c r="M32" s="1"/>
      <c r="N32" s="1"/>
      <c r="O32" s="1">
        <f t="shared" si="3"/>
        <v>14</v>
      </c>
      <c r="P32" s="5"/>
      <c r="Q32" s="5"/>
      <c r="R32" s="1"/>
      <c r="S32" s="1">
        <f t="shared" si="4"/>
        <v>33.357142857142854</v>
      </c>
      <c r="T32" s="1">
        <f t="shared" si="5"/>
        <v>33.357142857142854</v>
      </c>
      <c r="U32" s="1">
        <v>17.399999999999999</v>
      </c>
      <c r="V32" s="1">
        <v>26.4</v>
      </c>
      <c r="W32" s="1">
        <v>13.2</v>
      </c>
      <c r="X32" s="1">
        <v>15.6</v>
      </c>
      <c r="Y32" s="1">
        <v>19.600000000000001</v>
      </c>
      <c r="Z32" s="1">
        <v>15.6</v>
      </c>
      <c r="AA32" s="1">
        <v>28.4</v>
      </c>
      <c r="AB32" s="1">
        <v>17.399999999999999</v>
      </c>
      <c r="AC32" s="1">
        <v>22.8</v>
      </c>
      <c r="AD32" s="1">
        <v>12.25</v>
      </c>
      <c r="AE32" s="1"/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" t="s">
        <v>73</v>
      </c>
      <c r="B33" s="1" t="s">
        <v>48</v>
      </c>
      <c r="C33" s="1">
        <v>183.21</v>
      </c>
      <c r="D33" s="1">
        <v>0.53</v>
      </c>
      <c r="E33" s="1">
        <v>43.762</v>
      </c>
      <c r="F33" s="1">
        <v>136.82</v>
      </c>
      <c r="G33" s="8">
        <v>1</v>
      </c>
      <c r="H33" s="1">
        <v>120</v>
      </c>
      <c r="I33" s="1">
        <v>8785198</v>
      </c>
      <c r="J33" s="1">
        <v>46</v>
      </c>
      <c r="K33" s="1">
        <f t="shared" si="2"/>
        <v>-2.2379999999999995</v>
      </c>
      <c r="L33" s="1"/>
      <c r="M33" s="1"/>
      <c r="N33" s="1"/>
      <c r="O33" s="1">
        <f t="shared" si="3"/>
        <v>8.7523999999999997</v>
      </c>
      <c r="P33" s="5">
        <f t="shared" si="10"/>
        <v>38.228000000000009</v>
      </c>
      <c r="Q33" s="5"/>
      <c r="R33" s="1"/>
      <c r="S33" s="1">
        <f t="shared" si="4"/>
        <v>20</v>
      </c>
      <c r="T33" s="1">
        <f t="shared" si="5"/>
        <v>15.63228371646634</v>
      </c>
      <c r="U33" s="1">
        <v>8.2279999999999998</v>
      </c>
      <c r="V33" s="1">
        <v>5.6752000000000002</v>
      </c>
      <c r="W33" s="1">
        <v>10.676600000000001</v>
      </c>
      <c r="X33" s="1">
        <v>6.8372000000000002</v>
      </c>
      <c r="Y33" s="1">
        <v>7.5900000000000007</v>
      </c>
      <c r="Z33" s="1">
        <v>5.0848000000000004</v>
      </c>
      <c r="AA33" s="1">
        <v>0.60199999999999998</v>
      </c>
      <c r="AB33" s="1">
        <v>12.613</v>
      </c>
      <c r="AC33" s="1">
        <v>0</v>
      </c>
      <c r="AD33" s="1">
        <v>3.9649999999999999</v>
      </c>
      <c r="AE33" s="1" t="s">
        <v>74</v>
      </c>
      <c r="AF33" s="1">
        <f t="shared" si="9"/>
        <v>38.228000000000009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6" t="s">
        <v>75</v>
      </c>
      <c r="B34" s="15" t="s">
        <v>48</v>
      </c>
      <c r="C34" s="15">
        <v>38.597999999999999</v>
      </c>
      <c r="D34" s="15"/>
      <c r="E34" s="15">
        <v>10.702</v>
      </c>
      <c r="F34" s="16">
        <v>27.896000000000001</v>
      </c>
      <c r="G34" s="8">
        <v>1</v>
      </c>
      <c r="H34" s="1">
        <v>180</v>
      </c>
      <c r="I34" s="1">
        <v>5038619</v>
      </c>
      <c r="J34" s="1">
        <v>7.5</v>
      </c>
      <c r="K34" s="1">
        <f t="shared" si="2"/>
        <v>3.202</v>
      </c>
      <c r="L34" s="1"/>
      <c r="M34" s="1"/>
      <c r="N34" s="1"/>
      <c r="O34" s="1">
        <f t="shared" si="3"/>
        <v>2.1404000000000001</v>
      </c>
      <c r="P34" s="5"/>
      <c r="Q34" s="5"/>
      <c r="R34" s="1"/>
      <c r="S34" s="1">
        <f t="shared" si="4"/>
        <v>13.033077929358997</v>
      </c>
      <c r="T34" s="1">
        <f t="shared" si="5"/>
        <v>13.033077929358997</v>
      </c>
      <c r="U34" s="1">
        <v>1.8804000000000001</v>
      </c>
      <c r="V34" s="1">
        <v>1.3148</v>
      </c>
      <c r="W34" s="1">
        <v>4.0584000000000007</v>
      </c>
      <c r="X34" s="1">
        <v>5.98</v>
      </c>
      <c r="Y34" s="1">
        <v>2.0076000000000001</v>
      </c>
      <c r="Z34" s="1">
        <v>5.7295999999999996</v>
      </c>
      <c r="AA34" s="1">
        <v>5.31</v>
      </c>
      <c r="AB34" s="1">
        <v>0</v>
      </c>
      <c r="AC34" s="1">
        <v>0</v>
      </c>
      <c r="AD34" s="1">
        <v>0</v>
      </c>
      <c r="AE34" s="1"/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1" t="s">
        <v>64</v>
      </c>
      <c r="B35" s="32" t="s">
        <v>48</v>
      </c>
      <c r="C35" s="32">
        <v>37.131999999999998</v>
      </c>
      <c r="D35" s="32"/>
      <c r="E35" s="32"/>
      <c r="F35" s="33">
        <v>37.131999999999998</v>
      </c>
      <c r="G35" s="13">
        <v>0</v>
      </c>
      <c r="H35" s="12" t="e">
        <v>#N/A</v>
      </c>
      <c r="I35" s="12" t="s">
        <v>49</v>
      </c>
      <c r="J35" s="12"/>
      <c r="K35" s="12">
        <f>E35-J35</f>
        <v>0</v>
      </c>
      <c r="L35" s="12"/>
      <c r="M35" s="12"/>
      <c r="N35" s="12"/>
      <c r="O35" s="12">
        <f>E35/5</f>
        <v>0</v>
      </c>
      <c r="P35" s="14"/>
      <c r="Q35" s="14"/>
      <c r="R35" s="12"/>
      <c r="S35" s="12" t="e">
        <f t="shared" si="4"/>
        <v>#DIV/0!</v>
      </c>
      <c r="T35" s="12" t="e">
        <f t="shared" si="5"/>
        <v>#DIV/0!</v>
      </c>
      <c r="U35" s="12">
        <v>1.1736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35" t="s">
        <v>38</v>
      </c>
      <c r="AF35" s="12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7" t="s">
        <v>65</v>
      </c>
      <c r="B36" s="18" t="s">
        <v>48</v>
      </c>
      <c r="C36" s="18">
        <v>-0.72599999999999998</v>
      </c>
      <c r="D36" s="18">
        <v>0.72599999999999998</v>
      </c>
      <c r="E36" s="18"/>
      <c r="F36" s="19"/>
      <c r="G36" s="13">
        <v>0</v>
      </c>
      <c r="H36" s="12" t="e">
        <v>#N/A</v>
      </c>
      <c r="I36" s="12" t="s">
        <v>49</v>
      </c>
      <c r="J36" s="12"/>
      <c r="K36" s="12">
        <f>E36-J36</f>
        <v>0</v>
      </c>
      <c r="L36" s="12"/>
      <c r="M36" s="12"/>
      <c r="N36" s="12"/>
      <c r="O36" s="12">
        <f>E36/5</f>
        <v>0</v>
      </c>
      <c r="P36" s="14"/>
      <c r="Q36" s="14"/>
      <c r="R36" s="12"/>
      <c r="S36" s="12" t="e">
        <f t="shared" si="4"/>
        <v>#DIV/0!</v>
      </c>
      <c r="T36" s="12" t="e">
        <f t="shared" si="5"/>
        <v>#DIV/0!</v>
      </c>
      <c r="U36" s="12">
        <v>0.58679999999999999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/>
      <c r="AF36" s="1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35</v>
      </c>
      <c r="C37" s="1">
        <v>416</v>
      </c>
      <c r="D37" s="1">
        <v>332</v>
      </c>
      <c r="E37" s="1">
        <v>253</v>
      </c>
      <c r="F37" s="1">
        <v>429</v>
      </c>
      <c r="G37" s="8">
        <v>0.1</v>
      </c>
      <c r="H37" s="1">
        <v>60</v>
      </c>
      <c r="I37" s="1">
        <v>8444187</v>
      </c>
      <c r="J37" s="1">
        <v>253</v>
      </c>
      <c r="K37" s="1">
        <f t="shared" si="2"/>
        <v>0</v>
      </c>
      <c r="L37" s="1"/>
      <c r="M37" s="1"/>
      <c r="N37" s="1"/>
      <c r="O37" s="1">
        <f t="shared" si="3"/>
        <v>50.6</v>
      </c>
      <c r="P37" s="5">
        <f>16*O37-F37</f>
        <v>380.6</v>
      </c>
      <c r="Q37" s="5"/>
      <c r="R37" s="1"/>
      <c r="S37" s="1">
        <f t="shared" si="4"/>
        <v>16</v>
      </c>
      <c r="T37" s="1">
        <f t="shared" si="5"/>
        <v>8.4782608695652169</v>
      </c>
      <c r="U37" s="1">
        <v>39.6</v>
      </c>
      <c r="V37" s="1">
        <v>50</v>
      </c>
      <c r="W37" s="1">
        <v>48.6</v>
      </c>
      <c r="X37" s="1">
        <v>59.6</v>
      </c>
      <c r="Y37" s="1">
        <v>50.8</v>
      </c>
      <c r="Z37" s="1">
        <v>61.6</v>
      </c>
      <c r="AA37" s="1">
        <v>53</v>
      </c>
      <c r="AB37" s="1">
        <v>78</v>
      </c>
      <c r="AC37" s="1">
        <v>25.8</v>
      </c>
      <c r="AD37" s="1">
        <v>40.375</v>
      </c>
      <c r="AE37" s="1"/>
      <c r="AF37" s="1">
        <f>G37*P37</f>
        <v>38.06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77</v>
      </c>
      <c r="B38" s="1" t="s">
        <v>35</v>
      </c>
      <c r="C38" s="1">
        <v>317</v>
      </c>
      <c r="D38" s="1">
        <v>164</v>
      </c>
      <c r="E38" s="1">
        <v>138</v>
      </c>
      <c r="F38" s="1">
        <v>274</v>
      </c>
      <c r="G38" s="8">
        <v>0.1</v>
      </c>
      <c r="H38" s="1">
        <v>90</v>
      </c>
      <c r="I38" s="1">
        <v>8444194</v>
      </c>
      <c r="J38" s="1">
        <v>138</v>
      </c>
      <c r="K38" s="1">
        <f t="shared" si="2"/>
        <v>0</v>
      </c>
      <c r="L38" s="1"/>
      <c r="M38" s="1"/>
      <c r="N38" s="1"/>
      <c r="O38" s="1">
        <f t="shared" si="3"/>
        <v>27.6</v>
      </c>
      <c r="P38" s="5">
        <f>18*O38-F38</f>
        <v>222.8</v>
      </c>
      <c r="Q38" s="5"/>
      <c r="R38" s="1"/>
      <c r="S38" s="1">
        <f t="shared" si="4"/>
        <v>18</v>
      </c>
      <c r="T38" s="1">
        <f t="shared" si="5"/>
        <v>9.9275362318840568</v>
      </c>
      <c r="U38" s="1">
        <v>28.6</v>
      </c>
      <c r="V38" s="1">
        <v>28</v>
      </c>
      <c r="W38" s="1">
        <v>28.4</v>
      </c>
      <c r="X38" s="1">
        <v>32.799999999999997</v>
      </c>
      <c r="Y38" s="1">
        <v>19.399999999999999</v>
      </c>
      <c r="Z38" s="1">
        <v>36.799999999999997</v>
      </c>
      <c r="AA38" s="1">
        <v>32.200000000000003</v>
      </c>
      <c r="AB38" s="1">
        <v>35.6</v>
      </c>
      <c r="AC38" s="1">
        <v>41</v>
      </c>
      <c r="AD38" s="1">
        <v>25.625</v>
      </c>
      <c r="AE38" s="1"/>
      <c r="AF38" s="1">
        <f>G38*P38</f>
        <v>22.28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6" t="s">
        <v>79</v>
      </c>
      <c r="B39" s="15" t="s">
        <v>35</v>
      </c>
      <c r="C39" s="15">
        <v>166</v>
      </c>
      <c r="D39" s="15"/>
      <c r="E39" s="15">
        <v>43</v>
      </c>
      <c r="F39" s="16">
        <v>120</v>
      </c>
      <c r="G39" s="8">
        <v>0.2</v>
      </c>
      <c r="H39" s="1">
        <v>120</v>
      </c>
      <c r="I39" s="1">
        <v>783798</v>
      </c>
      <c r="J39" s="1">
        <v>43</v>
      </c>
      <c r="K39" s="1">
        <f t="shared" si="2"/>
        <v>0</v>
      </c>
      <c r="L39" s="1"/>
      <c r="M39" s="1"/>
      <c r="N39" s="1"/>
      <c r="O39" s="1">
        <f t="shared" si="3"/>
        <v>8.6</v>
      </c>
      <c r="P39" s="5">
        <f>20*(O39+O40)-F39-F40</f>
        <v>52</v>
      </c>
      <c r="Q39" s="5"/>
      <c r="R39" s="1"/>
      <c r="S39" s="1">
        <f t="shared" si="4"/>
        <v>20</v>
      </c>
      <c r="T39" s="1">
        <f t="shared" si="5"/>
        <v>13.953488372093023</v>
      </c>
      <c r="U39" s="1">
        <v>6.4</v>
      </c>
      <c r="V39" s="1">
        <v>6.4</v>
      </c>
      <c r="W39" s="1">
        <v>10.6</v>
      </c>
      <c r="X39" s="1">
        <v>8.1999999999999993</v>
      </c>
      <c r="Y39" s="1">
        <v>15.4</v>
      </c>
      <c r="Z39" s="1">
        <v>4.5999999999999996</v>
      </c>
      <c r="AA39" s="1">
        <v>5.2</v>
      </c>
      <c r="AB39" s="1">
        <v>10.6</v>
      </c>
      <c r="AC39" s="1">
        <v>21.2</v>
      </c>
      <c r="AD39" s="1">
        <v>7.5</v>
      </c>
      <c r="AE39" s="1"/>
      <c r="AF39" s="1">
        <f>G39*P39</f>
        <v>10.4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7" t="s">
        <v>78</v>
      </c>
      <c r="B40" s="18" t="s">
        <v>35</v>
      </c>
      <c r="C40" s="18">
        <v>12</v>
      </c>
      <c r="D40" s="18"/>
      <c r="E40" s="18"/>
      <c r="F40" s="19"/>
      <c r="G40" s="13">
        <v>0</v>
      </c>
      <c r="H40" s="12" t="e">
        <v>#N/A</v>
      </c>
      <c r="I40" s="12" t="s">
        <v>49</v>
      </c>
      <c r="J40" s="12"/>
      <c r="K40" s="12">
        <f>E40-J40</f>
        <v>0</v>
      </c>
      <c r="L40" s="12"/>
      <c r="M40" s="12"/>
      <c r="N40" s="12"/>
      <c r="O40" s="12">
        <f>E40/5</f>
        <v>0</v>
      </c>
      <c r="P40" s="14"/>
      <c r="Q40" s="14"/>
      <c r="R40" s="12"/>
      <c r="S40" s="12" t="e">
        <f t="shared" si="4"/>
        <v>#DIV/0!</v>
      </c>
      <c r="T40" s="12" t="e">
        <f t="shared" si="5"/>
        <v>#DIV/0!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/>
      <c r="AF40" s="1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" t="s">
        <v>80</v>
      </c>
      <c r="B41" s="1" t="s">
        <v>48</v>
      </c>
      <c r="C41" s="1">
        <v>264.80700000000002</v>
      </c>
      <c r="D41" s="1">
        <v>4.3499999999999996</v>
      </c>
      <c r="E41" s="1">
        <v>35.741</v>
      </c>
      <c r="F41" s="1">
        <v>223.732</v>
      </c>
      <c r="G41" s="8">
        <v>1</v>
      </c>
      <c r="H41" s="1">
        <v>120</v>
      </c>
      <c r="I41" s="1">
        <v>783811</v>
      </c>
      <c r="J41" s="1">
        <v>38.5</v>
      </c>
      <c r="K41" s="1">
        <f t="shared" si="2"/>
        <v>-2.7590000000000003</v>
      </c>
      <c r="L41" s="1"/>
      <c r="M41" s="1"/>
      <c r="N41" s="1"/>
      <c r="O41" s="1">
        <f t="shared" si="3"/>
        <v>7.1482000000000001</v>
      </c>
      <c r="P41" s="5"/>
      <c r="Q41" s="5"/>
      <c r="R41" s="1"/>
      <c r="S41" s="1">
        <f t="shared" si="4"/>
        <v>31.299068296913909</v>
      </c>
      <c r="T41" s="1">
        <f t="shared" si="5"/>
        <v>31.299068296913909</v>
      </c>
      <c r="U41" s="1">
        <v>4.6130000000000004</v>
      </c>
      <c r="V41" s="1">
        <v>9.2352000000000007</v>
      </c>
      <c r="W41" s="1">
        <v>15.222</v>
      </c>
      <c r="X41" s="1">
        <v>5.4429999999999996</v>
      </c>
      <c r="Y41" s="1">
        <v>6.9769999999999994</v>
      </c>
      <c r="Z41" s="1">
        <v>12.372</v>
      </c>
      <c r="AA41" s="1">
        <v>21.498000000000001</v>
      </c>
      <c r="AB41" s="1">
        <v>0</v>
      </c>
      <c r="AC41" s="1">
        <v>1.9450000000000001</v>
      </c>
      <c r="AD41" s="1">
        <v>16.227875000000001</v>
      </c>
      <c r="AE41" s="34" t="s">
        <v>36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6" t="s">
        <v>82</v>
      </c>
      <c r="B42" s="15" t="s">
        <v>35</v>
      </c>
      <c r="C42" s="15">
        <v>155</v>
      </c>
      <c r="D42" s="15">
        <v>23</v>
      </c>
      <c r="E42" s="15">
        <v>33</v>
      </c>
      <c r="F42" s="16">
        <v>142</v>
      </c>
      <c r="G42" s="8">
        <v>0.2</v>
      </c>
      <c r="H42" s="1">
        <v>120</v>
      </c>
      <c r="I42" s="1">
        <v>783804</v>
      </c>
      <c r="J42" s="1">
        <v>33</v>
      </c>
      <c r="K42" s="1">
        <f t="shared" si="2"/>
        <v>0</v>
      </c>
      <c r="L42" s="1"/>
      <c r="M42" s="1"/>
      <c r="N42" s="1"/>
      <c r="O42" s="1">
        <f t="shared" si="3"/>
        <v>6.6</v>
      </c>
      <c r="P42" s="5"/>
      <c r="Q42" s="5"/>
      <c r="R42" s="1"/>
      <c r="S42" s="1">
        <f t="shared" si="4"/>
        <v>21.515151515151516</v>
      </c>
      <c r="T42" s="1">
        <f t="shared" si="5"/>
        <v>21.515151515151516</v>
      </c>
      <c r="U42" s="1">
        <v>4.4000000000000004</v>
      </c>
      <c r="V42" s="1">
        <v>3.8</v>
      </c>
      <c r="W42" s="1">
        <v>9.1999999999999993</v>
      </c>
      <c r="X42" s="1">
        <v>6</v>
      </c>
      <c r="Y42" s="1">
        <v>13.6</v>
      </c>
      <c r="Z42" s="1">
        <v>5.8</v>
      </c>
      <c r="AA42" s="1">
        <v>16</v>
      </c>
      <c r="AB42" s="1">
        <v>10</v>
      </c>
      <c r="AC42" s="1">
        <v>14.4</v>
      </c>
      <c r="AD42" s="1">
        <v>10.75</v>
      </c>
      <c r="AE42" s="1"/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7" t="s">
        <v>81</v>
      </c>
      <c r="B43" s="18" t="s">
        <v>35</v>
      </c>
      <c r="C43" s="18">
        <v>12</v>
      </c>
      <c r="D43" s="18"/>
      <c r="E43" s="18"/>
      <c r="F43" s="19"/>
      <c r="G43" s="13">
        <v>0</v>
      </c>
      <c r="H43" s="12" t="e">
        <v>#N/A</v>
      </c>
      <c r="I43" s="12" t="s">
        <v>49</v>
      </c>
      <c r="J43" s="12"/>
      <c r="K43" s="12">
        <f>E43-J43</f>
        <v>0</v>
      </c>
      <c r="L43" s="12"/>
      <c r="M43" s="12"/>
      <c r="N43" s="12"/>
      <c r="O43" s="12">
        <f>E43/5</f>
        <v>0</v>
      </c>
      <c r="P43" s="14"/>
      <c r="Q43" s="14"/>
      <c r="R43" s="12"/>
      <c r="S43" s="12" t="e">
        <f t="shared" si="4"/>
        <v>#DIV/0!</v>
      </c>
      <c r="T43" s="12" t="e">
        <f t="shared" si="5"/>
        <v>#DIV/0!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/>
      <c r="AF43" s="12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48</v>
      </c>
      <c r="C44" s="1">
        <v>658.93200000000002</v>
      </c>
      <c r="D44" s="1"/>
      <c r="E44" s="1">
        <v>49.137</v>
      </c>
      <c r="F44" s="1">
        <v>589.10599999999999</v>
      </c>
      <c r="G44" s="8">
        <v>1</v>
      </c>
      <c r="H44" s="1">
        <v>120</v>
      </c>
      <c r="I44" s="1">
        <v>783828</v>
      </c>
      <c r="J44" s="1">
        <v>48</v>
      </c>
      <c r="K44" s="1">
        <f t="shared" si="2"/>
        <v>1.1370000000000005</v>
      </c>
      <c r="L44" s="1"/>
      <c r="M44" s="1"/>
      <c r="N44" s="1"/>
      <c r="O44" s="1">
        <f t="shared" si="3"/>
        <v>9.8274000000000008</v>
      </c>
      <c r="P44" s="5"/>
      <c r="Q44" s="5"/>
      <c r="R44" s="1"/>
      <c r="S44" s="1">
        <f t="shared" si="4"/>
        <v>59.945255103079141</v>
      </c>
      <c r="T44" s="1">
        <f t="shared" si="5"/>
        <v>59.945255103079141</v>
      </c>
      <c r="U44" s="1">
        <v>12.7608</v>
      </c>
      <c r="V44" s="1">
        <v>17.78</v>
      </c>
      <c r="W44" s="1">
        <v>27.463999999999999</v>
      </c>
      <c r="X44" s="1">
        <v>43.883000000000003</v>
      </c>
      <c r="Y44" s="1">
        <v>18.744800000000001</v>
      </c>
      <c r="Z44" s="1">
        <v>15.041399999999999</v>
      </c>
      <c r="AA44" s="1">
        <v>8.7471999999999994</v>
      </c>
      <c r="AB44" s="1">
        <v>8.4171999999999993</v>
      </c>
      <c r="AC44" s="1">
        <v>0</v>
      </c>
      <c r="AD44" s="1">
        <v>17.864875000000001</v>
      </c>
      <c r="AE44" s="36" t="s">
        <v>85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7"/>
      <c r="B45" s="7"/>
      <c r="C45" s="7"/>
      <c r="D45" s="7"/>
      <c r="E45" s="7"/>
      <c r="F45" s="7"/>
      <c r="G45" s="1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43</v>
      </c>
      <c r="B46" s="1" t="s">
        <v>35</v>
      </c>
      <c r="C46" s="1">
        <v>1383</v>
      </c>
      <c r="D46" s="1">
        <v>31</v>
      </c>
      <c r="E46" s="1">
        <v>237</v>
      </c>
      <c r="F46" s="1">
        <v>1146</v>
      </c>
      <c r="G46" s="8">
        <v>0.18</v>
      </c>
      <c r="H46" s="1">
        <v>120</v>
      </c>
      <c r="I46" s="1"/>
      <c r="J46" s="1">
        <v>237</v>
      </c>
      <c r="K46" s="1">
        <f>E46-J46</f>
        <v>0</v>
      </c>
      <c r="L46" s="1"/>
      <c r="M46" s="1"/>
      <c r="N46" s="1"/>
      <c r="O46" s="1">
        <f t="shared" ref="O46:O47" si="11">E46/5</f>
        <v>47.4</v>
      </c>
      <c r="P46" s="5"/>
      <c r="Q46" s="5"/>
      <c r="R46" s="1"/>
      <c r="S46" s="1">
        <f t="shared" ref="S46:S47" si="12">(F46+P46)/O46</f>
        <v>24.177215189873419</v>
      </c>
      <c r="T46" s="1">
        <f t="shared" ref="T46:T47" si="13">F46/O46</f>
        <v>24.177215189873419</v>
      </c>
      <c r="U46" s="1">
        <v>48.4</v>
      </c>
      <c r="V46" s="1">
        <v>49.8</v>
      </c>
      <c r="W46" s="1">
        <v>95.6</v>
      </c>
      <c r="X46" s="1">
        <v>59</v>
      </c>
      <c r="Y46" s="1">
        <v>78.400000000000006</v>
      </c>
      <c r="Z46" s="1">
        <v>55.8</v>
      </c>
      <c r="AA46" s="1">
        <v>72</v>
      </c>
      <c r="AB46" s="1">
        <v>90.8</v>
      </c>
      <c r="AC46" s="1">
        <v>86.8</v>
      </c>
      <c r="AD46" s="1">
        <v>56.125</v>
      </c>
      <c r="AE46" s="1">
        <v>2860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44</v>
      </c>
      <c r="B47" s="1" t="s">
        <v>35</v>
      </c>
      <c r="C47" s="1">
        <v>4332</v>
      </c>
      <c r="D47" s="1">
        <v>738</v>
      </c>
      <c r="E47" s="1">
        <v>694</v>
      </c>
      <c r="F47" s="1">
        <v>4165</v>
      </c>
      <c r="G47" s="8">
        <v>0.18</v>
      </c>
      <c r="H47" s="1">
        <v>120</v>
      </c>
      <c r="I47" s="1"/>
      <c r="J47" s="1">
        <v>693</v>
      </c>
      <c r="K47" s="1">
        <f>E47-J47</f>
        <v>1</v>
      </c>
      <c r="L47" s="1"/>
      <c r="M47" s="1"/>
      <c r="N47" s="1"/>
      <c r="O47" s="1">
        <f t="shared" si="11"/>
        <v>138.80000000000001</v>
      </c>
      <c r="P47" s="5"/>
      <c r="Q47" s="5"/>
      <c r="R47" s="1"/>
      <c r="S47" s="1">
        <f t="shared" si="12"/>
        <v>30.007204610951007</v>
      </c>
      <c r="T47" s="1">
        <f t="shared" si="13"/>
        <v>30.007204610951007</v>
      </c>
      <c r="U47" s="1">
        <v>184.4</v>
      </c>
      <c r="V47" s="1">
        <v>202.4</v>
      </c>
      <c r="W47" s="1">
        <v>316</v>
      </c>
      <c r="X47" s="1">
        <v>225.4</v>
      </c>
      <c r="Y47" s="1">
        <v>233.2</v>
      </c>
      <c r="Z47" s="1">
        <v>256.39999999999998</v>
      </c>
      <c r="AA47" s="1">
        <v>239.4</v>
      </c>
      <c r="AB47" s="1">
        <v>265.8</v>
      </c>
      <c r="AC47" s="1">
        <v>270</v>
      </c>
      <c r="AD47" s="1">
        <v>171.125</v>
      </c>
      <c r="AE47" s="1">
        <v>2860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F44" xr:uid="{F9711BB4-1470-48EA-9F58-C01CD9468C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2025-05-06T10:49:11Z</dcterms:created>
  <dcterms:modified xsi:type="dcterms:W3CDTF">2025-05-07T12:16:24Z</dcterms:modified>
</cp:coreProperties>
</file>