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88C4AC8-BE80-4883-9286-8B50A3135674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Y555" i="1" s="1"/>
  <c r="X552" i="1"/>
  <c r="X551" i="1"/>
  <c r="BO550" i="1"/>
  <c r="BM550" i="1"/>
  <c r="Y550" i="1"/>
  <c r="Y552" i="1" s="1"/>
  <c r="X548" i="1"/>
  <c r="X547" i="1"/>
  <c r="BO546" i="1"/>
  <c r="BM546" i="1"/>
  <c r="Y546" i="1"/>
  <c r="Y547" i="1" s="1"/>
  <c r="X543" i="1"/>
  <c r="X542" i="1"/>
  <c r="BO541" i="1"/>
  <c r="BM541" i="1"/>
  <c r="Y541" i="1"/>
  <c r="Z541" i="1" s="1"/>
  <c r="BO540" i="1"/>
  <c r="BM540" i="1"/>
  <c r="Y540" i="1"/>
  <c r="BP540" i="1" s="1"/>
  <c r="BO539" i="1"/>
  <c r="BM539" i="1"/>
  <c r="Y539" i="1"/>
  <c r="BN539" i="1" s="1"/>
  <c r="BO538" i="1"/>
  <c r="BM538" i="1"/>
  <c r="Y538" i="1"/>
  <c r="BN538" i="1" s="1"/>
  <c r="X536" i="1"/>
  <c r="X535" i="1"/>
  <c r="BO534" i="1"/>
  <c r="BM534" i="1"/>
  <c r="Y534" i="1"/>
  <c r="BP534" i="1" s="1"/>
  <c r="BO533" i="1"/>
  <c r="BM533" i="1"/>
  <c r="Y533" i="1"/>
  <c r="X531" i="1"/>
  <c r="X530" i="1"/>
  <c r="BO529" i="1"/>
  <c r="BM529" i="1"/>
  <c r="Y529" i="1"/>
  <c r="BP529" i="1" s="1"/>
  <c r="BO528" i="1"/>
  <c r="BM528" i="1"/>
  <c r="Y528" i="1"/>
  <c r="X526" i="1"/>
  <c r="X525" i="1"/>
  <c r="BO524" i="1"/>
  <c r="BM524" i="1"/>
  <c r="Y524" i="1"/>
  <c r="BP524" i="1" s="1"/>
  <c r="BO523" i="1"/>
  <c r="BM523" i="1"/>
  <c r="Y523" i="1"/>
  <c r="BP523" i="1" s="1"/>
  <c r="BO522" i="1"/>
  <c r="BM522" i="1"/>
  <c r="Y522" i="1"/>
  <c r="BO521" i="1"/>
  <c r="BM521" i="1"/>
  <c r="Y521" i="1"/>
  <c r="BN521" i="1" s="1"/>
  <c r="X519" i="1"/>
  <c r="X518" i="1"/>
  <c r="BO517" i="1"/>
  <c r="BM517" i="1"/>
  <c r="Y517" i="1"/>
  <c r="BN517" i="1" s="1"/>
  <c r="BO516" i="1"/>
  <c r="BM516" i="1"/>
  <c r="Y516" i="1"/>
  <c r="BP516" i="1" s="1"/>
  <c r="BO515" i="1"/>
  <c r="BM515" i="1"/>
  <c r="Y515" i="1"/>
  <c r="Z515" i="1" s="1"/>
  <c r="X511" i="1"/>
  <c r="X510" i="1"/>
  <c r="BO509" i="1"/>
  <c r="BM509" i="1"/>
  <c r="Y509" i="1"/>
  <c r="P509" i="1"/>
  <c r="BO508" i="1"/>
  <c r="BM508" i="1"/>
  <c r="Y508" i="1"/>
  <c r="BN508" i="1" s="1"/>
  <c r="P508" i="1"/>
  <c r="X506" i="1"/>
  <c r="X505" i="1"/>
  <c r="BO504" i="1"/>
  <c r="BM504" i="1"/>
  <c r="Y504" i="1"/>
  <c r="BP504" i="1" s="1"/>
  <c r="P504" i="1"/>
  <c r="BO503" i="1"/>
  <c r="BM503" i="1"/>
  <c r="Y503" i="1"/>
  <c r="BN503" i="1" s="1"/>
  <c r="P503" i="1"/>
  <c r="BO502" i="1"/>
  <c r="BM502" i="1"/>
  <c r="Y502" i="1"/>
  <c r="P502" i="1"/>
  <c r="X500" i="1"/>
  <c r="X499" i="1"/>
  <c r="BO498" i="1"/>
  <c r="BM498" i="1"/>
  <c r="Y498" i="1"/>
  <c r="Z498" i="1" s="1"/>
  <c r="P498" i="1"/>
  <c r="BO497" i="1"/>
  <c r="BM497" i="1"/>
  <c r="Y497" i="1"/>
  <c r="BN497" i="1" s="1"/>
  <c r="P497" i="1"/>
  <c r="BO496" i="1"/>
  <c r="BM496" i="1"/>
  <c r="Y496" i="1"/>
  <c r="BN496" i="1" s="1"/>
  <c r="P496" i="1"/>
  <c r="BO495" i="1"/>
  <c r="BM495" i="1"/>
  <c r="Y495" i="1"/>
  <c r="BN495" i="1" s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N492" i="1" s="1"/>
  <c r="P492" i="1"/>
  <c r="BO491" i="1"/>
  <c r="BM491" i="1"/>
  <c r="Y491" i="1"/>
  <c r="BP491" i="1" s="1"/>
  <c r="P491" i="1"/>
  <c r="BO490" i="1"/>
  <c r="BM490" i="1"/>
  <c r="Y490" i="1"/>
  <c r="P490" i="1"/>
  <c r="X488" i="1"/>
  <c r="X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BN480" i="1" s="1"/>
  <c r="P480" i="1"/>
  <c r="BO479" i="1"/>
  <c r="BM479" i="1"/>
  <c r="Y479" i="1"/>
  <c r="BN479" i="1" s="1"/>
  <c r="P479" i="1"/>
  <c r="BO478" i="1"/>
  <c r="BM478" i="1"/>
  <c r="Y478" i="1"/>
  <c r="BP478" i="1" s="1"/>
  <c r="P478" i="1"/>
  <c r="BO477" i="1"/>
  <c r="BM477" i="1"/>
  <c r="Y477" i="1"/>
  <c r="P477" i="1"/>
  <c r="BO476" i="1"/>
  <c r="BM476" i="1"/>
  <c r="Y476" i="1"/>
  <c r="BN476" i="1" s="1"/>
  <c r="P476" i="1"/>
  <c r="BO475" i="1"/>
  <c r="BM475" i="1"/>
  <c r="Y475" i="1"/>
  <c r="BP475" i="1" s="1"/>
  <c r="P475" i="1"/>
  <c r="BO474" i="1"/>
  <c r="BM474" i="1"/>
  <c r="Y474" i="1"/>
  <c r="Z474" i="1" s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Z465" i="1" s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BP455" i="1" s="1"/>
  <c r="P455" i="1"/>
  <c r="X452" i="1"/>
  <c r="X451" i="1"/>
  <c r="BO450" i="1"/>
  <c r="BM450" i="1"/>
  <c r="Y450" i="1"/>
  <c r="P450" i="1"/>
  <c r="BO449" i="1"/>
  <c r="BM449" i="1"/>
  <c r="Y449" i="1"/>
  <c r="BN449" i="1" s="1"/>
  <c r="P449" i="1"/>
  <c r="X446" i="1"/>
  <c r="X445" i="1"/>
  <c r="BO444" i="1"/>
  <c r="BM444" i="1"/>
  <c r="Y444" i="1"/>
  <c r="BP444" i="1" s="1"/>
  <c r="P444" i="1"/>
  <c r="BO443" i="1"/>
  <c r="BM443" i="1"/>
  <c r="Y443" i="1"/>
  <c r="BN443" i="1" s="1"/>
  <c r="P443" i="1"/>
  <c r="BO442" i="1"/>
  <c r="BM442" i="1"/>
  <c r="Y442" i="1"/>
  <c r="BP442" i="1" s="1"/>
  <c r="P442" i="1"/>
  <c r="BO441" i="1"/>
  <c r="BM441" i="1"/>
  <c r="Y441" i="1"/>
  <c r="P441" i="1"/>
  <c r="X439" i="1"/>
  <c r="X438" i="1"/>
  <c r="BO437" i="1"/>
  <c r="BM437" i="1"/>
  <c r="Y437" i="1"/>
  <c r="BP437" i="1" s="1"/>
  <c r="P437" i="1"/>
  <c r="BO436" i="1"/>
  <c r="BM436" i="1"/>
  <c r="Y436" i="1"/>
  <c r="BP436" i="1" s="1"/>
  <c r="P436" i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O426" i="1"/>
  <c r="BM426" i="1"/>
  <c r="Y426" i="1"/>
  <c r="BP426" i="1" s="1"/>
  <c r="P426" i="1"/>
  <c r="BO425" i="1"/>
  <c r="BM425" i="1"/>
  <c r="Y425" i="1"/>
  <c r="Z425" i="1" s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Z421" i="1" s="1"/>
  <c r="P421" i="1"/>
  <c r="BO420" i="1"/>
  <c r="BM420" i="1"/>
  <c r="Y420" i="1"/>
  <c r="BN420" i="1" s="1"/>
  <c r="P420" i="1"/>
  <c r="BO419" i="1"/>
  <c r="BM419" i="1"/>
  <c r="Y419" i="1"/>
  <c r="Z419" i="1" s="1"/>
  <c r="P419" i="1"/>
  <c r="BO418" i="1"/>
  <c r="BM418" i="1"/>
  <c r="Y418" i="1"/>
  <c r="Z418" i="1" s="1"/>
  <c r="P418" i="1"/>
  <c r="BO417" i="1"/>
  <c r="BM417" i="1"/>
  <c r="Y417" i="1"/>
  <c r="P417" i="1"/>
  <c r="X413" i="1"/>
  <c r="X412" i="1"/>
  <c r="BO411" i="1"/>
  <c r="BM411" i="1"/>
  <c r="Y411" i="1"/>
  <c r="Z411" i="1" s="1"/>
  <c r="Z412" i="1" s="1"/>
  <c r="P411" i="1"/>
  <c r="X409" i="1"/>
  <c r="X408" i="1"/>
  <c r="BO407" i="1"/>
  <c r="BM407" i="1"/>
  <c r="Y407" i="1"/>
  <c r="Z407" i="1" s="1"/>
  <c r="P407" i="1"/>
  <c r="BO406" i="1"/>
  <c r="BM406" i="1"/>
  <c r="Y406" i="1"/>
  <c r="BP406" i="1" s="1"/>
  <c r="P406" i="1"/>
  <c r="BO405" i="1"/>
  <c r="BM405" i="1"/>
  <c r="Y405" i="1"/>
  <c r="BP405" i="1" s="1"/>
  <c r="P405" i="1"/>
  <c r="BO404" i="1"/>
  <c r="BM404" i="1"/>
  <c r="Y404" i="1"/>
  <c r="BN404" i="1" s="1"/>
  <c r="P404" i="1"/>
  <c r="X402" i="1"/>
  <c r="X401" i="1"/>
  <c r="BO400" i="1"/>
  <c r="BM400" i="1"/>
  <c r="Y400" i="1"/>
  <c r="Y401" i="1" s="1"/>
  <c r="P400" i="1"/>
  <c r="X398" i="1"/>
  <c r="X397" i="1"/>
  <c r="BO396" i="1"/>
  <c r="BM396" i="1"/>
  <c r="Y396" i="1"/>
  <c r="BN396" i="1" s="1"/>
  <c r="P396" i="1"/>
  <c r="BO395" i="1"/>
  <c r="BM395" i="1"/>
  <c r="Y395" i="1"/>
  <c r="BP395" i="1" s="1"/>
  <c r="P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P392" i="1"/>
  <c r="X389" i="1"/>
  <c r="X388" i="1"/>
  <c r="BO387" i="1"/>
  <c r="BM387" i="1"/>
  <c r="Y387" i="1"/>
  <c r="Z387" i="1" s="1"/>
  <c r="Z388" i="1" s="1"/>
  <c r="P387" i="1"/>
  <c r="X385" i="1"/>
  <c r="X384" i="1"/>
  <c r="BO383" i="1"/>
  <c r="BM383" i="1"/>
  <c r="Y383" i="1"/>
  <c r="BP383" i="1" s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BN373" i="1" s="1"/>
  <c r="P373" i="1"/>
  <c r="BO372" i="1"/>
  <c r="BM372" i="1"/>
  <c r="Y372" i="1"/>
  <c r="Z372" i="1" s="1"/>
  <c r="P372" i="1"/>
  <c r="BO371" i="1"/>
  <c r="BM371" i="1"/>
  <c r="Z371" i="1"/>
  <c r="Y371" i="1"/>
  <c r="BP371" i="1" s="1"/>
  <c r="P371" i="1"/>
  <c r="BO370" i="1"/>
  <c r="BM370" i="1"/>
  <c r="Y370" i="1"/>
  <c r="BN370" i="1" s="1"/>
  <c r="P370" i="1"/>
  <c r="BO369" i="1"/>
  <c r="BM369" i="1"/>
  <c r="Y369" i="1"/>
  <c r="P369" i="1"/>
  <c r="BO368" i="1"/>
  <c r="BM368" i="1"/>
  <c r="Y368" i="1"/>
  <c r="BN368" i="1" s="1"/>
  <c r="P368" i="1"/>
  <c r="BO367" i="1"/>
  <c r="BM367" i="1"/>
  <c r="Y367" i="1"/>
  <c r="BP367" i="1" s="1"/>
  <c r="P367" i="1"/>
  <c r="X363" i="1"/>
  <c r="X362" i="1"/>
  <c r="BO361" i="1"/>
  <c r="BM361" i="1"/>
  <c r="Y361" i="1"/>
  <c r="BN361" i="1" s="1"/>
  <c r="P361" i="1"/>
  <c r="BO360" i="1"/>
  <c r="BM360" i="1"/>
  <c r="Y360" i="1"/>
  <c r="BN360" i="1" s="1"/>
  <c r="P360" i="1"/>
  <c r="BO359" i="1"/>
  <c r="BM359" i="1"/>
  <c r="Y359" i="1"/>
  <c r="P359" i="1"/>
  <c r="X357" i="1"/>
  <c r="X356" i="1"/>
  <c r="BO355" i="1"/>
  <c r="BM355" i="1"/>
  <c r="Y355" i="1"/>
  <c r="BN355" i="1" s="1"/>
  <c r="P355" i="1"/>
  <c r="X352" i="1"/>
  <c r="X351" i="1"/>
  <c r="BO350" i="1"/>
  <c r="BM350" i="1"/>
  <c r="Y350" i="1"/>
  <c r="Z350" i="1" s="1"/>
  <c r="P350" i="1"/>
  <c r="BO349" i="1"/>
  <c r="BM349" i="1"/>
  <c r="Y349" i="1"/>
  <c r="BP349" i="1" s="1"/>
  <c r="P349" i="1"/>
  <c r="BO348" i="1"/>
  <c r="BM348" i="1"/>
  <c r="Y348" i="1"/>
  <c r="BP348" i="1" s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BN342" i="1" s="1"/>
  <c r="BO341" i="1"/>
  <c r="BM341" i="1"/>
  <c r="Y341" i="1"/>
  <c r="X339" i="1"/>
  <c r="X338" i="1"/>
  <c r="BO337" i="1"/>
  <c r="BM337" i="1"/>
  <c r="Y337" i="1"/>
  <c r="BN337" i="1" s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BN331" i="1" s="1"/>
  <c r="P331" i="1"/>
  <c r="BO330" i="1"/>
  <c r="BM330" i="1"/>
  <c r="Y330" i="1"/>
  <c r="BP330" i="1" s="1"/>
  <c r="P330" i="1"/>
  <c r="BO329" i="1"/>
  <c r="BM329" i="1"/>
  <c r="Y329" i="1"/>
  <c r="BN329" i="1" s="1"/>
  <c r="P329" i="1"/>
  <c r="BO328" i="1"/>
  <c r="BM328" i="1"/>
  <c r="Y328" i="1"/>
  <c r="Z328" i="1" s="1"/>
  <c r="P328" i="1"/>
  <c r="BO327" i="1"/>
  <c r="BM327" i="1"/>
  <c r="Y327" i="1"/>
  <c r="P327" i="1"/>
  <c r="X325" i="1"/>
  <c r="X324" i="1"/>
  <c r="BO323" i="1"/>
  <c r="BM323" i="1"/>
  <c r="Y323" i="1"/>
  <c r="BN323" i="1" s="1"/>
  <c r="P323" i="1"/>
  <c r="BO322" i="1"/>
  <c r="BM322" i="1"/>
  <c r="Y322" i="1"/>
  <c r="BP322" i="1" s="1"/>
  <c r="P322" i="1"/>
  <c r="BO321" i="1"/>
  <c r="BM321" i="1"/>
  <c r="Y321" i="1"/>
  <c r="BN321" i="1" s="1"/>
  <c r="P321" i="1"/>
  <c r="BO320" i="1"/>
  <c r="BM320" i="1"/>
  <c r="Y320" i="1"/>
  <c r="BP320" i="1" s="1"/>
  <c r="P320" i="1"/>
  <c r="X318" i="1"/>
  <c r="X317" i="1"/>
  <c r="BO316" i="1"/>
  <c r="BM316" i="1"/>
  <c r="Y316" i="1"/>
  <c r="Z316" i="1" s="1"/>
  <c r="P316" i="1"/>
  <c r="BO315" i="1"/>
  <c r="BM315" i="1"/>
  <c r="Y315" i="1"/>
  <c r="BN315" i="1" s="1"/>
  <c r="P315" i="1"/>
  <c r="BO314" i="1"/>
  <c r="BM314" i="1"/>
  <c r="Y314" i="1"/>
  <c r="BP314" i="1" s="1"/>
  <c r="P314" i="1"/>
  <c r="BO313" i="1"/>
  <c r="BM313" i="1"/>
  <c r="Y313" i="1"/>
  <c r="BN313" i="1" s="1"/>
  <c r="P313" i="1"/>
  <c r="BO312" i="1"/>
  <c r="BM312" i="1"/>
  <c r="Y312" i="1"/>
  <c r="BP312" i="1" s="1"/>
  <c r="P312" i="1"/>
  <c r="BO311" i="1"/>
  <c r="BM311" i="1"/>
  <c r="Y311" i="1"/>
  <c r="BP311" i="1" s="1"/>
  <c r="P311" i="1"/>
  <c r="X308" i="1"/>
  <c r="X307" i="1"/>
  <c r="BO306" i="1"/>
  <c r="BM306" i="1"/>
  <c r="Y306" i="1"/>
  <c r="BN306" i="1" s="1"/>
  <c r="P306" i="1"/>
  <c r="X303" i="1"/>
  <c r="X302" i="1"/>
  <c r="BO301" i="1"/>
  <c r="BM301" i="1"/>
  <c r="Y301" i="1"/>
  <c r="P301" i="1"/>
  <c r="BO300" i="1"/>
  <c r="BM300" i="1"/>
  <c r="Y300" i="1"/>
  <c r="BN300" i="1" s="1"/>
  <c r="P300" i="1"/>
  <c r="X297" i="1"/>
  <c r="X296" i="1"/>
  <c r="BO295" i="1"/>
  <c r="BM295" i="1"/>
  <c r="Z295" i="1"/>
  <c r="Z296" i="1" s="1"/>
  <c r="Y295" i="1"/>
  <c r="Y296" i="1" s="1"/>
  <c r="P295" i="1"/>
  <c r="X292" i="1"/>
  <c r="X291" i="1"/>
  <c r="BO290" i="1"/>
  <c r="BM290" i="1"/>
  <c r="Y290" i="1"/>
  <c r="Z290" i="1" s="1"/>
  <c r="Z291" i="1" s="1"/>
  <c r="P290" i="1"/>
  <c r="X288" i="1"/>
  <c r="X287" i="1"/>
  <c r="BO286" i="1"/>
  <c r="BM286" i="1"/>
  <c r="Y286" i="1"/>
  <c r="Z286" i="1" s="1"/>
  <c r="Z287" i="1" s="1"/>
  <c r="P286" i="1"/>
  <c r="X283" i="1"/>
  <c r="X282" i="1"/>
  <c r="BO281" i="1"/>
  <c r="BM281" i="1"/>
  <c r="Y281" i="1"/>
  <c r="BP281" i="1" s="1"/>
  <c r="P281" i="1"/>
  <c r="BO280" i="1"/>
  <c r="BM280" i="1"/>
  <c r="Y280" i="1"/>
  <c r="BN280" i="1" s="1"/>
  <c r="P280" i="1"/>
  <c r="BO279" i="1"/>
  <c r="BM279" i="1"/>
  <c r="Y279" i="1"/>
  <c r="BN279" i="1" s="1"/>
  <c r="P279" i="1"/>
  <c r="BO278" i="1"/>
  <c r="BM278" i="1"/>
  <c r="Y278" i="1"/>
  <c r="BP278" i="1" s="1"/>
  <c r="P278" i="1"/>
  <c r="X275" i="1"/>
  <c r="X274" i="1"/>
  <c r="BO273" i="1"/>
  <c r="BM273" i="1"/>
  <c r="Y273" i="1"/>
  <c r="BP273" i="1" s="1"/>
  <c r="BO272" i="1"/>
  <c r="BM272" i="1"/>
  <c r="Y272" i="1"/>
  <c r="P272" i="1"/>
  <c r="BO271" i="1"/>
  <c r="BM271" i="1"/>
  <c r="Y271" i="1"/>
  <c r="Z271" i="1" s="1"/>
  <c r="P271" i="1"/>
  <c r="BO270" i="1"/>
  <c r="BM270" i="1"/>
  <c r="Y270" i="1"/>
  <c r="P270" i="1"/>
  <c r="X267" i="1"/>
  <c r="X266" i="1"/>
  <c r="BO265" i="1"/>
  <c r="BM265" i="1"/>
  <c r="Y265" i="1"/>
  <c r="Z265" i="1" s="1"/>
  <c r="P265" i="1"/>
  <c r="BO264" i="1"/>
  <c r="BM264" i="1"/>
  <c r="Y264" i="1"/>
  <c r="BP264" i="1" s="1"/>
  <c r="P264" i="1"/>
  <c r="BO263" i="1"/>
  <c r="BM263" i="1"/>
  <c r="Y263" i="1"/>
  <c r="BN263" i="1" s="1"/>
  <c r="P263" i="1"/>
  <c r="BO262" i="1"/>
  <c r="BM262" i="1"/>
  <c r="Y262" i="1"/>
  <c r="Z262" i="1" s="1"/>
  <c r="P262" i="1"/>
  <c r="BO261" i="1"/>
  <c r="BM261" i="1"/>
  <c r="Y261" i="1"/>
  <c r="P261" i="1"/>
  <c r="BO260" i="1"/>
  <c r="BM260" i="1"/>
  <c r="Y260" i="1"/>
  <c r="Z260" i="1" s="1"/>
  <c r="P260" i="1"/>
  <c r="X257" i="1"/>
  <c r="X256" i="1"/>
  <c r="BO255" i="1"/>
  <c r="BM255" i="1"/>
  <c r="Y255" i="1"/>
  <c r="BN255" i="1" s="1"/>
  <c r="BO254" i="1"/>
  <c r="BM254" i="1"/>
  <c r="Y254" i="1"/>
  <c r="BN254" i="1" s="1"/>
  <c r="BO253" i="1"/>
  <c r="BM253" i="1"/>
  <c r="Y253" i="1"/>
  <c r="BP253" i="1" s="1"/>
  <c r="BO252" i="1"/>
  <c r="BM252" i="1"/>
  <c r="Y252" i="1"/>
  <c r="BP252" i="1" s="1"/>
  <c r="BO251" i="1"/>
  <c r="BM251" i="1"/>
  <c r="Y251" i="1"/>
  <c r="BP251" i="1" s="1"/>
  <c r="X249" i="1"/>
  <c r="X248" i="1"/>
  <c r="BO247" i="1"/>
  <c r="BM247" i="1"/>
  <c r="Y247" i="1"/>
  <c r="BP247" i="1" s="1"/>
  <c r="X245" i="1"/>
  <c r="X244" i="1"/>
  <c r="BO243" i="1"/>
  <c r="BM243" i="1"/>
  <c r="Y243" i="1"/>
  <c r="BN243" i="1" s="1"/>
  <c r="P243" i="1"/>
  <c r="BO242" i="1"/>
  <c r="BM242" i="1"/>
  <c r="Y242" i="1"/>
  <c r="Z242" i="1" s="1"/>
  <c r="P242" i="1"/>
  <c r="X240" i="1"/>
  <c r="X239" i="1"/>
  <c r="BO238" i="1"/>
  <c r="BN238" i="1"/>
  <c r="BM238" i="1"/>
  <c r="Z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Z236" i="1" s="1"/>
  <c r="P236" i="1"/>
  <c r="BO235" i="1"/>
  <c r="BM235" i="1"/>
  <c r="Y235" i="1"/>
  <c r="BN235" i="1" s="1"/>
  <c r="P235" i="1"/>
  <c r="BO234" i="1"/>
  <c r="BM234" i="1"/>
  <c r="Y234" i="1"/>
  <c r="Z234" i="1" s="1"/>
  <c r="P234" i="1"/>
  <c r="BO233" i="1"/>
  <c r="BM233" i="1"/>
  <c r="Y233" i="1"/>
  <c r="BP233" i="1" s="1"/>
  <c r="P233" i="1"/>
  <c r="BO232" i="1"/>
  <c r="BM232" i="1"/>
  <c r="Y232" i="1"/>
  <c r="BN232" i="1" s="1"/>
  <c r="P232" i="1"/>
  <c r="BO231" i="1"/>
  <c r="BM231" i="1"/>
  <c r="Y231" i="1"/>
  <c r="P231" i="1"/>
  <c r="X228" i="1"/>
  <c r="X227" i="1"/>
  <c r="BO226" i="1"/>
  <c r="BM226" i="1"/>
  <c r="Y226" i="1"/>
  <c r="BN226" i="1" s="1"/>
  <c r="P226" i="1"/>
  <c r="BO225" i="1"/>
  <c r="BM225" i="1"/>
  <c r="Y225" i="1"/>
  <c r="Z225" i="1" s="1"/>
  <c r="P225" i="1"/>
  <c r="X223" i="1"/>
  <c r="X222" i="1"/>
  <c r="BO221" i="1"/>
  <c r="BM221" i="1"/>
  <c r="Y221" i="1"/>
  <c r="BP221" i="1" s="1"/>
  <c r="P221" i="1"/>
  <c r="BO220" i="1"/>
  <c r="BM220" i="1"/>
  <c r="Y220" i="1"/>
  <c r="Z220" i="1" s="1"/>
  <c r="P220" i="1"/>
  <c r="BO219" i="1"/>
  <c r="BM219" i="1"/>
  <c r="Y219" i="1"/>
  <c r="Z219" i="1" s="1"/>
  <c r="P219" i="1"/>
  <c r="BO218" i="1"/>
  <c r="BM218" i="1"/>
  <c r="Y218" i="1"/>
  <c r="BN218" i="1" s="1"/>
  <c r="P218" i="1"/>
  <c r="BO217" i="1"/>
  <c r="BM217" i="1"/>
  <c r="Y217" i="1"/>
  <c r="Z217" i="1" s="1"/>
  <c r="P217" i="1"/>
  <c r="BO216" i="1"/>
  <c r="BM216" i="1"/>
  <c r="Y216" i="1"/>
  <c r="Z216" i="1" s="1"/>
  <c r="P216" i="1"/>
  <c r="BO215" i="1"/>
  <c r="BM215" i="1"/>
  <c r="Y215" i="1"/>
  <c r="BN215" i="1" s="1"/>
  <c r="P215" i="1"/>
  <c r="BO214" i="1"/>
  <c r="BM214" i="1"/>
  <c r="Y214" i="1"/>
  <c r="Z214" i="1" s="1"/>
  <c r="P214" i="1"/>
  <c r="BO213" i="1"/>
  <c r="BM213" i="1"/>
  <c r="Y213" i="1"/>
  <c r="BP213" i="1" s="1"/>
  <c r="P213" i="1"/>
  <c r="X211" i="1"/>
  <c r="X210" i="1"/>
  <c r="BO209" i="1"/>
  <c r="BM209" i="1"/>
  <c r="Y209" i="1"/>
  <c r="Z209" i="1" s="1"/>
  <c r="P209" i="1"/>
  <c r="BO208" i="1"/>
  <c r="BM208" i="1"/>
  <c r="Y208" i="1"/>
  <c r="BN208" i="1" s="1"/>
  <c r="P208" i="1"/>
  <c r="BO207" i="1"/>
  <c r="BM207" i="1"/>
  <c r="Y207" i="1"/>
  <c r="BN207" i="1" s="1"/>
  <c r="P207" i="1"/>
  <c r="BO206" i="1"/>
  <c r="BM206" i="1"/>
  <c r="Y206" i="1"/>
  <c r="Z206" i="1" s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N203" i="1" s="1"/>
  <c r="P203" i="1"/>
  <c r="BO202" i="1"/>
  <c r="BM202" i="1"/>
  <c r="Y202" i="1"/>
  <c r="BN202" i="1" s="1"/>
  <c r="P202" i="1"/>
  <c r="X200" i="1"/>
  <c r="X199" i="1"/>
  <c r="BO198" i="1"/>
  <c r="BM198" i="1"/>
  <c r="Y198" i="1"/>
  <c r="Z198" i="1" s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Y188" i="1" s="1"/>
  <c r="X185" i="1"/>
  <c r="X184" i="1"/>
  <c r="BO183" i="1"/>
  <c r="BM183" i="1"/>
  <c r="Y183" i="1"/>
  <c r="BP183" i="1" s="1"/>
  <c r="BO182" i="1"/>
  <c r="BM182" i="1"/>
  <c r="Y182" i="1"/>
  <c r="BN182" i="1" s="1"/>
  <c r="BO181" i="1"/>
  <c r="BM181" i="1"/>
  <c r="Y181" i="1"/>
  <c r="X179" i="1"/>
  <c r="X178" i="1"/>
  <c r="BO177" i="1"/>
  <c r="BM177" i="1"/>
  <c r="Y177" i="1"/>
  <c r="BN177" i="1" s="1"/>
  <c r="P177" i="1"/>
  <c r="BO176" i="1"/>
  <c r="BM176" i="1"/>
  <c r="Y176" i="1"/>
  <c r="Z176" i="1" s="1"/>
  <c r="P176" i="1"/>
  <c r="BO175" i="1"/>
  <c r="BN175" i="1"/>
  <c r="BM175" i="1"/>
  <c r="Y175" i="1"/>
  <c r="BP175" i="1" s="1"/>
  <c r="P175" i="1"/>
  <c r="BO174" i="1"/>
  <c r="BM174" i="1"/>
  <c r="Y174" i="1"/>
  <c r="BN174" i="1" s="1"/>
  <c r="P174" i="1"/>
  <c r="BO173" i="1"/>
  <c r="BM173" i="1"/>
  <c r="Y173" i="1"/>
  <c r="Z173" i="1" s="1"/>
  <c r="P173" i="1"/>
  <c r="BO172" i="1"/>
  <c r="BM172" i="1"/>
  <c r="Y172" i="1"/>
  <c r="P172" i="1"/>
  <c r="BO171" i="1"/>
  <c r="BM171" i="1"/>
  <c r="Y171" i="1"/>
  <c r="Z171" i="1" s="1"/>
  <c r="P171" i="1"/>
  <c r="BO170" i="1"/>
  <c r="BM170" i="1"/>
  <c r="Y170" i="1"/>
  <c r="BN170" i="1" s="1"/>
  <c r="P170" i="1"/>
  <c r="BO169" i="1"/>
  <c r="BM169" i="1"/>
  <c r="Y169" i="1"/>
  <c r="BP169" i="1" s="1"/>
  <c r="P169" i="1"/>
  <c r="X167" i="1"/>
  <c r="X166" i="1"/>
  <c r="BO165" i="1"/>
  <c r="BN165" i="1"/>
  <c r="BM165" i="1"/>
  <c r="Y165" i="1"/>
  <c r="Y166" i="1" s="1"/>
  <c r="P165" i="1"/>
  <c r="X161" i="1"/>
  <c r="X160" i="1"/>
  <c r="BO159" i="1"/>
  <c r="BM159" i="1"/>
  <c r="Y159" i="1"/>
  <c r="BN159" i="1" s="1"/>
  <c r="P159" i="1"/>
  <c r="X157" i="1"/>
  <c r="X156" i="1"/>
  <c r="BO155" i="1"/>
  <c r="BN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M149" i="1"/>
  <c r="Y149" i="1"/>
  <c r="Y151" i="1" s="1"/>
  <c r="P149" i="1"/>
  <c r="X146" i="1"/>
  <c r="X145" i="1"/>
  <c r="BO144" i="1"/>
  <c r="BM144" i="1"/>
  <c r="Y144" i="1"/>
  <c r="P144" i="1"/>
  <c r="BO143" i="1"/>
  <c r="BM143" i="1"/>
  <c r="Y143" i="1"/>
  <c r="BP143" i="1" s="1"/>
  <c r="P143" i="1"/>
  <c r="X141" i="1"/>
  <c r="X140" i="1"/>
  <c r="BO139" i="1"/>
  <c r="BM139" i="1"/>
  <c r="Y139" i="1"/>
  <c r="BN139" i="1" s="1"/>
  <c r="P139" i="1"/>
  <c r="BO138" i="1"/>
  <c r="BM138" i="1"/>
  <c r="Y138" i="1"/>
  <c r="P138" i="1"/>
  <c r="X136" i="1"/>
  <c r="X135" i="1"/>
  <c r="BO134" i="1"/>
  <c r="BM134" i="1"/>
  <c r="Y134" i="1"/>
  <c r="Z134" i="1" s="1"/>
  <c r="P134" i="1"/>
  <c r="BO133" i="1"/>
  <c r="BM133" i="1"/>
  <c r="Y133" i="1"/>
  <c r="P133" i="1"/>
  <c r="X130" i="1"/>
  <c r="X129" i="1"/>
  <c r="BO128" i="1"/>
  <c r="BN128" i="1"/>
  <c r="BM128" i="1"/>
  <c r="Y128" i="1"/>
  <c r="BP128" i="1" s="1"/>
  <c r="P128" i="1"/>
  <c r="BO127" i="1"/>
  <c r="BM127" i="1"/>
  <c r="Y127" i="1"/>
  <c r="BN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Z122" i="1" s="1"/>
  <c r="P122" i="1"/>
  <c r="BO121" i="1"/>
  <c r="BM121" i="1"/>
  <c r="Y121" i="1"/>
  <c r="BN121" i="1" s="1"/>
  <c r="P121" i="1"/>
  <c r="BO120" i="1"/>
  <c r="BM120" i="1"/>
  <c r="Y120" i="1"/>
  <c r="Z120" i="1" s="1"/>
  <c r="P120" i="1"/>
  <c r="BP119" i="1"/>
  <c r="BO119" i="1"/>
  <c r="BM119" i="1"/>
  <c r="Z119" i="1"/>
  <c r="Y119" i="1"/>
  <c r="BN119" i="1" s="1"/>
  <c r="P119" i="1"/>
  <c r="BO118" i="1"/>
  <c r="BM118" i="1"/>
  <c r="Y118" i="1"/>
  <c r="Z118" i="1" s="1"/>
  <c r="P118" i="1"/>
  <c r="BO117" i="1"/>
  <c r="BM117" i="1"/>
  <c r="Y117" i="1"/>
  <c r="BN117" i="1" s="1"/>
  <c r="P117" i="1"/>
  <c r="X115" i="1"/>
  <c r="X114" i="1"/>
  <c r="BO113" i="1"/>
  <c r="BM113" i="1"/>
  <c r="Y113" i="1"/>
  <c r="BN113" i="1" s="1"/>
  <c r="P113" i="1"/>
  <c r="BO112" i="1"/>
  <c r="BM112" i="1"/>
  <c r="Y112" i="1"/>
  <c r="Z112" i="1" s="1"/>
  <c r="P112" i="1"/>
  <c r="BO111" i="1"/>
  <c r="BM111" i="1"/>
  <c r="Y111" i="1"/>
  <c r="BP111" i="1" s="1"/>
  <c r="P111" i="1"/>
  <c r="X109" i="1"/>
  <c r="X108" i="1"/>
  <c r="BO107" i="1"/>
  <c r="BN107" i="1"/>
  <c r="BM107" i="1"/>
  <c r="Y107" i="1"/>
  <c r="BP107" i="1" s="1"/>
  <c r="P107" i="1"/>
  <c r="BO106" i="1"/>
  <c r="BM106" i="1"/>
  <c r="Y106" i="1"/>
  <c r="Z106" i="1" s="1"/>
  <c r="P106" i="1"/>
  <c r="BO105" i="1"/>
  <c r="BM105" i="1"/>
  <c r="Y105" i="1"/>
  <c r="BN105" i="1" s="1"/>
  <c r="P105" i="1"/>
  <c r="BO104" i="1"/>
  <c r="BM104" i="1"/>
  <c r="Y104" i="1"/>
  <c r="BN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Z97" i="1" s="1"/>
  <c r="P97" i="1"/>
  <c r="BO96" i="1"/>
  <c r="BM96" i="1"/>
  <c r="Y96" i="1"/>
  <c r="BN96" i="1" s="1"/>
  <c r="P96" i="1"/>
  <c r="BO95" i="1"/>
  <c r="BM95" i="1"/>
  <c r="Y95" i="1"/>
  <c r="Z95" i="1" s="1"/>
  <c r="P95" i="1"/>
  <c r="BO94" i="1"/>
  <c r="BM94" i="1"/>
  <c r="Y94" i="1"/>
  <c r="BN94" i="1" s="1"/>
  <c r="P94" i="1"/>
  <c r="BO93" i="1"/>
  <c r="BM93" i="1"/>
  <c r="Y93" i="1"/>
  <c r="Z93" i="1" s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BN87" i="1" s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Z74" i="1" s="1"/>
  <c r="P74" i="1"/>
  <c r="BO73" i="1"/>
  <c r="BM73" i="1"/>
  <c r="Y73" i="1"/>
  <c r="Z73" i="1" s="1"/>
  <c r="P73" i="1"/>
  <c r="BO72" i="1"/>
  <c r="BM72" i="1"/>
  <c r="Y72" i="1"/>
  <c r="Z72" i="1" s="1"/>
  <c r="P72" i="1"/>
  <c r="BO71" i="1"/>
  <c r="BM71" i="1"/>
  <c r="Y71" i="1"/>
  <c r="BN71" i="1" s="1"/>
  <c r="P71" i="1"/>
  <c r="X69" i="1"/>
  <c r="X68" i="1"/>
  <c r="BO67" i="1"/>
  <c r="BM67" i="1"/>
  <c r="Y67" i="1"/>
  <c r="BP67" i="1" s="1"/>
  <c r="P67" i="1"/>
  <c r="BO66" i="1"/>
  <c r="BM66" i="1"/>
  <c r="Y66" i="1"/>
  <c r="Z66" i="1" s="1"/>
  <c r="P66" i="1"/>
  <c r="BO65" i="1"/>
  <c r="BM65" i="1"/>
  <c r="Y65" i="1"/>
  <c r="BP65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N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Z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X42" i="1"/>
  <c r="X41" i="1"/>
  <c r="BO40" i="1"/>
  <c r="BM40" i="1"/>
  <c r="Y40" i="1"/>
  <c r="BN40" i="1" s="1"/>
  <c r="P40" i="1"/>
  <c r="BO39" i="1"/>
  <c r="BM39" i="1"/>
  <c r="Y39" i="1"/>
  <c r="BN39" i="1" s="1"/>
  <c r="P39" i="1"/>
  <c r="BO38" i="1"/>
  <c r="BM38" i="1"/>
  <c r="Y38" i="1"/>
  <c r="BN38" i="1" s="1"/>
  <c r="P38" i="1"/>
  <c r="BO37" i="1"/>
  <c r="BM37" i="1"/>
  <c r="Y37" i="1"/>
  <c r="Z37" i="1" s="1"/>
  <c r="P37" i="1"/>
  <c r="X33" i="1"/>
  <c r="X32" i="1"/>
  <c r="BO31" i="1"/>
  <c r="BM31" i="1"/>
  <c r="Y31" i="1"/>
  <c r="Y32" i="1" s="1"/>
  <c r="P31" i="1"/>
  <c r="X29" i="1"/>
  <c r="X28" i="1"/>
  <c r="BO27" i="1"/>
  <c r="BM27" i="1"/>
  <c r="Y27" i="1"/>
  <c r="BN27" i="1" s="1"/>
  <c r="P27" i="1"/>
  <c r="BO26" i="1"/>
  <c r="BM26" i="1"/>
  <c r="Y26" i="1"/>
  <c r="Z26" i="1" s="1"/>
  <c r="P26" i="1"/>
  <c r="BO25" i="1"/>
  <c r="BM25" i="1"/>
  <c r="Y25" i="1"/>
  <c r="Z25" i="1" s="1"/>
  <c r="P25" i="1"/>
  <c r="BO24" i="1"/>
  <c r="BM24" i="1"/>
  <c r="Y24" i="1"/>
  <c r="BP24" i="1" s="1"/>
  <c r="P24" i="1"/>
  <c r="BO23" i="1"/>
  <c r="BM23" i="1"/>
  <c r="Y23" i="1"/>
  <c r="Z23" i="1" s="1"/>
  <c r="P23" i="1"/>
  <c r="BO22" i="1"/>
  <c r="BM22" i="1"/>
  <c r="Y22" i="1"/>
  <c r="Z22" i="1" s="1"/>
  <c r="P22" i="1"/>
  <c r="H10" i="1"/>
  <c r="A9" i="1"/>
  <c r="F10" i="1" s="1"/>
  <c r="D7" i="1"/>
  <c r="Q6" i="1"/>
  <c r="P2" i="1"/>
  <c r="BN95" i="1" l="1"/>
  <c r="BP38" i="1"/>
  <c r="BP208" i="1"/>
  <c r="BN523" i="1"/>
  <c r="BP127" i="1"/>
  <c r="BN295" i="1"/>
  <c r="BP498" i="1"/>
  <c r="F9" i="1"/>
  <c r="BN149" i="1"/>
  <c r="H9" i="1"/>
  <c r="A10" i="1"/>
  <c r="BP316" i="1"/>
  <c r="Y432" i="1"/>
  <c r="Y83" i="1"/>
  <c r="BP95" i="1"/>
  <c r="BN206" i="1"/>
  <c r="BN111" i="1"/>
  <c r="BN253" i="1"/>
  <c r="BN371" i="1"/>
  <c r="BP96" i="1"/>
  <c r="BN81" i="1"/>
  <c r="BN134" i="1"/>
  <c r="Z127" i="1"/>
  <c r="BP187" i="1"/>
  <c r="BP418" i="1"/>
  <c r="BN97" i="1"/>
  <c r="Z38" i="1"/>
  <c r="Z155" i="1"/>
  <c r="Y167" i="1"/>
  <c r="BN173" i="1"/>
  <c r="BN251" i="1"/>
  <c r="BP495" i="1"/>
  <c r="BN219" i="1"/>
  <c r="BP226" i="1"/>
  <c r="Z252" i="1"/>
  <c r="BN265" i="1"/>
  <c r="Z443" i="1"/>
  <c r="BP87" i="1"/>
  <c r="BN436" i="1"/>
  <c r="Y227" i="1"/>
  <c r="BN252" i="1"/>
  <c r="BP496" i="1"/>
  <c r="BP503" i="1"/>
  <c r="BP443" i="1"/>
  <c r="Z175" i="1"/>
  <c r="Z342" i="1"/>
  <c r="Z516" i="1"/>
  <c r="Y456" i="1"/>
  <c r="BN122" i="1"/>
  <c r="BP342" i="1"/>
  <c r="Y530" i="1"/>
  <c r="BN66" i="1"/>
  <c r="Z111" i="1"/>
  <c r="Z52" i="1"/>
  <c r="Z321" i="1"/>
  <c r="BN92" i="1"/>
  <c r="BN187" i="1"/>
  <c r="BN217" i="1"/>
  <c r="BN271" i="1"/>
  <c r="BP328" i="1"/>
  <c r="Y380" i="1"/>
  <c r="BN418" i="1"/>
  <c r="Z300" i="1"/>
  <c r="BN86" i="1"/>
  <c r="Z322" i="1"/>
  <c r="Z336" i="1"/>
  <c r="Z383" i="1"/>
  <c r="BN65" i="1"/>
  <c r="BP177" i="1"/>
  <c r="BN220" i="1"/>
  <c r="Z255" i="1"/>
  <c r="BP315" i="1"/>
  <c r="Z404" i="1"/>
  <c r="BN546" i="1"/>
  <c r="BP118" i="1"/>
  <c r="BN336" i="1"/>
  <c r="Z80" i="1"/>
  <c r="BP93" i="1"/>
  <c r="Y189" i="1"/>
  <c r="BP220" i="1"/>
  <c r="Z312" i="1"/>
  <c r="Z361" i="1"/>
  <c r="Z423" i="1"/>
  <c r="Z87" i="1"/>
  <c r="BP97" i="1"/>
  <c r="Z139" i="1"/>
  <c r="BP235" i="1"/>
  <c r="BP255" i="1"/>
  <c r="BP271" i="1"/>
  <c r="Y303" i="1"/>
  <c r="BP404" i="1"/>
  <c r="BN411" i="1"/>
  <c r="BN419" i="1"/>
  <c r="Z538" i="1"/>
  <c r="BP112" i="1"/>
  <c r="Y292" i="1"/>
  <c r="BN312" i="1"/>
  <c r="BN80" i="1"/>
  <c r="Z123" i="1"/>
  <c r="Y275" i="1"/>
  <c r="BP361" i="1"/>
  <c r="BP419" i="1"/>
  <c r="Z431" i="1"/>
  <c r="Z550" i="1"/>
  <c r="Z551" i="1" s="1"/>
  <c r="BN26" i="1"/>
  <c r="BP80" i="1"/>
  <c r="Y157" i="1"/>
  <c r="BP217" i="1"/>
  <c r="BN221" i="1"/>
  <c r="BN242" i="1"/>
  <c r="BP301" i="1"/>
  <c r="BP323" i="1"/>
  <c r="Z405" i="1"/>
  <c r="BN123" i="1"/>
  <c r="BN550" i="1"/>
  <c r="Y46" i="1"/>
  <c r="Z67" i="1"/>
  <c r="Y195" i="1"/>
  <c r="Y413" i="1"/>
  <c r="BP449" i="1"/>
  <c r="BP479" i="1"/>
  <c r="Z529" i="1"/>
  <c r="Y352" i="1"/>
  <c r="BN378" i="1"/>
  <c r="BN442" i="1"/>
  <c r="BP539" i="1"/>
  <c r="Y114" i="1"/>
  <c r="Y161" i="1"/>
  <c r="Z237" i="1"/>
  <c r="Y332" i="1"/>
  <c r="Z348" i="1"/>
  <c r="Z367" i="1"/>
  <c r="Y427" i="1"/>
  <c r="BP420" i="1"/>
  <c r="BN67" i="1"/>
  <c r="Z61" i="1"/>
  <c r="BN120" i="1"/>
  <c r="Z154" i="1"/>
  <c r="BP203" i="1"/>
  <c r="BP295" i="1"/>
  <c r="Y506" i="1"/>
  <c r="BN237" i="1"/>
  <c r="BP243" i="1"/>
  <c r="BN348" i="1"/>
  <c r="Y363" i="1"/>
  <c r="BN406" i="1"/>
  <c r="Y82" i="1"/>
  <c r="BP120" i="1"/>
  <c r="BN154" i="1"/>
  <c r="Z208" i="1"/>
  <c r="BP306" i="1"/>
  <c r="Z314" i="1"/>
  <c r="Y531" i="1"/>
  <c r="Y244" i="1"/>
  <c r="BP39" i="1"/>
  <c r="F567" i="1"/>
  <c r="Z187" i="1"/>
  <c r="Z188" i="1" s="1"/>
  <c r="Y297" i="1"/>
  <c r="BP372" i="1"/>
  <c r="BP421" i="1"/>
  <c r="BN50" i="1"/>
  <c r="BP219" i="1"/>
  <c r="Y245" i="1"/>
  <c r="BN328" i="1"/>
  <c r="Z503" i="1"/>
  <c r="Y556" i="1"/>
  <c r="BN153" i="1"/>
  <c r="BP27" i="1"/>
  <c r="BN59" i="1"/>
  <c r="BP209" i="1"/>
  <c r="BP225" i="1"/>
  <c r="BP331" i="1"/>
  <c r="Z422" i="1"/>
  <c r="Y438" i="1"/>
  <c r="BN465" i="1"/>
  <c r="Z521" i="1"/>
  <c r="BN106" i="1"/>
  <c r="BP134" i="1"/>
  <c r="BP153" i="1"/>
  <c r="BN193" i="1"/>
  <c r="Z233" i="1"/>
  <c r="BP242" i="1"/>
  <c r="Z281" i="1"/>
  <c r="BP350" i="1"/>
  <c r="BN431" i="1"/>
  <c r="Z444" i="1"/>
  <c r="Z455" i="1"/>
  <c r="Z456" i="1" s="1"/>
  <c r="BP497" i="1"/>
  <c r="BP528" i="1"/>
  <c r="BN264" i="1"/>
  <c r="BP355" i="1"/>
  <c r="Z88" i="1"/>
  <c r="BP327" i="1"/>
  <c r="BN350" i="1"/>
  <c r="BN72" i="1"/>
  <c r="Z99" i="1"/>
  <c r="Z169" i="1"/>
  <c r="BN216" i="1"/>
  <c r="BP337" i="1"/>
  <c r="Y55" i="1"/>
  <c r="Z53" i="1"/>
  <c r="BP72" i="1"/>
  <c r="BN99" i="1"/>
  <c r="BN112" i="1"/>
  <c r="BN118" i="1"/>
  <c r="BP121" i="1"/>
  <c r="BN169" i="1"/>
  <c r="BP173" i="1"/>
  <c r="BP202" i="1"/>
  <c r="BP206" i="1"/>
  <c r="BP216" i="1"/>
  <c r="BN301" i="1"/>
  <c r="BN372" i="1"/>
  <c r="BN422" i="1"/>
  <c r="Y439" i="1"/>
  <c r="Z470" i="1"/>
  <c r="AC567" i="1"/>
  <c r="BP22" i="1"/>
  <c r="Y526" i="1"/>
  <c r="BP176" i="1"/>
  <c r="BP262" i="1"/>
  <c r="BP159" i="1"/>
  <c r="BP193" i="1"/>
  <c r="BN233" i="1"/>
  <c r="Y345" i="1"/>
  <c r="Y351" i="1"/>
  <c r="BP368" i="1"/>
  <c r="BN444" i="1"/>
  <c r="BN455" i="1"/>
  <c r="BP521" i="1"/>
  <c r="BN25" i="1"/>
  <c r="Z107" i="1"/>
  <c r="Y130" i="1"/>
  <c r="Y141" i="1"/>
  <c r="Y160" i="1"/>
  <c r="Y282" i="1"/>
  <c r="BN316" i="1"/>
  <c r="Y375" i="1"/>
  <c r="BN405" i="1"/>
  <c r="BP411" i="1"/>
  <c r="Z475" i="1"/>
  <c r="BN498" i="1"/>
  <c r="Y101" i="1"/>
  <c r="Y257" i="1"/>
  <c r="Y433" i="1"/>
  <c r="Z264" i="1"/>
  <c r="Z279" i="1"/>
  <c r="Z540" i="1"/>
  <c r="Z94" i="1"/>
  <c r="BP113" i="1"/>
  <c r="Z221" i="1"/>
  <c r="Y228" i="1"/>
  <c r="BN234" i="1"/>
  <c r="Z253" i="1"/>
  <c r="BP373" i="1"/>
  <c r="Z406" i="1"/>
  <c r="Z408" i="1" s="1"/>
  <c r="BN423" i="1"/>
  <c r="Z436" i="1"/>
  <c r="BP480" i="1"/>
  <c r="Y505" i="1"/>
  <c r="BN516" i="1"/>
  <c r="Z51" i="1"/>
  <c r="BP26" i="1"/>
  <c r="Z71" i="1"/>
  <c r="BP104" i="1"/>
  <c r="Z182" i="1"/>
  <c r="BP279" i="1"/>
  <c r="Z320" i="1"/>
  <c r="Y356" i="1"/>
  <c r="Z394" i="1"/>
  <c r="Z430" i="1"/>
  <c r="Z468" i="1"/>
  <c r="Z491" i="1"/>
  <c r="Z502" i="1"/>
  <c r="Y29" i="1"/>
  <c r="Z44" i="1"/>
  <c r="Z45" i="1" s="1"/>
  <c r="BN88" i="1"/>
  <c r="BP94" i="1"/>
  <c r="Z98" i="1"/>
  <c r="Y115" i="1"/>
  <c r="BP139" i="1"/>
  <c r="BP165" i="1"/>
  <c r="Z192" i="1"/>
  <c r="BP218" i="1"/>
  <c r="R567" i="1"/>
  <c r="Y307" i="1"/>
  <c r="Z330" i="1"/>
  <c r="BN349" i="1"/>
  <c r="Z424" i="1"/>
  <c r="Z524" i="1"/>
  <c r="BN541" i="1"/>
  <c r="Z554" i="1"/>
  <c r="Z555" i="1" s="1"/>
  <c r="BP234" i="1"/>
  <c r="BN320" i="1"/>
  <c r="Y325" i="1"/>
  <c r="Y357" i="1"/>
  <c r="BN394" i="1"/>
  <c r="BN430" i="1"/>
  <c r="BN468" i="1"/>
  <c r="BN502" i="1"/>
  <c r="BP517" i="1"/>
  <c r="BN534" i="1"/>
  <c r="Z27" i="1"/>
  <c r="BN98" i="1"/>
  <c r="BP182" i="1"/>
  <c r="BN192" i="1"/>
  <c r="Z280" i="1"/>
  <c r="Y308" i="1"/>
  <c r="BN421" i="1"/>
  <c r="BN424" i="1"/>
  <c r="Y567" i="1"/>
  <c r="Z473" i="1"/>
  <c r="BP508" i="1"/>
  <c r="BP541" i="1"/>
  <c r="Y156" i="1"/>
  <c r="BP430" i="1"/>
  <c r="BP502" i="1"/>
  <c r="Y518" i="1"/>
  <c r="BP554" i="1"/>
  <c r="Z349" i="1"/>
  <c r="Z351" i="1" s="1"/>
  <c r="Y45" i="1"/>
  <c r="Z59" i="1"/>
  <c r="BP105" i="1"/>
  <c r="Z153" i="1"/>
  <c r="Z183" i="1"/>
  <c r="Y211" i="1"/>
  <c r="BP254" i="1"/>
  <c r="Z337" i="1"/>
  <c r="BN52" i="1"/>
  <c r="Y100" i="1"/>
  <c r="Z143" i="1"/>
  <c r="BN176" i="1"/>
  <c r="Z202" i="1"/>
  <c r="BN209" i="1"/>
  <c r="BN225" i="1"/>
  <c r="BP265" i="1"/>
  <c r="BP280" i="1"/>
  <c r="BP300" i="1"/>
  <c r="BN359" i="1"/>
  <c r="Z395" i="1"/>
  <c r="Y519" i="1"/>
  <c r="Y543" i="1"/>
  <c r="AD567" i="1"/>
  <c r="Y385" i="1"/>
  <c r="Y384" i="1"/>
  <c r="BN382" i="1"/>
  <c r="X561" i="1"/>
  <c r="Y78" i="1"/>
  <c r="Z313" i="1"/>
  <c r="Y146" i="1"/>
  <c r="BN144" i="1"/>
  <c r="BN181" i="1"/>
  <c r="Y185" i="1"/>
  <c r="Y239" i="1"/>
  <c r="Z231" i="1"/>
  <c r="K567" i="1"/>
  <c r="Y317" i="1"/>
  <c r="BP392" i="1"/>
  <c r="BN392" i="1"/>
  <c r="Z392" i="1"/>
  <c r="W567" i="1"/>
  <c r="Y398" i="1"/>
  <c r="BP370" i="1"/>
  <c r="Z370" i="1"/>
  <c r="BP50" i="1"/>
  <c r="BN74" i="1"/>
  <c r="Y124" i="1"/>
  <c r="Z117" i="1"/>
  <c r="BN138" i="1"/>
  <c r="Z144" i="1"/>
  <c r="Z181" i="1"/>
  <c r="BP263" i="1"/>
  <c r="Z263" i="1"/>
  <c r="BN270" i="1"/>
  <c r="Z270" i="1"/>
  <c r="M567" i="1"/>
  <c r="Y274" i="1"/>
  <c r="Y333" i="1"/>
  <c r="Y362" i="1"/>
  <c r="Z359" i="1"/>
  <c r="BP471" i="1"/>
  <c r="BN471" i="1"/>
  <c r="Y409" i="1"/>
  <c r="BP407" i="1"/>
  <c r="BN407" i="1"/>
  <c r="Z60" i="1"/>
  <c r="BP74" i="1"/>
  <c r="BN231" i="1"/>
  <c r="BN290" i="1"/>
  <c r="BP313" i="1"/>
  <c r="Y318" i="1"/>
  <c r="BP382" i="1"/>
  <c r="Z396" i="1"/>
  <c r="Z471" i="1"/>
  <c r="BP522" i="1"/>
  <c r="BN522" i="1"/>
  <c r="Z522" i="1"/>
  <c r="Y525" i="1"/>
  <c r="BN172" i="1"/>
  <c r="Z172" i="1"/>
  <c r="Y339" i="1"/>
  <c r="BN335" i="1"/>
  <c r="Y338" i="1"/>
  <c r="Z335" i="1"/>
  <c r="BP341" i="1"/>
  <c r="BN341" i="1"/>
  <c r="Z341" i="1"/>
  <c r="Y461" i="1"/>
  <c r="Y460" i="1"/>
  <c r="BP459" i="1"/>
  <c r="BN459" i="1"/>
  <c r="Y500" i="1"/>
  <c r="BP490" i="1"/>
  <c r="Y499" i="1"/>
  <c r="BN490" i="1"/>
  <c r="BP215" i="1"/>
  <c r="Z215" i="1"/>
  <c r="Z54" i="1"/>
  <c r="Y33" i="1"/>
  <c r="BP31" i="1"/>
  <c r="BN31" i="1"/>
  <c r="BP54" i="1"/>
  <c r="Y223" i="1"/>
  <c r="BP144" i="1"/>
  <c r="BP181" i="1"/>
  <c r="BP231" i="1"/>
  <c r="BP270" i="1"/>
  <c r="BP290" i="1"/>
  <c r="Z329" i="1"/>
  <c r="Y379" i="1"/>
  <c r="Z377" i="1"/>
  <c r="Y408" i="1"/>
  <c r="Y452" i="1"/>
  <c r="Y451" i="1"/>
  <c r="Z450" i="1"/>
  <c r="Z459" i="1"/>
  <c r="Z460" i="1" s="1"/>
  <c r="Z490" i="1"/>
  <c r="Z138" i="1"/>
  <c r="Z140" i="1" s="1"/>
  <c r="Z382" i="1"/>
  <c r="Z384" i="1" s="1"/>
  <c r="BN133" i="1"/>
  <c r="G567" i="1"/>
  <c r="Z133" i="1"/>
  <c r="Z135" i="1" s="1"/>
  <c r="Z31" i="1"/>
  <c r="Z32" i="1" s="1"/>
  <c r="BN60" i="1"/>
  <c r="BN197" i="1"/>
  <c r="Z197" i="1"/>
  <c r="Z199" i="1" s="1"/>
  <c r="B567" i="1"/>
  <c r="BN22" i="1"/>
  <c r="Y28" i="1"/>
  <c r="BP25" i="1"/>
  <c r="BN51" i="1"/>
  <c r="Z75" i="1"/>
  <c r="BP117" i="1"/>
  <c r="Y267" i="1"/>
  <c r="Y283" i="1"/>
  <c r="BN278" i="1"/>
  <c r="Z278" i="1"/>
  <c r="O567" i="1"/>
  <c r="Y346" i="1"/>
  <c r="BP359" i="1"/>
  <c r="Z393" i="1"/>
  <c r="BP396" i="1"/>
  <c r="BP425" i="1"/>
  <c r="BN425" i="1"/>
  <c r="X557" i="1"/>
  <c r="Z39" i="1"/>
  <c r="BP66" i="1"/>
  <c r="BN93" i="1"/>
  <c r="BP106" i="1"/>
  <c r="Y125" i="1"/>
  <c r="BP133" i="1"/>
  <c r="Y145" i="1"/>
  <c r="BP172" i="1"/>
  <c r="BP232" i="1"/>
  <c r="Z232" i="1"/>
  <c r="Y249" i="1"/>
  <c r="Y248" i="1"/>
  <c r="BN247" i="1"/>
  <c r="Z266" i="1"/>
  <c r="Y291" i="1"/>
  <c r="BN311" i="1"/>
  <c r="T567" i="1"/>
  <c r="Z311" i="1"/>
  <c r="BP335" i="1"/>
  <c r="BN377" i="1"/>
  <c r="BN450" i="1"/>
  <c r="BP472" i="1"/>
  <c r="BN472" i="1"/>
  <c r="Z472" i="1"/>
  <c r="BP171" i="1"/>
  <c r="BN171" i="1"/>
  <c r="BP344" i="1"/>
  <c r="BN344" i="1"/>
  <c r="Z344" i="1"/>
  <c r="BP138" i="1"/>
  <c r="X558" i="1"/>
  <c r="BN75" i="1"/>
  <c r="Z81" i="1"/>
  <c r="Z82" i="1" s="1"/>
  <c r="BP197" i="1"/>
  <c r="Z203" i="1"/>
  <c r="Z247" i="1"/>
  <c r="Z248" i="1" s="1"/>
  <c r="Y324" i="1"/>
  <c r="BP329" i="1"/>
  <c r="BP360" i="1"/>
  <c r="Z360" i="1"/>
  <c r="BN393" i="1"/>
  <c r="Y397" i="1"/>
  <c r="Y536" i="1"/>
  <c r="Y535" i="1"/>
  <c r="BP533" i="1"/>
  <c r="BN533" i="1"/>
  <c r="Z533" i="1"/>
  <c r="Y179" i="1"/>
  <c r="X559" i="1"/>
  <c r="BP207" i="1"/>
  <c r="Z207" i="1"/>
  <c r="Y222" i="1"/>
  <c r="BN213" i="1"/>
  <c r="Z213" i="1"/>
  <c r="BP377" i="1"/>
  <c r="BP450" i="1"/>
  <c r="BP477" i="1"/>
  <c r="BN477" i="1"/>
  <c r="Z477" i="1"/>
  <c r="Y488" i="1"/>
  <c r="H567" i="1"/>
  <c r="Z149" i="1"/>
  <c r="Z150" i="1" s="1"/>
  <c r="Y240" i="1"/>
  <c r="BN261" i="1"/>
  <c r="Z261" i="1"/>
  <c r="L567" i="1"/>
  <c r="BP378" i="1"/>
  <c r="Z378" i="1"/>
  <c r="BP400" i="1"/>
  <c r="BN400" i="1"/>
  <c r="Z400" i="1"/>
  <c r="Z401" i="1" s="1"/>
  <c r="AB567" i="1"/>
  <c r="Z58" i="1"/>
  <c r="Y63" i="1"/>
  <c r="D567" i="1"/>
  <c r="Y56" i="1"/>
  <c r="BP49" i="1"/>
  <c r="BP23" i="1"/>
  <c r="BN23" i="1"/>
  <c r="C567" i="1"/>
  <c r="Y42" i="1"/>
  <c r="BN37" i="1"/>
  <c r="Z40" i="1"/>
  <c r="Z49" i="1"/>
  <c r="BN58" i="1"/>
  <c r="Z76" i="1"/>
  <c r="Y140" i="1"/>
  <c r="BN198" i="1"/>
  <c r="BN236" i="1"/>
  <c r="Y288" i="1"/>
  <c r="P567" i="1"/>
  <c r="BN286" i="1"/>
  <c r="BN327" i="1"/>
  <c r="Z327" i="1"/>
  <c r="Y389" i="1"/>
  <c r="BN387" i="1"/>
  <c r="BP469" i="1"/>
  <c r="BN469" i="1"/>
  <c r="BP204" i="1"/>
  <c r="BN204" i="1"/>
  <c r="BP272" i="1"/>
  <c r="Z272" i="1"/>
  <c r="Y374" i="1"/>
  <c r="Z369" i="1"/>
  <c r="Y446" i="1"/>
  <c r="Y445" i="1"/>
  <c r="Z441" i="1"/>
  <c r="AA567" i="1"/>
  <c r="Z469" i="1"/>
  <c r="BN49" i="1"/>
  <c r="BN76" i="1"/>
  <c r="BP198" i="1"/>
  <c r="Z204" i="1"/>
  <c r="BP236" i="1"/>
  <c r="BP261" i="1"/>
  <c r="BP343" i="1"/>
  <c r="BN343" i="1"/>
  <c r="BP485" i="1"/>
  <c r="BN485" i="1"/>
  <c r="Z485" i="1"/>
  <c r="Y62" i="1"/>
  <c r="Y77" i="1"/>
  <c r="BP73" i="1"/>
  <c r="Z170" i="1"/>
  <c r="BP40" i="1"/>
  <c r="Y68" i="1"/>
  <c r="Y135" i="1"/>
  <c r="BP149" i="1"/>
  <c r="BP174" i="1"/>
  <c r="Z174" i="1"/>
  <c r="Z251" i="1"/>
  <c r="Y256" i="1"/>
  <c r="BN441" i="1"/>
  <c r="Y511" i="1"/>
  <c r="BP509" i="1"/>
  <c r="BN509" i="1"/>
  <c r="Z509" i="1"/>
  <c r="BN272" i="1"/>
  <c r="Z343" i="1"/>
  <c r="BN369" i="1"/>
  <c r="BP37" i="1"/>
  <c r="BN73" i="1"/>
  <c r="BP122" i="1"/>
  <c r="I567" i="1"/>
  <c r="Z165" i="1"/>
  <c r="Z166" i="1" s="1"/>
  <c r="Y184" i="1"/>
  <c r="Y199" i="1"/>
  <c r="BN214" i="1"/>
  <c r="BP286" i="1"/>
  <c r="BP321" i="1"/>
  <c r="BP387" i="1"/>
  <c r="BP474" i="1"/>
  <c r="BN474" i="1"/>
  <c r="BP58" i="1"/>
  <c r="BN24" i="1"/>
  <c r="Z24" i="1"/>
  <c r="Y41" i="1"/>
  <c r="Y89" i="1"/>
  <c r="Z86" i="1"/>
  <c r="Z89" i="1" s="1"/>
  <c r="E567" i="1"/>
  <c r="Y136" i="1"/>
  <c r="Y150" i="1"/>
  <c r="BP441" i="1"/>
  <c r="Y481" i="1"/>
  <c r="BP466" i="1"/>
  <c r="BN466" i="1"/>
  <c r="BP170" i="1"/>
  <c r="BN273" i="1"/>
  <c r="Z273" i="1"/>
  <c r="BP369" i="1"/>
  <c r="Z65" i="1"/>
  <c r="Z68" i="1" s="1"/>
  <c r="Y69" i="1"/>
  <c r="Y90" i="1"/>
  <c r="Y109" i="1"/>
  <c r="Y178" i="1"/>
  <c r="Y200" i="1"/>
  <c r="BN205" i="1"/>
  <c r="Z205" i="1"/>
  <c r="BP214" i="1"/>
  <c r="BN262" i="1"/>
  <c r="Y287" i="1"/>
  <c r="Y388" i="1"/>
  <c r="Y402" i="1"/>
  <c r="BP417" i="1"/>
  <c r="X567" i="1"/>
  <c r="BN417" i="1"/>
  <c r="Z417" i="1"/>
  <c r="Y428" i="1"/>
  <c r="Z466" i="1"/>
  <c r="BP493" i="1"/>
  <c r="BN493" i="1"/>
  <c r="Z493" i="1"/>
  <c r="BP476" i="1"/>
  <c r="BP484" i="1"/>
  <c r="BP492" i="1"/>
  <c r="J567" i="1"/>
  <c r="BP465" i="1"/>
  <c r="Z92" i="1"/>
  <c r="Z104" i="1"/>
  <c r="Z128" i="1"/>
  <c r="Z193" i="1"/>
  <c r="Z301" i="1"/>
  <c r="Y412" i="1"/>
  <c r="Y457" i="1"/>
  <c r="Z480" i="1"/>
  <c r="Z496" i="1"/>
  <c r="Z504" i="1"/>
  <c r="Z505" i="1" s="1"/>
  <c r="BP538" i="1"/>
  <c r="Y542" i="1"/>
  <c r="BP550" i="1"/>
  <c r="BN504" i="1"/>
  <c r="Z517" i="1"/>
  <c r="Z518" i="1" s="1"/>
  <c r="Z528" i="1"/>
  <c r="Z539" i="1"/>
  <c r="Z542" i="1" s="1"/>
  <c r="Y551" i="1"/>
  <c r="Q567" i="1"/>
  <c r="BN528" i="1"/>
  <c r="S567" i="1"/>
  <c r="Y510" i="1"/>
  <c r="Z523" i="1"/>
  <c r="Z534" i="1"/>
  <c r="Z546" i="1"/>
  <c r="Z547" i="1" s="1"/>
  <c r="Y129" i="1"/>
  <c r="Y266" i="1"/>
  <c r="Y302" i="1"/>
  <c r="Z442" i="1"/>
  <c r="Z478" i="1"/>
  <c r="Z486" i="1"/>
  <c r="Z494" i="1"/>
  <c r="U567" i="1"/>
  <c r="Y194" i="1"/>
  <c r="Y210" i="1"/>
  <c r="Z96" i="1"/>
  <c r="Z105" i="1"/>
  <c r="Y108" i="1"/>
  <c r="Z113" i="1"/>
  <c r="Z114" i="1" s="1"/>
  <c r="Z121" i="1"/>
  <c r="Z159" i="1"/>
  <c r="Z160" i="1" s="1"/>
  <c r="Z177" i="1"/>
  <c r="Z218" i="1"/>
  <c r="Z226" i="1"/>
  <c r="Z227" i="1" s="1"/>
  <c r="Z235" i="1"/>
  <c r="Z243" i="1"/>
  <c r="Z244" i="1" s="1"/>
  <c r="Z254" i="1"/>
  <c r="BN260" i="1"/>
  <c r="BN281" i="1"/>
  <c r="BN314" i="1"/>
  <c r="BN322" i="1"/>
  <c r="BN330" i="1"/>
  <c r="Z355" i="1"/>
  <c r="Z356" i="1" s="1"/>
  <c r="BN367" i="1"/>
  <c r="Z373" i="1"/>
  <c r="BN383" i="1"/>
  <c r="Z420" i="1"/>
  <c r="Z437" i="1"/>
  <c r="Z438" i="1" s="1"/>
  <c r="BN475" i="1"/>
  <c r="BN491" i="1"/>
  <c r="Z497" i="1"/>
  <c r="V567" i="1"/>
  <c r="BN478" i="1"/>
  <c r="BN486" i="1"/>
  <c r="BN494" i="1"/>
  <c r="BP260" i="1"/>
  <c r="Z426" i="1"/>
  <c r="BN437" i="1"/>
  <c r="Z467" i="1"/>
  <c r="Y482" i="1"/>
  <c r="BP546" i="1"/>
  <c r="BN554" i="1"/>
  <c r="BN529" i="1"/>
  <c r="BN540" i="1"/>
  <c r="BN426" i="1"/>
  <c r="BN467" i="1"/>
  <c r="Z567" i="1"/>
  <c r="J9" i="1"/>
  <c r="BN44" i="1"/>
  <c r="BN53" i="1"/>
  <c r="BN61" i="1"/>
  <c r="BP71" i="1"/>
  <c r="BN143" i="1"/>
  <c r="BN183" i="1"/>
  <c r="Z306" i="1"/>
  <c r="Z307" i="1" s="1"/>
  <c r="Z315" i="1"/>
  <c r="Z323" i="1"/>
  <c r="Z324" i="1" s="1"/>
  <c r="Z331" i="1"/>
  <c r="Z368" i="1"/>
  <c r="BN395" i="1"/>
  <c r="Z449" i="1"/>
  <c r="Z451" i="1" s="1"/>
  <c r="BN470" i="1"/>
  <c r="Z476" i="1"/>
  <c r="Z484" i="1"/>
  <c r="Z487" i="1" s="1"/>
  <c r="Y487" i="1"/>
  <c r="Z492" i="1"/>
  <c r="Z508" i="1"/>
  <c r="BN515" i="1"/>
  <c r="BN473" i="1"/>
  <c r="Z479" i="1"/>
  <c r="Z495" i="1"/>
  <c r="BN524" i="1"/>
  <c r="BN484" i="1"/>
  <c r="BP515" i="1"/>
  <c r="Y548" i="1"/>
  <c r="Z145" i="1" l="1"/>
  <c r="Z129" i="1"/>
  <c r="Z282" i="1"/>
  <c r="Z432" i="1"/>
  <c r="Z302" i="1"/>
  <c r="Z530" i="1"/>
  <c r="Z62" i="1"/>
  <c r="X560" i="1"/>
  <c r="Z338" i="1"/>
  <c r="Y559" i="1"/>
  <c r="Z156" i="1"/>
  <c r="Z210" i="1"/>
  <c r="Y557" i="1"/>
  <c r="Z445" i="1"/>
  <c r="Z274" i="1"/>
  <c r="Z481" i="1"/>
  <c r="Z374" i="1"/>
  <c r="Z178" i="1"/>
  <c r="Z55" i="1"/>
  <c r="Z77" i="1"/>
  <c r="Z184" i="1"/>
  <c r="Z194" i="1"/>
  <c r="Z345" i="1"/>
  <c r="Z41" i="1"/>
  <c r="Z28" i="1"/>
  <c r="Z379" i="1"/>
  <c r="Z239" i="1"/>
  <c r="Y561" i="1"/>
  <c r="Y558" i="1"/>
  <c r="Z510" i="1"/>
  <c r="Z317" i="1"/>
  <c r="Z124" i="1"/>
  <c r="Z332" i="1"/>
  <c r="Z256" i="1"/>
  <c r="Z222" i="1"/>
  <c r="Z427" i="1"/>
  <c r="Z362" i="1"/>
  <c r="Z535" i="1"/>
  <c r="Z499" i="1"/>
  <c r="Z100" i="1"/>
  <c r="Z525" i="1"/>
  <c r="Z397" i="1"/>
  <c r="Z108" i="1"/>
  <c r="Y560" i="1" l="1"/>
  <c r="Z562" i="1"/>
</calcChain>
</file>

<file path=xl/sharedStrings.xml><?xml version="1.0" encoding="utf-8"?>
<sst xmlns="http://schemas.openxmlformats.org/spreadsheetml/2006/main" count="2498" uniqueCount="877">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</sst>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10" t="s">
        <v>0</v>
      </c>
      <c r="E1" s="647"/>
      <c r="F1" s="647"/>
      <c r="G1" s="14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876</v>
      </c>
      <c r="I5" s="877"/>
      <c r="J5" s="877"/>
      <c r="K5" s="877"/>
      <c r="L5" s="877"/>
      <c r="M5" s="717"/>
      <c r="N5" s="69"/>
      <c r="P5" s="26" t="s">
        <v>10</v>
      </c>
      <c r="Q5" s="890">
        <v>45792</v>
      </c>
      <c r="R5" s="754"/>
      <c r="T5" s="801" t="s">
        <v>11</v>
      </c>
      <c r="U5" s="764"/>
      <c r="V5" s="803" t="s">
        <v>12</v>
      </c>
      <c r="W5" s="754"/>
      <c r="AB5" s="57"/>
      <c r="AC5" s="57"/>
      <c r="AD5" s="57"/>
      <c r="AE5" s="57"/>
    </row>
    <row r="6" spans="1:32" s="17" customFormat="1" ht="24" customHeight="1" x14ac:dyDescent="0.2">
      <c r="A6" s="762" t="s">
        <v>13</v>
      </c>
      <c r="B6" s="650"/>
      <c r="C6" s="651"/>
      <c r="D6" s="881" t="s">
        <v>14</v>
      </c>
      <c r="E6" s="882"/>
      <c r="F6" s="882"/>
      <c r="G6" s="882"/>
      <c r="H6" s="882"/>
      <c r="I6" s="882"/>
      <c r="J6" s="882"/>
      <c r="K6" s="882"/>
      <c r="L6" s="882"/>
      <c r="M6" s="754"/>
      <c r="N6" s="70"/>
      <c r="P6" s="26" t="s">
        <v>15</v>
      </c>
      <c r="Q6" s="950" t="str">
        <f>IF(Q5=0," ",CHOOSE(WEEKDAY(Q5,2),"Понедельник","Вторник","Среда","Четверг","Пятница","Суббота","Воскресенье"))</f>
        <v>Четверг</v>
      </c>
      <c r="R6" s="620"/>
      <c r="T6" s="809" t="s">
        <v>16</v>
      </c>
      <c r="U6" s="764"/>
      <c r="V6" s="858" t="s">
        <v>17</v>
      </c>
      <c r="W6" s="67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94" t="str">
        <f>IFERROR(VLOOKUP(DeliveryAddress,Table,3,0),1)</f>
        <v>1</v>
      </c>
      <c r="E7" s="695"/>
      <c r="F7" s="695"/>
      <c r="G7" s="695"/>
      <c r="H7" s="695"/>
      <c r="I7" s="695"/>
      <c r="J7" s="695"/>
      <c r="K7" s="695"/>
      <c r="L7" s="695"/>
      <c r="M7" s="696"/>
      <c r="N7" s="71"/>
      <c r="P7" s="26"/>
      <c r="Q7" s="46"/>
      <c r="R7" s="46"/>
      <c r="T7" s="629"/>
      <c r="U7" s="764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75" t="s">
        <v>18</v>
      </c>
      <c r="B8" s="632"/>
      <c r="C8" s="633"/>
      <c r="D8" s="705" t="s">
        <v>19</v>
      </c>
      <c r="E8" s="706"/>
      <c r="F8" s="706"/>
      <c r="G8" s="706"/>
      <c r="H8" s="706"/>
      <c r="I8" s="706"/>
      <c r="J8" s="706"/>
      <c r="K8" s="706"/>
      <c r="L8" s="706"/>
      <c r="M8" s="707"/>
      <c r="N8" s="72"/>
      <c r="P8" s="26" t="s">
        <v>20</v>
      </c>
      <c r="Q8" s="771">
        <v>0.54166666666666663</v>
      </c>
      <c r="R8" s="696"/>
      <c r="T8" s="629"/>
      <c r="U8" s="764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7"/>
      <c r="P9" s="29" t="s">
        <v>21</v>
      </c>
      <c r="Q9" s="750"/>
      <c r="R9" s="751"/>
      <c r="T9" s="629"/>
      <c r="U9" s="764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22</v>
      </c>
      <c r="Q10" s="810"/>
      <c r="R10" s="811"/>
      <c r="U10" s="26" t="s">
        <v>23</v>
      </c>
      <c r="V10" s="673" t="s">
        <v>24</v>
      </c>
      <c r="W10" s="67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53"/>
      <c r="R11" s="754"/>
      <c r="U11" s="26" t="s">
        <v>27</v>
      </c>
      <c r="V11" s="897" t="s">
        <v>28</v>
      </c>
      <c r="W11" s="75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3" t="s">
        <v>29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73"/>
      <c r="P12" s="26" t="s">
        <v>30</v>
      </c>
      <c r="Q12" s="771"/>
      <c r="R12" s="696"/>
      <c r="S12" s="27"/>
      <c r="U12" s="26"/>
      <c r="V12" s="647"/>
      <c r="W12" s="629"/>
      <c r="AB12" s="57"/>
      <c r="AC12" s="57"/>
      <c r="AD12" s="57"/>
      <c r="AE12" s="57"/>
    </row>
    <row r="13" spans="1:32" s="17" customFormat="1" ht="23.25" customHeight="1" x14ac:dyDescent="0.2">
      <c r="A13" s="793" t="s">
        <v>31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73"/>
      <c r="O13" s="29"/>
      <c r="P13" s="29" t="s">
        <v>32</v>
      </c>
      <c r="Q13" s="897"/>
      <c r="R13" s="75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3" t="s">
        <v>33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1" t="s">
        <v>34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74"/>
      <c r="P15" s="646" t="s">
        <v>35</v>
      </c>
      <c r="Q15" s="647"/>
      <c r="R15" s="647"/>
      <c r="S15" s="647"/>
      <c r="T15" s="64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8"/>
      <c r="Q16" s="648"/>
      <c r="R16" s="648"/>
      <c r="S16" s="648"/>
      <c r="T16" s="6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79" t="s">
        <v>36</v>
      </c>
      <c r="B17" s="679" t="s">
        <v>37</v>
      </c>
      <c r="C17" s="781" t="s">
        <v>38</v>
      </c>
      <c r="D17" s="679" t="s">
        <v>39</v>
      </c>
      <c r="E17" s="721"/>
      <c r="F17" s="679" t="s">
        <v>40</v>
      </c>
      <c r="G17" s="679" t="s">
        <v>41</v>
      </c>
      <c r="H17" s="679" t="s">
        <v>42</v>
      </c>
      <c r="I17" s="679" t="s">
        <v>43</v>
      </c>
      <c r="J17" s="679" t="s">
        <v>44</v>
      </c>
      <c r="K17" s="679" t="s">
        <v>45</v>
      </c>
      <c r="L17" s="679" t="s">
        <v>46</v>
      </c>
      <c r="M17" s="679" t="s">
        <v>47</v>
      </c>
      <c r="N17" s="679" t="s">
        <v>48</v>
      </c>
      <c r="O17" s="679" t="s">
        <v>49</v>
      </c>
      <c r="P17" s="679" t="s">
        <v>50</v>
      </c>
      <c r="Q17" s="720"/>
      <c r="R17" s="720"/>
      <c r="S17" s="720"/>
      <c r="T17" s="721"/>
      <c r="U17" s="965" t="s">
        <v>51</v>
      </c>
      <c r="V17" s="651"/>
      <c r="W17" s="679" t="s">
        <v>52</v>
      </c>
      <c r="X17" s="679" t="s">
        <v>53</v>
      </c>
      <c r="Y17" s="966" t="s">
        <v>54</v>
      </c>
      <c r="Z17" s="875" t="s">
        <v>55</v>
      </c>
      <c r="AA17" s="849" t="s">
        <v>56</v>
      </c>
      <c r="AB17" s="849" t="s">
        <v>57</v>
      </c>
      <c r="AC17" s="849" t="s">
        <v>58</v>
      </c>
      <c r="AD17" s="849" t="s">
        <v>59</v>
      </c>
      <c r="AE17" s="928"/>
      <c r="AF17" s="929"/>
      <c r="AG17" s="77"/>
      <c r="BD17" s="76" t="s">
        <v>60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78" t="s">
        <v>61</v>
      </c>
      <c r="V18" s="78" t="s">
        <v>62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77"/>
      <c r="BD18" s="76"/>
    </row>
    <row r="19" spans="1:68" ht="27.75" hidden="1" customHeight="1" x14ac:dyDescent="0.2">
      <c r="A19" s="637" t="s">
        <v>63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52"/>
      <c r="AB19" s="52"/>
      <c r="AC19" s="52"/>
    </row>
    <row r="20" spans="1:68" ht="16.5" hidden="1" customHeight="1" x14ac:dyDescent="0.25">
      <c r="A20" s="639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hidden="1" customHeight="1" x14ac:dyDescent="0.25">
      <c r="A21" s="635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hidden="1" customHeight="1" x14ac:dyDescent="0.25">
      <c r="A22" s="60" t="s">
        <v>65</v>
      </c>
      <c r="B22" s="60" t="s">
        <v>66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71</v>
      </c>
      <c r="B23" s="60" t="s">
        <v>72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74</v>
      </c>
      <c r="B24" s="60" t="s">
        <v>75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77</v>
      </c>
      <c r="B25" s="60" t="s">
        <v>78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80</v>
      </c>
      <c r="B26" s="60" t="s">
        <v>81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83</v>
      </c>
      <c r="B27" s="60" t="s">
        <v>84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86</v>
      </c>
      <c r="Q28" s="632"/>
      <c r="R28" s="632"/>
      <c r="S28" s="632"/>
      <c r="T28" s="632"/>
      <c r="U28" s="632"/>
      <c r="V28" s="633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86</v>
      </c>
      <c r="Q29" s="632"/>
      <c r="R29" s="632"/>
      <c r="S29" s="632"/>
      <c r="T29" s="632"/>
      <c r="U29" s="632"/>
      <c r="V29" s="633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5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hidden="1" customHeight="1" x14ac:dyDescent="0.25">
      <c r="A31" s="60" t="s">
        <v>89</v>
      </c>
      <c r="B31" s="60" t="s">
        <v>90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86</v>
      </c>
      <c r="Q32" s="632"/>
      <c r="R32" s="632"/>
      <c r="S32" s="632"/>
      <c r="T32" s="632"/>
      <c r="U32" s="632"/>
      <c r="V32" s="633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86</v>
      </c>
      <c r="Q33" s="632"/>
      <c r="R33" s="632"/>
      <c r="S33" s="632"/>
      <c r="T33" s="632"/>
      <c r="U33" s="632"/>
      <c r="V33" s="633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37" t="s">
        <v>94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52"/>
      <c r="AB34" s="52"/>
      <c r="AC34" s="52"/>
    </row>
    <row r="35" spans="1:68" ht="16.5" hidden="1" customHeight="1" x14ac:dyDescent="0.25">
      <c r="A35" s="639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hidden="1" customHeight="1" x14ac:dyDescent="0.25">
      <c r="A36" s="635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hidden="1" customHeight="1" x14ac:dyDescent="0.25">
      <c r="A37" s="60" t="s">
        <v>97</v>
      </c>
      <c r="B37" s="60" t="s">
        <v>98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69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102</v>
      </c>
      <c r="B38" s="60" t="s">
        <v>103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69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101</v>
      </c>
      <c r="AG38" s="75"/>
      <c r="AJ38" s="79" t="s">
        <v>107</v>
      </c>
      <c r="AK38" s="79">
        <v>48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108</v>
      </c>
      <c r="B39" s="60" t="s">
        <v>109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110</v>
      </c>
      <c r="B40" s="60" t="s">
        <v>111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hidden="1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86</v>
      </c>
      <c r="Q41" s="632"/>
      <c r="R41" s="632"/>
      <c r="S41" s="632"/>
      <c r="T41" s="632"/>
      <c r="U41" s="632"/>
      <c r="V41" s="633"/>
      <c r="W41" s="40" t="s">
        <v>87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hidden="1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86</v>
      </c>
      <c r="Q42" s="632"/>
      <c r="R42" s="632"/>
      <c r="S42" s="632"/>
      <c r="T42" s="632"/>
      <c r="U42" s="632"/>
      <c r="V42" s="633"/>
      <c r="W42" s="40" t="s">
        <v>69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hidden="1" customHeight="1" x14ac:dyDescent="0.25">
      <c r="A43" s="635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hidden="1" customHeight="1" x14ac:dyDescent="0.25">
      <c r="A44" s="60" t="s">
        <v>113</v>
      </c>
      <c r="B44" s="60" t="s">
        <v>114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86</v>
      </c>
      <c r="Q45" s="632"/>
      <c r="R45" s="632"/>
      <c r="S45" s="632"/>
      <c r="T45" s="632"/>
      <c r="U45" s="632"/>
      <c r="V45" s="633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86</v>
      </c>
      <c r="Q46" s="632"/>
      <c r="R46" s="632"/>
      <c r="S46" s="632"/>
      <c r="T46" s="632"/>
      <c r="U46" s="632"/>
      <c r="V46" s="633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9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hidden="1" customHeight="1" x14ac:dyDescent="0.25">
      <c r="A48" s="635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hidden="1" customHeight="1" x14ac:dyDescent="0.25">
      <c r="A49" s="60" t="s">
        <v>117</v>
      </c>
      <c r="B49" s="60" t="s">
        <v>118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69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hidden="1" customHeight="1" x14ac:dyDescent="0.25">
      <c r="A50" s="60" t="s">
        <v>120</v>
      </c>
      <c r="B50" s="60" t="s">
        <v>121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122</v>
      </c>
      <c r="M50" s="36" t="s">
        <v>100</v>
      </c>
      <c r="N50" s="36"/>
      <c r="O50" s="35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69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123</v>
      </c>
      <c r="AG50" s="75"/>
      <c r="AJ50" s="79" t="s">
        <v>124</v>
      </c>
      <c r="AK50" s="79">
        <v>691.2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125</v>
      </c>
      <c r="B51" s="60" t="s">
        <v>126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127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128</v>
      </c>
      <c r="B52" s="60" t="s">
        <v>129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123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130</v>
      </c>
      <c r="B53" s="60" t="s">
        <v>131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132</v>
      </c>
      <c r="N53" s="36"/>
      <c r="O53" s="35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133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134</v>
      </c>
      <c r="B54" s="60" t="s">
        <v>135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122</v>
      </c>
      <c r="M54" s="36" t="s">
        <v>100</v>
      </c>
      <c r="N54" s="36"/>
      <c r="O54" s="35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69</v>
      </c>
      <c r="X54" s="56">
        <v>450</v>
      </c>
      <c r="Y54" s="53">
        <f t="shared" si="6"/>
        <v>450</v>
      </c>
      <c r="Z54" s="39">
        <f>IFERROR(IF(Y54=0,"",ROUNDUP(Y54/H54,0)*0.00902),"")</f>
        <v>0.90200000000000002</v>
      </c>
      <c r="AA54" s="65"/>
      <c r="AB54" s="66"/>
      <c r="AC54" s="115" t="s">
        <v>136</v>
      </c>
      <c r="AG54" s="75"/>
      <c r="AJ54" s="79" t="s">
        <v>124</v>
      </c>
      <c r="AK54" s="79">
        <v>594</v>
      </c>
      <c r="BB54" s="116" t="s">
        <v>1</v>
      </c>
      <c r="BM54" s="75">
        <f t="shared" si="7"/>
        <v>471</v>
      </c>
      <c r="BN54" s="75">
        <f t="shared" si="8"/>
        <v>471</v>
      </c>
      <c r="BO54" s="75">
        <f t="shared" si="9"/>
        <v>0.75757575757575757</v>
      </c>
      <c r="BP54" s="75">
        <f t="shared" si="10"/>
        <v>0.75757575757575757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86</v>
      </c>
      <c r="Q55" s="632"/>
      <c r="R55" s="632"/>
      <c r="S55" s="632"/>
      <c r="T55" s="632"/>
      <c r="U55" s="632"/>
      <c r="V55" s="633"/>
      <c r="W55" s="40" t="s">
        <v>87</v>
      </c>
      <c r="X55" s="41">
        <f>IFERROR(X49/H49,"0")+IFERROR(X50/H50,"0")+IFERROR(X51/H51,"0")+IFERROR(X52/H52,"0")+IFERROR(X53/H53,"0")+IFERROR(X54/H54,"0")</f>
        <v>100</v>
      </c>
      <c r="Y55" s="41">
        <f>IFERROR(Y49/H49,"0")+IFERROR(Y50/H50,"0")+IFERROR(Y51/H51,"0")+IFERROR(Y52/H52,"0")+IFERROR(Y53/H53,"0")+IFERROR(Y54/H54,"0")</f>
        <v>100</v>
      </c>
      <c r="Z55" s="41">
        <f>IFERROR(IF(Z49="",0,Z49),"0")+IFERROR(IF(Z50="",0,Z50),"0")+IFERROR(IF(Z51="",0,Z51),"0")+IFERROR(IF(Z52="",0,Z52),"0")+IFERROR(IF(Z53="",0,Z53),"0")+IFERROR(IF(Z54="",0,Z54),"0")</f>
        <v>0.90200000000000002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86</v>
      </c>
      <c r="Q56" s="632"/>
      <c r="R56" s="632"/>
      <c r="S56" s="632"/>
      <c r="T56" s="632"/>
      <c r="U56" s="632"/>
      <c r="V56" s="633"/>
      <c r="W56" s="40" t="s">
        <v>69</v>
      </c>
      <c r="X56" s="41">
        <f>IFERROR(SUM(X49:X54),"0")</f>
        <v>450</v>
      </c>
      <c r="Y56" s="41">
        <f>IFERROR(SUM(Y49:Y54),"0")</f>
        <v>450</v>
      </c>
      <c r="Z56" s="40"/>
      <c r="AA56" s="64"/>
      <c r="AB56" s="64"/>
      <c r="AC56" s="64"/>
    </row>
    <row r="57" spans="1:68" ht="14.25" hidden="1" customHeight="1" x14ac:dyDescent="0.25">
      <c r="A57" s="635" t="s">
        <v>137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hidden="1" customHeight="1" x14ac:dyDescent="0.25">
      <c r="A58" s="60" t="s">
        <v>138</v>
      </c>
      <c r="B58" s="60" t="s">
        <v>139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69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140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141</v>
      </c>
      <c r="B59" s="60" t="s">
        <v>142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143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144</v>
      </c>
      <c r="B60" s="60" t="s">
        <v>145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140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146</v>
      </c>
      <c r="B61" s="60" t="s">
        <v>147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122</v>
      </c>
      <c r="M61" s="36" t="s">
        <v>100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69</v>
      </c>
      <c r="X61" s="56">
        <v>81</v>
      </c>
      <c r="Y61" s="53">
        <f>IFERROR(IF(X61="",0,CEILING((X61/$H61),1)*$H61),"")</f>
        <v>81</v>
      </c>
      <c r="Z61" s="39">
        <f>IFERROR(IF(Y61=0,"",ROUNDUP(Y61/H61,0)*0.00651),"")</f>
        <v>0.1953</v>
      </c>
      <c r="AA61" s="65"/>
      <c r="AB61" s="66"/>
      <c r="AC61" s="123" t="s">
        <v>140</v>
      </c>
      <c r="AG61" s="75"/>
      <c r="AJ61" s="79" t="s">
        <v>124</v>
      </c>
      <c r="AK61" s="79">
        <v>491.4</v>
      </c>
      <c r="BB61" s="124" t="s">
        <v>1</v>
      </c>
      <c r="BM61" s="75">
        <f>IFERROR(X61*I61/H61,"0")</f>
        <v>86.399999999999991</v>
      </c>
      <c r="BN61" s="75">
        <f>IFERROR(Y61*I61/H61,"0")</f>
        <v>86.399999999999991</v>
      </c>
      <c r="BO61" s="75">
        <f>IFERROR(1/J61*(X61/H61),"0")</f>
        <v>0.16483516483516483</v>
      </c>
      <c r="BP61" s="75">
        <f>IFERROR(1/J61*(Y61/H61),"0")</f>
        <v>0.16483516483516483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86</v>
      </c>
      <c r="Q62" s="632"/>
      <c r="R62" s="632"/>
      <c r="S62" s="632"/>
      <c r="T62" s="632"/>
      <c r="U62" s="632"/>
      <c r="V62" s="633"/>
      <c r="W62" s="40" t="s">
        <v>87</v>
      </c>
      <c r="X62" s="41">
        <f>IFERROR(X58/H58,"0")+IFERROR(X59/H59,"0")+IFERROR(X60/H60,"0")+IFERROR(X61/H61,"0")</f>
        <v>29.999999999999996</v>
      </c>
      <c r="Y62" s="41">
        <f>IFERROR(Y58/H58,"0")+IFERROR(Y59/H59,"0")+IFERROR(Y60/H60,"0")+IFERROR(Y61/H61,"0")</f>
        <v>29.999999999999996</v>
      </c>
      <c r="Z62" s="41">
        <f>IFERROR(IF(Z58="",0,Z58),"0")+IFERROR(IF(Z59="",0,Z59),"0")+IFERROR(IF(Z60="",0,Z60),"0")+IFERROR(IF(Z61="",0,Z61),"0")</f>
        <v>0.1953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86</v>
      </c>
      <c r="Q63" s="632"/>
      <c r="R63" s="632"/>
      <c r="S63" s="632"/>
      <c r="T63" s="632"/>
      <c r="U63" s="632"/>
      <c r="V63" s="633"/>
      <c r="W63" s="40" t="s">
        <v>69</v>
      </c>
      <c r="X63" s="41">
        <f>IFERROR(SUM(X58:X61),"0")</f>
        <v>81</v>
      </c>
      <c r="Y63" s="41">
        <f>IFERROR(SUM(Y58:Y61),"0")</f>
        <v>81</v>
      </c>
      <c r="Z63" s="40"/>
      <c r="AA63" s="64"/>
      <c r="AB63" s="64"/>
      <c r="AC63" s="64"/>
    </row>
    <row r="64" spans="1:68" ht="14.25" hidden="1" customHeight="1" x14ac:dyDescent="0.25">
      <c r="A64" s="635" t="s">
        <v>148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hidden="1" customHeight="1" x14ac:dyDescent="0.25">
      <c r="A65" s="60" t="s">
        <v>149</v>
      </c>
      <c r="B65" s="60" t="s">
        <v>150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151</v>
      </c>
      <c r="L65" s="35"/>
      <c r="M65" s="36" t="s">
        <v>68</v>
      </c>
      <c r="N65" s="36"/>
      <c r="O65" s="35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152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153</v>
      </c>
      <c r="B66" s="60" t="s">
        <v>154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151</v>
      </c>
      <c r="L66" s="35"/>
      <c r="M66" s="36" t="s">
        <v>68</v>
      </c>
      <c r="N66" s="36"/>
      <c r="O66" s="35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155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156</v>
      </c>
      <c r="B67" s="60" t="s">
        <v>157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151</v>
      </c>
      <c r="L67" s="35"/>
      <c r="M67" s="36" t="s">
        <v>68</v>
      </c>
      <c r="N67" s="36"/>
      <c r="O67" s="35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158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86</v>
      </c>
      <c r="Q68" s="632"/>
      <c r="R68" s="632"/>
      <c r="S68" s="632"/>
      <c r="T68" s="632"/>
      <c r="U68" s="632"/>
      <c r="V68" s="633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86</v>
      </c>
      <c r="Q69" s="632"/>
      <c r="R69" s="632"/>
      <c r="S69" s="632"/>
      <c r="T69" s="632"/>
      <c r="U69" s="632"/>
      <c r="V69" s="633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5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hidden="1" customHeight="1" x14ac:dyDescent="0.25">
      <c r="A71" s="60" t="s">
        <v>159</v>
      </c>
      <c r="B71" s="60" t="s">
        <v>160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161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162</v>
      </c>
      <c r="B72" s="60" t="s">
        <v>163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164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165</v>
      </c>
      <c r="B73" s="60" t="s">
        <v>166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167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168</v>
      </c>
      <c r="B74" s="60" t="s">
        <v>169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161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170</v>
      </c>
      <c r="B75" s="60" t="s">
        <v>171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164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172</v>
      </c>
      <c r="B76" s="60" t="s">
        <v>173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167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86</v>
      </c>
      <c r="Q77" s="632"/>
      <c r="R77" s="632"/>
      <c r="S77" s="632"/>
      <c r="T77" s="632"/>
      <c r="U77" s="632"/>
      <c r="V77" s="633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86</v>
      </c>
      <c r="Q78" s="632"/>
      <c r="R78" s="632"/>
      <c r="S78" s="632"/>
      <c r="T78" s="632"/>
      <c r="U78" s="632"/>
      <c r="V78" s="633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5" t="s">
        <v>174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hidden="1" customHeight="1" x14ac:dyDescent="0.25">
      <c r="A80" s="60" t="s">
        <v>175</v>
      </c>
      <c r="B80" s="60" t="s">
        <v>176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132</v>
      </c>
      <c r="N80" s="36"/>
      <c r="O80" s="35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69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177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178</v>
      </c>
      <c r="B81" s="60" t="s">
        <v>179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180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86</v>
      </c>
      <c r="Q82" s="632"/>
      <c r="R82" s="632"/>
      <c r="S82" s="632"/>
      <c r="T82" s="632"/>
      <c r="U82" s="632"/>
      <c r="V82" s="633"/>
      <c r="W82" s="40" t="s">
        <v>87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86</v>
      </c>
      <c r="Q83" s="632"/>
      <c r="R83" s="632"/>
      <c r="S83" s="632"/>
      <c r="T83" s="632"/>
      <c r="U83" s="632"/>
      <c r="V83" s="633"/>
      <c r="W83" s="40" t="s">
        <v>69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9" t="s">
        <v>181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hidden="1" customHeight="1" x14ac:dyDescent="0.25">
      <c r="A85" s="635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hidden="1" customHeight="1" x14ac:dyDescent="0.25">
      <c r="A86" s="60" t="s">
        <v>182</v>
      </c>
      <c r="B86" s="60" t="s">
        <v>183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132</v>
      </c>
      <c r="N86" s="36"/>
      <c r="O86" s="35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69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184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hidden="1" customHeight="1" x14ac:dyDescent="0.25">
      <c r="A87" s="60" t="s">
        <v>185</v>
      </c>
      <c r="B87" s="60" t="s">
        <v>186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184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hidden="1" customHeight="1" x14ac:dyDescent="0.25">
      <c r="A88" s="60" t="s">
        <v>187</v>
      </c>
      <c r="B88" s="60" t="s">
        <v>188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132</v>
      </c>
      <c r="N88" s="36"/>
      <c r="O88" s="35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69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189</v>
      </c>
      <c r="AG88" s="75"/>
      <c r="AJ88" s="79" t="s">
        <v>107</v>
      </c>
      <c r="AK88" s="79">
        <v>54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idden="1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86</v>
      </c>
      <c r="Q89" s="632"/>
      <c r="R89" s="632"/>
      <c r="S89" s="632"/>
      <c r="T89" s="632"/>
      <c r="U89" s="632"/>
      <c r="V89" s="633"/>
      <c r="W89" s="40" t="s">
        <v>87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hidden="1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86</v>
      </c>
      <c r="Q90" s="632"/>
      <c r="R90" s="632"/>
      <c r="S90" s="632"/>
      <c r="T90" s="632"/>
      <c r="U90" s="632"/>
      <c r="V90" s="633"/>
      <c r="W90" s="40" t="s">
        <v>69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hidden="1" customHeight="1" x14ac:dyDescent="0.25">
      <c r="A91" s="635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hidden="1" customHeight="1" x14ac:dyDescent="0.25">
      <c r="A92" s="60" t="s">
        <v>190</v>
      </c>
      <c r="B92" s="60" t="s">
        <v>191</v>
      </c>
      <c r="C92" s="34">
        <v>4301051546</v>
      </c>
      <c r="D92" s="619">
        <v>4607091386967</v>
      </c>
      <c r="E92" s="62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6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7"/>
      <c r="V92" s="37"/>
      <c r="W92" s="38" t="s">
        <v>69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192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hidden="1" customHeight="1" x14ac:dyDescent="0.25">
      <c r="A93" s="60" t="s">
        <v>190</v>
      </c>
      <c r="B93" s="60" t="s">
        <v>193</v>
      </c>
      <c r="C93" s="34">
        <v>4301051712</v>
      </c>
      <c r="D93" s="619">
        <v>4607091386967</v>
      </c>
      <c r="E93" s="62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132</v>
      </c>
      <c r="N93" s="36"/>
      <c r="O93" s="35">
        <v>45</v>
      </c>
      <c r="P93" s="888" t="s">
        <v>194</v>
      </c>
      <c r="Q93" s="622"/>
      <c r="R93" s="622"/>
      <c r="S93" s="622"/>
      <c r="T93" s="623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192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190</v>
      </c>
      <c r="B94" s="60" t="s">
        <v>195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192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196</v>
      </c>
      <c r="B95" s="60" t="s">
        <v>197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198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199</v>
      </c>
      <c r="B96" s="60" t="s">
        <v>200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106</v>
      </c>
      <c r="N96" s="36"/>
      <c r="O96" s="35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201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199</v>
      </c>
      <c r="B97" s="60" t="s">
        <v>202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132</v>
      </c>
      <c r="N97" s="36"/>
      <c r="O97" s="35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192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203</v>
      </c>
      <c r="B98" s="60" t="s">
        <v>204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205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206</v>
      </c>
      <c r="B99" s="60" t="s">
        <v>207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205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idden="1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86</v>
      </c>
      <c r="Q100" s="632"/>
      <c r="R100" s="632"/>
      <c r="S100" s="632"/>
      <c r="T100" s="632"/>
      <c r="U100" s="632"/>
      <c r="V100" s="633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hidden="1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86</v>
      </c>
      <c r="Q101" s="632"/>
      <c r="R101" s="632"/>
      <c r="S101" s="632"/>
      <c r="T101" s="632"/>
      <c r="U101" s="632"/>
      <c r="V101" s="633"/>
      <c r="W101" s="40" t="s">
        <v>69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hidden="1" customHeight="1" x14ac:dyDescent="0.25">
      <c r="A102" s="639" t="s">
        <v>208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hidden="1" customHeight="1" x14ac:dyDescent="0.25">
      <c r="A103" s="635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hidden="1" customHeight="1" x14ac:dyDescent="0.25">
      <c r="A104" s="60" t="s">
        <v>209</v>
      </c>
      <c r="B104" s="60" t="s">
        <v>210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69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211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212</v>
      </c>
      <c r="B105" s="60" t="s">
        <v>213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 t="s">
        <v>105</v>
      </c>
      <c r="M105" s="36" t="s">
        <v>106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211</v>
      </c>
      <c r="AG105" s="75"/>
      <c r="AJ105" s="79" t="s">
        <v>107</v>
      </c>
      <c r="AK105" s="79">
        <v>45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214</v>
      </c>
      <c r="B106" s="60" t="s">
        <v>215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211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216</v>
      </c>
      <c r="B107" s="60" t="s">
        <v>217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211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idden="1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86</v>
      </c>
      <c r="Q108" s="632"/>
      <c r="R108" s="632"/>
      <c r="S108" s="632"/>
      <c r="T108" s="632"/>
      <c r="U108" s="632"/>
      <c r="V108" s="633"/>
      <c r="W108" s="40" t="s">
        <v>87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86</v>
      </c>
      <c r="Q109" s="632"/>
      <c r="R109" s="632"/>
      <c r="S109" s="632"/>
      <c r="T109" s="632"/>
      <c r="U109" s="632"/>
      <c r="V109" s="633"/>
      <c r="W109" s="40" t="s">
        <v>69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hidden="1" customHeight="1" x14ac:dyDescent="0.25">
      <c r="A110" s="635" t="s">
        <v>137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hidden="1" customHeight="1" x14ac:dyDescent="0.25">
      <c r="A111" s="60" t="s">
        <v>218</v>
      </c>
      <c r="B111" s="60" t="s">
        <v>219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220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221</v>
      </c>
      <c r="B112" s="60" t="s">
        <v>222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151</v>
      </c>
      <c r="L112" s="35"/>
      <c r="M112" s="36" t="s">
        <v>100</v>
      </c>
      <c r="N112" s="36"/>
      <c r="O112" s="35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220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223</v>
      </c>
      <c r="B113" s="60" t="s">
        <v>224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220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86</v>
      </c>
      <c r="Q114" s="632"/>
      <c r="R114" s="632"/>
      <c r="S114" s="632"/>
      <c r="T114" s="632"/>
      <c r="U114" s="632"/>
      <c r="V114" s="633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86</v>
      </c>
      <c r="Q115" s="632"/>
      <c r="R115" s="632"/>
      <c r="S115" s="632"/>
      <c r="T115" s="632"/>
      <c r="U115" s="632"/>
      <c r="V115" s="633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35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27" hidden="1" customHeight="1" x14ac:dyDescent="0.25">
      <c r="A117" s="60" t="s">
        <v>225</v>
      </c>
      <c r="B117" s="60" t="s">
        <v>226</v>
      </c>
      <c r="C117" s="34">
        <v>4301051360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76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227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225</v>
      </c>
      <c r="B118" s="60" t="s">
        <v>228</v>
      </c>
      <c r="C118" s="34">
        <v>4301051724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132</v>
      </c>
      <c r="N118" s="36"/>
      <c r="O118" s="35">
        <v>45</v>
      </c>
      <c r="P118" s="7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229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hidden="1" customHeight="1" x14ac:dyDescent="0.25">
      <c r="A119" s="60" t="s">
        <v>225</v>
      </c>
      <c r="B119" s="60" t="s">
        <v>230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69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/>
      <c r="AB119" s="66"/>
      <c r="AC119" s="187" t="s">
        <v>229</v>
      </c>
      <c r="AG119" s="75"/>
      <c r="AJ119" s="79"/>
      <c r="AK119" s="79">
        <v>0</v>
      </c>
      <c r="BB119" s="188" t="s">
        <v>1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hidden="1" customHeight="1" x14ac:dyDescent="0.25">
      <c r="A120" s="60" t="s">
        <v>231</v>
      </c>
      <c r="B120" s="60" t="s">
        <v>232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132</v>
      </c>
      <c r="N120" s="36"/>
      <c r="O120" s="35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229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hidden="1" customHeight="1" x14ac:dyDescent="0.25">
      <c r="A121" s="60" t="s">
        <v>233</v>
      </c>
      <c r="B121" s="60" t="s">
        <v>234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132</v>
      </c>
      <c r="N121" s="36"/>
      <c r="O121" s="35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69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229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hidden="1" customHeight="1" x14ac:dyDescent="0.25">
      <c r="A122" s="60" t="s">
        <v>235</v>
      </c>
      <c r="B122" s="60" t="s">
        <v>236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69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237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238</v>
      </c>
      <c r="B123" s="60" t="s">
        <v>239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240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hidden="1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86</v>
      </c>
      <c r="Q124" s="632"/>
      <c r="R124" s="632"/>
      <c r="S124" s="632"/>
      <c r="T124" s="632"/>
      <c r="U124" s="632"/>
      <c r="V124" s="633"/>
      <c r="W124" s="40" t="s">
        <v>87</v>
      </c>
      <c r="X124" s="41">
        <f>IFERROR(X117/H117,"0")+IFERROR(X118/H118,"0")+IFERROR(X119/H119,"0")+IFERROR(X120/H120,"0")+IFERROR(X121/H121,"0")+IFERROR(X122/H122,"0")+IFERROR(X123/H123,"0")</f>
        <v>0</v>
      </c>
      <c r="Y124" s="41">
        <f>IFERROR(Y117/H117,"0")+IFERROR(Y118/H118,"0")+IFERROR(Y119/H119,"0")+IFERROR(Y120/H120,"0")+IFERROR(Y121/H121,"0")+IFERROR(Y122/H122,"0")+IFERROR(Y123/H123,"0")</f>
        <v>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hidden="1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86</v>
      </c>
      <c r="Q125" s="632"/>
      <c r="R125" s="632"/>
      <c r="S125" s="632"/>
      <c r="T125" s="632"/>
      <c r="U125" s="632"/>
      <c r="V125" s="633"/>
      <c r="W125" s="40" t="s">
        <v>69</v>
      </c>
      <c r="X125" s="41">
        <f>IFERROR(SUM(X117:X123),"0")</f>
        <v>0</v>
      </c>
      <c r="Y125" s="41">
        <f>IFERROR(SUM(Y117:Y123),"0")</f>
        <v>0</v>
      </c>
      <c r="Z125" s="40"/>
      <c r="AA125" s="64"/>
      <c r="AB125" s="64"/>
      <c r="AC125" s="64"/>
    </row>
    <row r="126" spans="1:68" ht="14.25" hidden="1" customHeight="1" x14ac:dyDescent="0.25">
      <c r="A126" s="635" t="s">
        <v>174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hidden="1" customHeight="1" x14ac:dyDescent="0.25">
      <c r="A127" s="60" t="s">
        <v>241</v>
      </c>
      <c r="B127" s="60" t="s">
        <v>242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243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244</v>
      </c>
      <c r="B128" s="60" t="s">
        <v>245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69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246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86</v>
      </c>
      <c r="Q129" s="632"/>
      <c r="R129" s="632"/>
      <c r="S129" s="632"/>
      <c r="T129" s="632"/>
      <c r="U129" s="632"/>
      <c r="V129" s="633"/>
      <c r="W129" s="40" t="s">
        <v>87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86</v>
      </c>
      <c r="Q130" s="632"/>
      <c r="R130" s="632"/>
      <c r="S130" s="632"/>
      <c r="T130" s="632"/>
      <c r="U130" s="632"/>
      <c r="V130" s="633"/>
      <c r="W130" s="40" t="s">
        <v>69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9" t="s">
        <v>247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hidden="1" customHeight="1" x14ac:dyDescent="0.25">
      <c r="A132" s="635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hidden="1" customHeight="1" x14ac:dyDescent="0.25">
      <c r="A133" s="60" t="s">
        <v>248</v>
      </c>
      <c r="B133" s="60" t="s">
        <v>249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250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248</v>
      </c>
      <c r="B134" s="60" t="s">
        <v>251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69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250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86</v>
      </c>
      <c r="Q135" s="632"/>
      <c r="R135" s="632"/>
      <c r="S135" s="632"/>
      <c r="T135" s="632"/>
      <c r="U135" s="632"/>
      <c r="V135" s="633"/>
      <c r="W135" s="40" t="s">
        <v>87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86</v>
      </c>
      <c r="Q136" s="632"/>
      <c r="R136" s="632"/>
      <c r="S136" s="632"/>
      <c r="T136" s="632"/>
      <c r="U136" s="632"/>
      <c r="V136" s="633"/>
      <c r="W136" s="40" t="s">
        <v>69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35" t="s">
        <v>148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hidden="1" customHeight="1" x14ac:dyDescent="0.25">
      <c r="A138" s="60" t="s">
        <v>252</v>
      </c>
      <c r="B138" s="60" t="s">
        <v>253</v>
      </c>
      <c r="C138" s="34">
        <v>4301031235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254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252</v>
      </c>
      <c r="B139" s="60" t="s">
        <v>255</v>
      </c>
      <c r="C139" s="34">
        <v>4301031234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89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69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254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86</v>
      </c>
      <c r="Q140" s="632"/>
      <c r="R140" s="632"/>
      <c r="S140" s="632"/>
      <c r="T140" s="632"/>
      <c r="U140" s="632"/>
      <c r="V140" s="633"/>
      <c r="W140" s="40" t="s">
        <v>87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86</v>
      </c>
      <c r="Q141" s="632"/>
      <c r="R141" s="632"/>
      <c r="S141" s="632"/>
      <c r="T141" s="632"/>
      <c r="U141" s="632"/>
      <c r="V141" s="633"/>
      <c r="W141" s="40" t="s">
        <v>69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35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hidden="1" customHeight="1" x14ac:dyDescent="0.25">
      <c r="A143" s="60" t="s">
        <v>256</v>
      </c>
      <c r="B143" s="60" t="s">
        <v>257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250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256</v>
      </c>
      <c r="B144" s="60" t="s">
        <v>258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69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250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86</v>
      </c>
      <c r="Q145" s="632"/>
      <c r="R145" s="632"/>
      <c r="S145" s="632"/>
      <c r="T145" s="632"/>
      <c r="U145" s="632"/>
      <c r="V145" s="633"/>
      <c r="W145" s="40" t="s">
        <v>87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86</v>
      </c>
      <c r="Q146" s="632"/>
      <c r="R146" s="632"/>
      <c r="S146" s="632"/>
      <c r="T146" s="632"/>
      <c r="U146" s="632"/>
      <c r="V146" s="633"/>
      <c r="W146" s="40" t="s">
        <v>69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9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hidden="1" customHeight="1" x14ac:dyDescent="0.25">
      <c r="A148" s="635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hidden="1" customHeight="1" x14ac:dyDescent="0.25">
      <c r="A149" s="60" t="s">
        <v>259</v>
      </c>
      <c r="B149" s="60" t="s">
        <v>260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69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261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86</v>
      </c>
      <c r="Q150" s="632"/>
      <c r="R150" s="632"/>
      <c r="S150" s="632"/>
      <c r="T150" s="632"/>
      <c r="U150" s="632"/>
      <c r="V150" s="633"/>
      <c r="W150" s="40" t="s">
        <v>87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86</v>
      </c>
      <c r="Q151" s="632"/>
      <c r="R151" s="632"/>
      <c r="S151" s="632"/>
      <c r="T151" s="632"/>
      <c r="U151" s="632"/>
      <c r="V151" s="633"/>
      <c r="W151" s="40" t="s">
        <v>69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5" t="s">
        <v>148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hidden="1" customHeight="1" x14ac:dyDescent="0.25">
      <c r="A153" s="60" t="s">
        <v>262</v>
      </c>
      <c r="B153" s="60" t="s">
        <v>263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264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265</v>
      </c>
      <c r="B154" s="60" t="s">
        <v>266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267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268</v>
      </c>
      <c r="B155" s="60" t="s">
        <v>269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270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86</v>
      </c>
      <c r="Q156" s="632"/>
      <c r="R156" s="632"/>
      <c r="S156" s="632"/>
      <c r="T156" s="632"/>
      <c r="U156" s="632"/>
      <c r="V156" s="633"/>
      <c r="W156" s="40" t="s">
        <v>87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86</v>
      </c>
      <c r="Q157" s="632"/>
      <c r="R157" s="632"/>
      <c r="S157" s="632"/>
      <c r="T157" s="632"/>
      <c r="U157" s="632"/>
      <c r="V157" s="633"/>
      <c r="W157" s="40" t="s">
        <v>69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hidden="1" customHeight="1" x14ac:dyDescent="0.25">
      <c r="A158" s="635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hidden="1" customHeight="1" x14ac:dyDescent="0.25">
      <c r="A159" s="60" t="s">
        <v>271</v>
      </c>
      <c r="B159" s="60" t="s">
        <v>272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67</v>
      </c>
      <c r="L159" s="35"/>
      <c r="M159" s="36" t="s">
        <v>106</v>
      </c>
      <c r="N159" s="36"/>
      <c r="O159" s="35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69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273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86</v>
      </c>
      <c r="Q160" s="632"/>
      <c r="R160" s="632"/>
      <c r="S160" s="632"/>
      <c r="T160" s="632"/>
      <c r="U160" s="632"/>
      <c r="V160" s="633"/>
      <c r="W160" s="40" t="s">
        <v>87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86</v>
      </c>
      <c r="Q161" s="632"/>
      <c r="R161" s="632"/>
      <c r="S161" s="632"/>
      <c r="T161" s="632"/>
      <c r="U161" s="632"/>
      <c r="V161" s="633"/>
      <c r="W161" s="40" t="s">
        <v>69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hidden="1" customHeight="1" x14ac:dyDescent="0.2">
      <c r="A162" s="637" t="s">
        <v>274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52"/>
      <c r="AB162" s="52"/>
      <c r="AC162" s="52"/>
    </row>
    <row r="163" spans="1:68" ht="16.5" hidden="1" customHeight="1" x14ac:dyDescent="0.25">
      <c r="A163" s="639" t="s">
        <v>275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hidden="1" customHeight="1" x14ac:dyDescent="0.25">
      <c r="A164" s="635" t="s">
        <v>137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hidden="1" customHeight="1" x14ac:dyDescent="0.25">
      <c r="A165" s="60" t="s">
        <v>276</v>
      </c>
      <c r="B165" s="60" t="s">
        <v>277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151</v>
      </c>
      <c r="L165" s="35"/>
      <c r="M165" s="36" t="s">
        <v>68</v>
      </c>
      <c r="N165" s="36"/>
      <c r="O165" s="35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69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278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86</v>
      </c>
      <c r="Q166" s="632"/>
      <c r="R166" s="632"/>
      <c r="S166" s="632"/>
      <c r="T166" s="632"/>
      <c r="U166" s="632"/>
      <c r="V166" s="633"/>
      <c r="W166" s="40" t="s">
        <v>87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86</v>
      </c>
      <c r="Q167" s="632"/>
      <c r="R167" s="632"/>
      <c r="S167" s="632"/>
      <c r="T167" s="632"/>
      <c r="U167" s="632"/>
      <c r="V167" s="633"/>
      <c r="W167" s="40" t="s">
        <v>69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hidden="1" customHeight="1" x14ac:dyDescent="0.25">
      <c r="A168" s="635" t="s">
        <v>148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hidden="1" customHeight="1" x14ac:dyDescent="0.25">
      <c r="A169" s="60" t="s">
        <v>279</v>
      </c>
      <c r="B169" s="60" t="s">
        <v>280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104</v>
      </c>
      <c r="L169" s="35"/>
      <c r="M169" s="36" t="s">
        <v>68</v>
      </c>
      <c r="N169" s="36"/>
      <c r="O169" s="35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69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281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hidden="1" customHeight="1" x14ac:dyDescent="0.25">
      <c r="A170" s="60" t="s">
        <v>282</v>
      </c>
      <c r="B170" s="60" t="s">
        <v>283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104</v>
      </c>
      <c r="L170" s="35"/>
      <c r="M170" s="36" t="s">
        <v>68</v>
      </c>
      <c r="N170" s="36"/>
      <c r="O170" s="35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284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hidden="1" customHeight="1" x14ac:dyDescent="0.25">
      <c r="A171" s="60" t="s">
        <v>285</v>
      </c>
      <c r="B171" s="60" t="s">
        <v>286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104</v>
      </c>
      <c r="L171" s="35"/>
      <c r="M171" s="36" t="s">
        <v>68</v>
      </c>
      <c r="N171" s="36"/>
      <c r="O171" s="35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69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/>
      <c r="AB171" s="66"/>
      <c r="AC171" s="229" t="s">
        <v>287</v>
      </c>
      <c r="AG171" s="75"/>
      <c r="AJ171" s="79"/>
      <c r="AK171" s="79">
        <v>0</v>
      </c>
      <c r="BB171" s="230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hidden="1" customHeight="1" x14ac:dyDescent="0.25">
      <c r="A172" s="60" t="s">
        <v>288</v>
      </c>
      <c r="B172" s="60" t="s">
        <v>289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151</v>
      </c>
      <c r="L172" s="35"/>
      <c r="M172" s="36" t="s">
        <v>68</v>
      </c>
      <c r="N172" s="36"/>
      <c r="O172" s="35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69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/>
      <c r="AB172" s="66"/>
      <c r="AC172" s="231" t="s">
        <v>281</v>
      </c>
      <c r="AG172" s="75"/>
      <c r="AJ172" s="79"/>
      <c r="AK172" s="79">
        <v>0</v>
      </c>
      <c r="BB172" s="232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290</v>
      </c>
      <c r="B173" s="60" t="s">
        <v>291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151</v>
      </c>
      <c r="L173" s="35"/>
      <c r="M173" s="36" t="s">
        <v>68</v>
      </c>
      <c r="N173" s="36"/>
      <c r="O173" s="35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69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284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hidden="1" customHeight="1" x14ac:dyDescent="0.25">
      <c r="A174" s="60" t="s">
        <v>292</v>
      </c>
      <c r="B174" s="60" t="s">
        <v>293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151</v>
      </c>
      <c r="L174" s="35"/>
      <c r="M174" s="36" t="s">
        <v>68</v>
      </c>
      <c r="N174" s="36"/>
      <c r="O174" s="35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69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294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hidden="1" customHeight="1" x14ac:dyDescent="0.25">
      <c r="A175" s="60" t="s">
        <v>295</v>
      </c>
      <c r="B175" s="60" t="s">
        <v>296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151</v>
      </c>
      <c r="L175" s="35"/>
      <c r="M175" s="36" t="s">
        <v>68</v>
      </c>
      <c r="N175" s="36"/>
      <c r="O175" s="35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69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/>
      <c r="AB175" s="66"/>
      <c r="AC175" s="237" t="s">
        <v>287</v>
      </c>
      <c r="AG175" s="75"/>
      <c r="AJ175" s="79"/>
      <c r="AK175" s="79">
        <v>0</v>
      </c>
      <c r="BB175" s="238" t="s">
        <v>1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hidden="1" customHeight="1" x14ac:dyDescent="0.25">
      <c r="A176" s="60" t="s">
        <v>297</v>
      </c>
      <c r="B176" s="60" t="s">
        <v>298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67</v>
      </c>
      <c r="L176" s="35"/>
      <c r="M176" s="36" t="s">
        <v>68</v>
      </c>
      <c r="N176" s="36"/>
      <c r="O176" s="35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69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287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hidden="1" customHeight="1" x14ac:dyDescent="0.25">
      <c r="A177" s="60" t="s">
        <v>299</v>
      </c>
      <c r="B177" s="60" t="s">
        <v>300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151</v>
      </c>
      <c r="L177" s="35"/>
      <c r="M177" s="36" t="s">
        <v>68</v>
      </c>
      <c r="N177" s="36"/>
      <c r="O177" s="35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69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301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hidden="1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86</v>
      </c>
      <c r="Q178" s="632"/>
      <c r="R178" s="632"/>
      <c r="S178" s="632"/>
      <c r="T178" s="632"/>
      <c r="U178" s="632"/>
      <c r="V178" s="633"/>
      <c r="W178" s="40" t="s">
        <v>87</v>
      </c>
      <c r="X178" s="41">
        <f>IFERROR(X169/H169,"0")+IFERROR(X170/H170,"0")+IFERROR(X171/H171,"0")+IFERROR(X172/H172,"0")+IFERROR(X173/H173,"0")+IFERROR(X174/H174,"0")+IFERROR(X175/H175,"0")+IFERROR(X176/H176,"0")+IFERROR(X177/H177,"0")</f>
        <v>0</v>
      </c>
      <c r="Y178" s="41">
        <f>IFERROR(Y169/H169,"0")+IFERROR(Y170/H170,"0")+IFERROR(Y171/H171,"0")+IFERROR(Y172/H172,"0")+IFERROR(Y173/H173,"0")+IFERROR(Y174/H174,"0")+IFERROR(Y175/H175,"0")+IFERROR(Y176/H176,"0")+IFERROR(Y177/H177,"0")</f>
        <v>0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"/>
      <c r="AB178" s="64"/>
      <c r="AC178" s="64"/>
    </row>
    <row r="179" spans="1:68" hidden="1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86</v>
      </c>
      <c r="Q179" s="632"/>
      <c r="R179" s="632"/>
      <c r="S179" s="632"/>
      <c r="T179" s="632"/>
      <c r="U179" s="632"/>
      <c r="V179" s="633"/>
      <c r="W179" s="40" t="s">
        <v>69</v>
      </c>
      <c r="X179" s="41">
        <f>IFERROR(SUM(X169:X177),"0")</f>
        <v>0</v>
      </c>
      <c r="Y179" s="41">
        <f>IFERROR(SUM(Y169:Y177),"0")</f>
        <v>0</v>
      </c>
      <c r="Z179" s="40"/>
      <c r="AA179" s="64"/>
      <c r="AB179" s="64"/>
      <c r="AC179" s="64"/>
    </row>
    <row r="180" spans="1:68" ht="14.25" hidden="1" customHeight="1" x14ac:dyDescent="0.25">
      <c r="A180" s="635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hidden="1" customHeight="1" x14ac:dyDescent="0.25">
      <c r="A181" s="60" t="s">
        <v>302</v>
      </c>
      <c r="B181" s="60" t="s">
        <v>303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304</v>
      </c>
      <c r="L181" s="35"/>
      <c r="M181" s="36" t="s">
        <v>305</v>
      </c>
      <c r="N181" s="36"/>
      <c r="O181" s="35">
        <v>60</v>
      </c>
      <c r="P181" s="942" t="s">
        <v>306</v>
      </c>
      <c r="Q181" s="622"/>
      <c r="R181" s="622"/>
      <c r="S181" s="622"/>
      <c r="T181" s="623"/>
      <c r="U181" s="37"/>
      <c r="V181" s="37"/>
      <c r="W181" s="38" t="s">
        <v>69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307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hidden="1" customHeight="1" x14ac:dyDescent="0.25">
      <c r="A182" s="60" t="s">
        <v>308</v>
      </c>
      <c r="B182" s="60" t="s">
        <v>309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304</v>
      </c>
      <c r="L182" s="35"/>
      <c r="M182" s="36" t="s">
        <v>305</v>
      </c>
      <c r="N182" s="36"/>
      <c r="O182" s="35">
        <v>90</v>
      </c>
      <c r="P182" s="768" t="s">
        <v>310</v>
      </c>
      <c r="Q182" s="622"/>
      <c r="R182" s="622"/>
      <c r="S182" s="622"/>
      <c r="T182" s="623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311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hidden="1" customHeight="1" x14ac:dyDescent="0.25">
      <c r="A183" s="60" t="s">
        <v>312</v>
      </c>
      <c r="B183" s="60" t="s">
        <v>313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304</v>
      </c>
      <c r="L183" s="35"/>
      <c r="M183" s="36" t="s">
        <v>305</v>
      </c>
      <c r="N183" s="36"/>
      <c r="O183" s="35">
        <v>90</v>
      </c>
      <c r="P183" s="916" t="s">
        <v>314</v>
      </c>
      <c r="Q183" s="622"/>
      <c r="R183" s="622"/>
      <c r="S183" s="622"/>
      <c r="T183" s="623"/>
      <c r="U183" s="37"/>
      <c r="V183" s="37"/>
      <c r="W183" s="38" t="s">
        <v>69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311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86</v>
      </c>
      <c r="Q184" s="632"/>
      <c r="R184" s="632"/>
      <c r="S184" s="632"/>
      <c r="T184" s="632"/>
      <c r="U184" s="632"/>
      <c r="V184" s="633"/>
      <c r="W184" s="40" t="s">
        <v>87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86</v>
      </c>
      <c r="Q185" s="632"/>
      <c r="R185" s="632"/>
      <c r="S185" s="632"/>
      <c r="T185" s="632"/>
      <c r="U185" s="632"/>
      <c r="V185" s="633"/>
      <c r="W185" s="40" t="s">
        <v>69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hidden="1" customHeight="1" x14ac:dyDescent="0.25">
      <c r="A186" s="635" t="s">
        <v>315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hidden="1" customHeight="1" x14ac:dyDescent="0.25">
      <c r="A187" s="60" t="s">
        <v>316</v>
      </c>
      <c r="B187" s="60" t="s">
        <v>317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304</v>
      </c>
      <c r="L187" s="35"/>
      <c r="M187" s="36" t="s">
        <v>305</v>
      </c>
      <c r="N187" s="36"/>
      <c r="O187" s="35">
        <v>90</v>
      </c>
      <c r="P187" s="657" t="s">
        <v>318</v>
      </c>
      <c r="Q187" s="622"/>
      <c r="R187" s="622"/>
      <c r="S187" s="622"/>
      <c r="T187" s="623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311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86</v>
      </c>
      <c r="Q188" s="632"/>
      <c r="R188" s="632"/>
      <c r="S188" s="632"/>
      <c r="T188" s="632"/>
      <c r="U188" s="632"/>
      <c r="V188" s="633"/>
      <c r="W188" s="40" t="s">
        <v>87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86</v>
      </c>
      <c r="Q189" s="632"/>
      <c r="R189" s="632"/>
      <c r="S189" s="632"/>
      <c r="T189" s="632"/>
      <c r="U189" s="632"/>
      <c r="V189" s="633"/>
      <c r="W189" s="40" t="s">
        <v>69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hidden="1" customHeight="1" x14ac:dyDescent="0.25">
      <c r="A190" s="639" t="s">
        <v>319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hidden="1" customHeight="1" x14ac:dyDescent="0.25">
      <c r="A191" s="635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hidden="1" customHeight="1" x14ac:dyDescent="0.25">
      <c r="A192" s="60" t="s">
        <v>320</v>
      </c>
      <c r="B192" s="60" t="s">
        <v>321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99</v>
      </c>
      <c r="L192" s="35"/>
      <c r="M192" s="36" t="s">
        <v>100</v>
      </c>
      <c r="N192" s="36"/>
      <c r="O192" s="35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322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hidden="1" customHeight="1" x14ac:dyDescent="0.25">
      <c r="A193" s="60" t="s">
        <v>323</v>
      </c>
      <c r="B193" s="60" t="s">
        <v>324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67</v>
      </c>
      <c r="L193" s="35"/>
      <c r="M193" s="36" t="s">
        <v>100</v>
      </c>
      <c r="N193" s="36"/>
      <c r="O193" s="35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322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86</v>
      </c>
      <c r="Q194" s="632"/>
      <c r="R194" s="632"/>
      <c r="S194" s="632"/>
      <c r="T194" s="632"/>
      <c r="U194" s="632"/>
      <c r="V194" s="633"/>
      <c r="W194" s="40" t="s">
        <v>87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86</v>
      </c>
      <c r="Q195" s="632"/>
      <c r="R195" s="632"/>
      <c r="S195" s="632"/>
      <c r="T195" s="632"/>
      <c r="U195" s="632"/>
      <c r="V195" s="633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635" t="s">
        <v>137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hidden="1" customHeight="1" x14ac:dyDescent="0.25">
      <c r="A197" s="60" t="s">
        <v>325</v>
      </c>
      <c r="B197" s="60" t="s">
        <v>326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99</v>
      </c>
      <c r="L197" s="35"/>
      <c r="M197" s="36" t="s">
        <v>106</v>
      </c>
      <c r="N197" s="36"/>
      <c r="O197" s="35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69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327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hidden="1" customHeight="1" x14ac:dyDescent="0.25">
      <c r="A198" s="60" t="s">
        <v>328</v>
      </c>
      <c r="B198" s="60" t="s">
        <v>329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67</v>
      </c>
      <c r="L198" s="35"/>
      <c r="M198" s="36" t="s">
        <v>100</v>
      </c>
      <c r="N198" s="36"/>
      <c r="O198" s="35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69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327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86</v>
      </c>
      <c r="Q199" s="632"/>
      <c r="R199" s="632"/>
      <c r="S199" s="632"/>
      <c r="T199" s="632"/>
      <c r="U199" s="632"/>
      <c r="V199" s="633"/>
      <c r="W199" s="40" t="s">
        <v>87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86</v>
      </c>
      <c r="Q200" s="632"/>
      <c r="R200" s="632"/>
      <c r="S200" s="632"/>
      <c r="T200" s="632"/>
      <c r="U200" s="632"/>
      <c r="V200" s="633"/>
      <c r="W200" s="40" t="s">
        <v>69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hidden="1" customHeight="1" x14ac:dyDescent="0.25">
      <c r="A201" s="635" t="s">
        <v>148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hidden="1" customHeight="1" x14ac:dyDescent="0.25">
      <c r="A202" s="60" t="s">
        <v>330</v>
      </c>
      <c r="B202" s="60" t="s">
        <v>331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104</v>
      </c>
      <c r="L202" s="35"/>
      <c r="M202" s="36" t="s">
        <v>68</v>
      </c>
      <c r="N202" s="36"/>
      <c r="O202" s="35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69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/>
      <c r="AB202" s="66"/>
      <c r="AC202" s="259" t="s">
        <v>332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hidden="1" customHeight="1" x14ac:dyDescent="0.25">
      <c r="A203" s="60" t="s">
        <v>333</v>
      </c>
      <c r="B203" s="60" t="s">
        <v>334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104</v>
      </c>
      <c r="L203" s="35"/>
      <c r="M203" s="36" t="s">
        <v>68</v>
      </c>
      <c r="N203" s="36"/>
      <c r="O203" s="35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69</v>
      </c>
      <c r="X203" s="56">
        <v>0</v>
      </c>
      <c r="Y203" s="53">
        <f t="shared" si="31"/>
        <v>0</v>
      </c>
      <c r="Z203" s="39" t="str">
        <f>IFERROR(IF(Y203=0,"",ROUNDUP(Y203/H203,0)*0.00902),"")</f>
        <v/>
      </c>
      <c r="AA203" s="65"/>
      <c r="AB203" s="66"/>
      <c r="AC203" s="261" t="s">
        <v>335</v>
      </c>
      <c r="AG203" s="75"/>
      <c r="AJ203" s="79"/>
      <c r="AK203" s="79">
        <v>0</v>
      </c>
      <c r="BB203" s="262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hidden="1" customHeight="1" x14ac:dyDescent="0.25">
      <c r="A204" s="60" t="s">
        <v>336</v>
      </c>
      <c r="B204" s="60" t="s">
        <v>337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104</v>
      </c>
      <c r="L204" s="35"/>
      <c r="M204" s="36" t="s">
        <v>68</v>
      </c>
      <c r="N204" s="36"/>
      <c r="O204" s="35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69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338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339</v>
      </c>
      <c r="B205" s="60" t="s">
        <v>340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104</v>
      </c>
      <c r="L205" s="35"/>
      <c r="M205" s="36" t="s">
        <v>68</v>
      </c>
      <c r="N205" s="36"/>
      <c r="O205" s="35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69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/>
      <c r="AB205" s="66"/>
      <c r="AC205" s="265" t="s">
        <v>341</v>
      </c>
      <c r="AG205" s="75"/>
      <c r="AJ205" s="79"/>
      <c r="AK205" s="79">
        <v>0</v>
      </c>
      <c r="BB205" s="266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hidden="1" customHeight="1" x14ac:dyDescent="0.25">
      <c r="A206" s="60" t="s">
        <v>342</v>
      </c>
      <c r="B206" s="60" t="s">
        <v>343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151</v>
      </c>
      <c r="L206" s="35"/>
      <c r="M206" s="36" t="s">
        <v>68</v>
      </c>
      <c r="N206" s="36"/>
      <c r="O206" s="35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69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/>
      <c r="AB206" s="66"/>
      <c r="AC206" s="267" t="s">
        <v>332</v>
      </c>
      <c r="AG206" s="75"/>
      <c r="AJ206" s="79"/>
      <c r="AK206" s="79">
        <v>0</v>
      </c>
      <c r="BB206" s="268" t="s">
        <v>1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hidden="1" customHeight="1" x14ac:dyDescent="0.25">
      <c r="A207" s="60" t="s">
        <v>344</v>
      </c>
      <c r="B207" s="60" t="s">
        <v>345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151</v>
      </c>
      <c r="L207" s="35"/>
      <c r="M207" s="36" t="s">
        <v>68</v>
      </c>
      <c r="N207" s="36"/>
      <c r="O207" s="35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69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/>
      <c r="AB207" s="66"/>
      <c r="AC207" s="269" t="s">
        <v>335</v>
      </c>
      <c r="AG207" s="75"/>
      <c r="AJ207" s="79"/>
      <c r="AK207" s="79">
        <v>0</v>
      </c>
      <c r="BB207" s="270" t="s">
        <v>1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hidden="1" customHeight="1" x14ac:dyDescent="0.25">
      <c r="A208" s="60" t="s">
        <v>346</v>
      </c>
      <c r="B208" s="60" t="s">
        <v>347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151</v>
      </c>
      <c r="L208" s="35"/>
      <c r="M208" s="36" t="s">
        <v>68</v>
      </c>
      <c r="N208" s="36"/>
      <c r="O208" s="35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69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338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hidden="1" customHeight="1" x14ac:dyDescent="0.25">
      <c r="A209" s="60" t="s">
        <v>348</v>
      </c>
      <c r="B209" s="60" t="s">
        <v>349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151</v>
      </c>
      <c r="L209" s="35"/>
      <c r="M209" s="36" t="s">
        <v>68</v>
      </c>
      <c r="N209" s="36"/>
      <c r="O209" s="35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/>
      <c r="AB209" s="66"/>
      <c r="AC209" s="273" t="s">
        <v>341</v>
      </c>
      <c r="AG209" s="75"/>
      <c r="AJ209" s="79"/>
      <c r="AK209" s="79">
        <v>0</v>
      </c>
      <c r="BB209" s="274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idden="1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86</v>
      </c>
      <c r="Q210" s="632"/>
      <c r="R210" s="632"/>
      <c r="S210" s="632"/>
      <c r="T210" s="632"/>
      <c r="U210" s="632"/>
      <c r="V210" s="633"/>
      <c r="W210" s="40" t="s">
        <v>87</v>
      </c>
      <c r="X210" s="41">
        <f>IFERROR(X202/H202,"0")+IFERROR(X203/H203,"0")+IFERROR(X204/H204,"0")+IFERROR(X205/H205,"0")+IFERROR(X206/H206,"0")+IFERROR(X207/H207,"0")+IFERROR(X208/H208,"0")+IFERROR(X209/H209,"0")</f>
        <v>0</v>
      </c>
      <c r="Y210" s="41">
        <f>IFERROR(Y202/H202,"0")+IFERROR(Y203/H203,"0")+IFERROR(Y204/H204,"0")+IFERROR(Y205/H205,"0")+IFERROR(Y206/H206,"0")+IFERROR(Y207/H207,"0")+IFERROR(Y208/H208,"0")+IFERROR(Y209/H209,"0")</f>
        <v>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"/>
      <c r="AB210" s="64"/>
      <c r="AC210" s="64"/>
    </row>
    <row r="211" spans="1:68" hidden="1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86</v>
      </c>
      <c r="Q211" s="632"/>
      <c r="R211" s="632"/>
      <c r="S211" s="632"/>
      <c r="T211" s="632"/>
      <c r="U211" s="632"/>
      <c r="V211" s="633"/>
      <c r="W211" s="40" t="s">
        <v>69</v>
      </c>
      <c r="X211" s="41">
        <f>IFERROR(SUM(X202:X209),"0")</f>
        <v>0</v>
      </c>
      <c r="Y211" s="41">
        <f>IFERROR(SUM(Y202:Y209),"0")</f>
        <v>0</v>
      </c>
      <c r="Z211" s="40"/>
      <c r="AA211" s="64"/>
      <c r="AB211" s="64"/>
      <c r="AC211" s="64"/>
    </row>
    <row r="212" spans="1:68" ht="14.25" hidden="1" customHeight="1" x14ac:dyDescent="0.25">
      <c r="A212" s="635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hidden="1" customHeight="1" x14ac:dyDescent="0.25">
      <c r="A213" s="60" t="s">
        <v>350</v>
      </c>
      <c r="B213" s="60" t="s">
        <v>351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99</v>
      </c>
      <c r="L213" s="35"/>
      <c r="M213" s="36" t="s">
        <v>106</v>
      </c>
      <c r="N213" s="36"/>
      <c r="O213" s="35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69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hidden="1" customHeight="1" x14ac:dyDescent="0.25">
      <c r="A214" s="60" t="s">
        <v>353</v>
      </c>
      <c r="B214" s="60" t="s">
        <v>354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99</v>
      </c>
      <c r="L214" s="35"/>
      <c r="M214" s="36" t="s">
        <v>106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69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355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hidden="1" customHeight="1" x14ac:dyDescent="0.25">
      <c r="A215" s="60" t="s">
        <v>356</v>
      </c>
      <c r="B215" s="60" t="s">
        <v>357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99</v>
      </c>
      <c r="L215" s="35"/>
      <c r="M215" s="36" t="s">
        <v>106</v>
      </c>
      <c r="N215" s="36"/>
      <c r="O215" s="35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69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/>
      <c r="AB215" s="66"/>
      <c r="AC215" s="279" t="s">
        <v>358</v>
      </c>
      <c r="AG215" s="75"/>
      <c r="AJ215" s="79"/>
      <c r="AK215" s="79">
        <v>0</v>
      </c>
      <c r="BB215" s="280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hidden="1" customHeight="1" x14ac:dyDescent="0.25">
      <c r="A216" s="60" t="s">
        <v>359</v>
      </c>
      <c r="B216" s="60" t="s">
        <v>360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67</v>
      </c>
      <c r="L216" s="35"/>
      <c r="M216" s="36" t="s">
        <v>106</v>
      </c>
      <c r="N216" s="36"/>
      <c r="O216" s="35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69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/>
      <c r="AB216" s="66"/>
      <c r="AC216" s="281" t="s">
        <v>352</v>
      </c>
      <c r="AG216" s="75"/>
      <c r="AJ216" s="79"/>
      <c r="AK216" s="79">
        <v>0</v>
      </c>
      <c r="BB216" s="282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hidden="1" customHeight="1" x14ac:dyDescent="0.25">
      <c r="A217" s="60" t="s">
        <v>361</v>
      </c>
      <c r="B217" s="60" t="s">
        <v>362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67</v>
      </c>
      <c r="L217" s="35"/>
      <c r="M217" s="36" t="s">
        <v>132</v>
      </c>
      <c r="N217" s="36"/>
      <c r="O217" s="35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69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363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hidden="1" customHeight="1" x14ac:dyDescent="0.25">
      <c r="A218" s="60" t="s">
        <v>364</v>
      </c>
      <c r="B218" s="60" t="s">
        <v>365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67</v>
      </c>
      <c r="L218" s="35"/>
      <c r="M218" s="36" t="s">
        <v>106</v>
      </c>
      <c r="N218" s="36"/>
      <c r="O218" s="35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69</v>
      </c>
      <c r="X218" s="56">
        <v>0</v>
      </c>
      <c r="Y218" s="53">
        <f t="shared" si="36"/>
        <v>0</v>
      </c>
      <c r="Z218" s="39" t="str">
        <f t="shared" si="41"/>
        <v/>
      </c>
      <c r="AA218" s="65"/>
      <c r="AB218" s="66"/>
      <c r="AC218" s="285" t="s">
        <v>358</v>
      </c>
      <c r="AG218" s="75"/>
      <c r="AJ218" s="79"/>
      <c r="AK218" s="79">
        <v>0</v>
      </c>
      <c r="BB218" s="286" t="s">
        <v>1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hidden="1" customHeight="1" x14ac:dyDescent="0.25">
      <c r="A219" s="60" t="s">
        <v>366</v>
      </c>
      <c r="B219" s="60" t="s">
        <v>367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67</v>
      </c>
      <c r="L219" s="35"/>
      <c r="M219" s="36" t="s">
        <v>106</v>
      </c>
      <c r="N219" s="36"/>
      <c r="O219" s="35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69</v>
      </c>
      <c r="X219" s="56">
        <v>0</v>
      </c>
      <c r="Y219" s="53">
        <f t="shared" si="36"/>
        <v>0</v>
      </c>
      <c r="Z219" s="39" t="str">
        <f t="shared" si="41"/>
        <v/>
      </c>
      <c r="AA219" s="65"/>
      <c r="AB219" s="66"/>
      <c r="AC219" s="287" t="s">
        <v>358</v>
      </c>
      <c r="AG219" s="75"/>
      <c r="AJ219" s="79"/>
      <c r="AK219" s="79">
        <v>0</v>
      </c>
      <c r="BB219" s="288" t="s">
        <v>1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hidden="1" customHeight="1" x14ac:dyDescent="0.25">
      <c r="A220" s="60" t="s">
        <v>368</v>
      </c>
      <c r="B220" s="60" t="s">
        <v>369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67</v>
      </c>
      <c r="L220" s="35"/>
      <c r="M220" s="36" t="s">
        <v>132</v>
      </c>
      <c r="N220" s="36"/>
      <c r="O220" s="35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69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370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hidden="1" customHeight="1" x14ac:dyDescent="0.25">
      <c r="A221" s="60" t="s">
        <v>371</v>
      </c>
      <c r="B221" s="60" t="s">
        <v>372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67</v>
      </c>
      <c r="L221" s="35"/>
      <c r="M221" s="36" t="s">
        <v>106</v>
      </c>
      <c r="N221" s="36"/>
      <c r="O221" s="35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69</v>
      </c>
      <c r="X221" s="56">
        <v>0</v>
      </c>
      <c r="Y221" s="53">
        <f t="shared" si="36"/>
        <v>0</v>
      </c>
      <c r="Z221" s="39" t="str">
        <f t="shared" si="41"/>
        <v/>
      </c>
      <c r="AA221" s="65"/>
      <c r="AB221" s="66"/>
      <c r="AC221" s="291" t="s">
        <v>373</v>
      </c>
      <c r="AG221" s="75"/>
      <c r="AJ221" s="79"/>
      <c r="AK221" s="79">
        <v>0</v>
      </c>
      <c r="BB221" s="292" t="s">
        <v>1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idden="1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86</v>
      </c>
      <c r="Q222" s="632"/>
      <c r="R222" s="632"/>
      <c r="S222" s="632"/>
      <c r="T222" s="632"/>
      <c r="U222" s="632"/>
      <c r="V222" s="633"/>
      <c r="W222" s="40" t="s">
        <v>87</v>
      </c>
      <c r="X222" s="41">
        <f>IFERROR(X213/H213,"0")+IFERROR(X214/H214,"0")+IFERROR(X215/H215,"0")+IFERROR(X216/H216,"0")+IFERROR(X217/H217,"0")+IFERROR(X218/H218,"0")+IFERROR(X219/H219,"0")+IFERROR(X220/H220,"0")+IFERROR(X221/H221,"0")</f>
        <v>0</v>
      </c>
      <c r="Y222" s="41">
        <f>IFERROR(Y213/H213,"0")+IFERROR(Y214/H214,"0")+IFERROR(Y215/H215,"0")+IFERROR(Y216/H216,"0")+IFERROR(Y217/H217,"0")+IFERROR(Y218/H218,"0")+IFERROR(Y219/H219,"0")+IFERROR(Y220/H220,"0")+IFERROR(Y221/H221,"0")</f>
        <v>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hidden="1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86</v>
      </c>
      <c r="Q223" s="632"/>
      <c r="R223" s="632"/>
      <c r="S223" s="632"/>
      <c r="T223" s="632"/>
      <c r="U223" s="632"/>
      <c r="V223" s="633"/>
      <c r="W223" s="40" t="s">
        <v>69</v>
      </c>
      <c r="X223" s="41">
        <f>IFERROR(SUM(X213:X221),"0")</f>
        <v>0</v>
      </c>
      <c r="Y223" s="41">
        <f>IFERROR(SUM(Y213:Y221),"0")</f>
        <v>0</v>
      </c>
      <c r="Z223" s="40"/>
      <c r="AA223" s="64"/>
      <c r="AB223" s="64"/>
      <c r="AC223" s="64"/>
    </row>
    <row r="224" spans="1:68" ht="14.25" hidden="1" customHeight="1" x14ac:dyDescent="0.25">
      <c r="A224" s="635" t="s">
        <v>174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hidden="1" customHeight="1" x14ac:dyDescent="0.25">
      <c r="A225" s="60" t="s">
        <v>374</v>
      </c>
      <c r="B225" s="60" t="s">
        <v>375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67</v>
      </c>
      <c r="L225" s="35"/>
      <c r="M225" s="36" t="s">
        <v>132</v>
      </c>
      <c r="N225" s="36"/>
      <c r="O225" s="35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69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/>
      <c r="AB225" s="66"/>
      <c r="AC225" s="293" t="s">
        <v>376</v>
      </c>
      <c r="AG225" s="75"/>
      <c r="AJ225" s="79"/>
      <c r="AK225" s="79">
        <v>0</v>
      </c>
      <c r="BB225" s="294" t="s">
        <v>1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hidden="1" customHeight="1" x14ac:dyDescent="0.25">
      <c r="A226" s="60" t="s">
        <v>377</v>
      </c>
      <c r="B226" s="60" t="s">
        <v>378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67</v>
      </c>
      <c r="L226" s="35"/>
      <c r="M226" s="36" t="s">
        <v>106</v>
      </c>
      <c r="N226" s="36"/>
      <c r="O226" s="35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69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/>
      <c r="AB226" s="66"/>
      <c r="AC226" s="295" t="s">
        <v>379</v>
      </c>
      <c r="AG226" s="75"/>
      <c r="AJ226" s="79"/>
      <c r="AK226" s="79">
        <v>0</v>
      </c>
      <c r="BB226" s="296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idden="1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86</v>
      </c>
      <c r="Q227" s="632"/>
      <c r="R227" s="632"/>
      <c r="S227" s="632"/>
      <c r="T227" s="632"/>
      <c r="U227" s="632"/>
      <c r="V227" s="633"/>
      <c r="W227" s="40" t="s">
        <v>87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hidden="1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86</v>
      </c>
      <c r="Q228" s="632"/>
      <c r="R228" s="632"/>
      <c r="S228" s="632"/>
      <c r="T228" s="632"/>
      <c r="U228" s="632"/>
      <c r="V228" s="633"/>
      <c r="W228" s="40" t="s">
        <v>69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hidden="1" customHeight="1" x14ac:dyDescent="0.25">
      <c r="A229" s="639" t="s">
        <v>380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hidden="1" customHeight="1" x14ac:dyDescent="0.25">
      <c r="A230" s="635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hidden="1" customHeight="1" x14ac:dyDescent="0.25">
      <c r="A231" s="60" t="s">
        <v>381</v>
      </c>
      <c r="B231" s="60" t="s">
        <v>382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99</v>
      </c>
      <c r="L231" s="35"/>
      <c r="M231" s="36" t="s">
        <v>100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69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383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hidden="1" customHeight="1" x14ac:dyDescent="0.25">
      <c r="A232" s="60" t="s">
        <v>381</v>
      </c>
      <c r="B232" s="60" t="s">
        <v>384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99</v>
      </c>
      <c r="L232" s="35"/>
      <c r="M232" s="36" t="s">
        <v>385</v>
      </c>
      <c r="N232" s="36"/>
      <c r="O232" s="35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69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386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387</v>
      </c>
      <c r="B233" s="60" t="s">
        <v>388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99</v>
      </c>
      <c r="L233" s="35"/>
      <c r="M233" s="36" t="s">
        <v>100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389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390</v>
      </c>
      <c r="B234" s="60" t="s">
        <v>391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99</v>
      </c>
      <c r="L234" s="35"/>
      <c r="M234" s="36" t="s">
        <v>385</v>
      </c>
      <c r="N234" s="36"/>
      <c r="O234" s="35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69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386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hidden="1" customHeight="1" x14ac:dyDescent="0.25">
      <c r="A235" s="60" t="s">
        <v>390</v>
      </c>
      <c r="B235" s="60" t="s">
        <v>392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99</v>
      </c>
      <c r="L235" s="35"/>
      <c r="M235" s="36" t="s">
        <v>100</v>
      </c>
      <c r="N235" s="36"/>
      <c r="O235" s="35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69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393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hidden="1" customHeight="1" x14ac:dyDescent="0.25">
      <c r="A236" s="60" t="s">
        <v>394</v>
      </c>
      <c r="B236" s="60" t="s">
        <v>395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104</v>
      </c>
      <c r="L236" s="35"/>
      <c r="M236" s="36" t="s">
        <v>100</v>
      </c>
      <c r="N236" s="36"/>
      <c r="O236" s="35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69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383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hidden="1" customHeight="1" x14ac:dyDescent="0.25">
      <c r="A237" s="60" t="s">
        <v>396</v>
      </c>
      <c r="B237" s="60" t="s">
        <v>397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104</v>
      </c>
      <c r="L237" s="35"/>
      <c r="M237" s="36" t="s">
        <v>100</v>
      </c>
      <c r="N237" s="36"/>
      <c r="O237" s="35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69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389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hidden="1" customHeight="1" x14ac:dyDescent="0.25">
      <c r="A238" s="60" t="s">
        <v>398</v>
      </c>
      <c r="B238" s="60" t="s">
        <v>399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104</v>
      </c>
      <c r="L238" s="35"/>
      <c r="M238" s="36" t="s">
        <v>100</v>
      </c>
      <c r="N238" s="36"/>
      <c r="O238" s="35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69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86</v>
      </c>
      <c r="Q239" s="632"/>
      <c r="R239" s="632"/>
      <c r="S239" s="632"/>
      <c r="T239" s="632"/>
      <c r="U239" s="632"/>
      <c r="V239" s="633"/>
      <c r="W239" s="40" t="s">
        <v>87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86</v>
      </c>
      <c r="Q240" s="632"/>
      <c r="R240" s="632"/>
      <c r="S240" s="632"/>
      <c r="T240" s="632"/>
      <c r="U240" s="632"/>
      <c r="V240" s="633"/>
      <c r="W240" s="40" t="s">
        <v>69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635" t="s">
        <v>137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hidden="1" customHeight="1" x14ac:dyDescent="0.25">
      <c r="A242" s="60" t="s">
        <v>400</v>
      </c>
      <c r="B242" s="60" t="s">
        <v>401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151</v>
      </c>
      <c r="L242" s="35"/>
      <c r="M242" s="36" t="s">
        <v>106</v>
      </c>
      <c r="N242" s="36"/>
      <c r="O242" s="35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402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400</v>
      </c>
      <c r="B243" s="60" t="s">
        <v>403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151</v>
      </c>
      <c r="L243" s="35"/>
      <c r="M243" s="36" t="s">
        <v>106</v>
      </c>
      <c r="N243" s="36"/>
      <c r="O243" s="35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402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86</v>
      </c>
      <c r="Q244" s="632"/>
      <c r="R244" s="632"/>
      <c r="S244" s="632"/>
      <c r="T244" s="632"/>
      <c r="U244" s="632"/>
      <c r="V244" s="633"/>
      <c r="W244" s="40" t="s">
        <v>87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86</v>
      </c>
      <c r="Q245" s="632"/>
      <c r="R245" s="632"/>
      <c r="S245" s="632"/>
      <c r="T245" s="632"/>
      <c r="U245" s="632"/>
      <c r="V245" s="633"/>
      <c r="W245" s="40" t="s">
        <v>69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5" t="s">
        <v>404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hidden="1" customHeight="1" x14ac:dyDescent="0.25">
      <c r="A247" s="60" t="s">
        <v>405</v>
      </c>
      <c r="B247" s="60" t="s">
        <v>406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304</v>
      </c>
      <c r="L247" s="35"/>
      <c r="M247" s="36" t="s">
        <v>305</v>
      </c>
      <c r="N247" s="36"/>
      <c r="O247" s="35">
        <v>45</v>
      </c>
      <c r="P247" s="900" t="s">
        <v>407</v>
      </c>
      <c r="Q247" s="622"/>
      <c r="R247" s="622"/>
      <c r="S247" s="622"/>
      <c r="T247" s="623"/>
      <c r="U247" s="37"/>
      <c r="V247" s="37"/>
      <c r="W247" s="38" t="s">
        <v>69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408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86</v>
      </c>
      <c r="Q248" s="632"/>
      <c r="R248" s="632"/>
      <c r="S248" s="632"/>
      <c r="T248" s="632"/>
      <c r="U248" s="632"/>
      <c r="V248" s="633"/>
      <c r="W248" s="40" t="s">
        <v>87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86</v>
      </c>
      <c r="Q249" s="632"/>
      <c r="R249" s="632"/>
      <c r="S249" s="632"/>
      <c r="T249" s="632"/>
      <c r="U249" s="632"/>
      <c r="V249" s="633"/>
      <c r="W249" s="40" t="s">
        <v>69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hidden="1" customHeight="1" x14ac:dyDescent="0.25">
      <c r="A250" s="635" t="s">
        <v>409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hidden="1" customHeight="1" x14ac:dyDescent="0.25">
      <c r="A251" s="60" t="s">
        <v>410</v>
      </c>
      <c r="B251" s="60" t="s">
        <v>411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304</v>
      </c>
      <c r="L251" s="35"/>
      <c r="M251" s="36" t="s">
        <v>305</v>
      </c>
      <c r="N251" s="36"/>
      <c r="O251" s="35">
        <v>90</v>
      </c>
      <c r="P251" s="856" t="s">
        <v>412</v>
      </c>
      <c r="Q251" s="622"/>
      <c r="R251" s="622"/>
      <c r="S251" s="622"/>
      <c r="T251" s="62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413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414</v>
      </c>
      <c r="B252" s="60" t="s">
        <v>415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304</v>
      </c>
      <c r="L252" s="35"/>
      <c r="M252" s="36" t="s">
        <v>305</v>
      </c>
      <c r="N252" s="36"/>
      <c r="O252" s="35">
        <v>90</v>
      </c>
      <c r="P252" s="682" t="s">
        <v>416</v>
      </c>
      <c r="Q252" s="622"/>
      <c r="R252" s="622"/>
      <c r="S252" s="622"/>
      <c r="T252" s="62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413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417</v>
      </c>
      <c r="B253" s="60" t="s">
        <v>418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304</v>
      </c>
      <c r="L253" s="35"/>
      <c r="M253" s="36" t="s">
        <v>305</v>
      </c>
      <c r="N253" s="36"/>
      <c r="O253" s="35">
        <v>90</v>
      </c>
      <c r="P253" s="935" t="s">
        <v>419</v>
      </c>
      <c r="Q253" s="622"/>
      <c r="R253" s="622"/>
      <c r="S253" s="622"/>
      <c r="T253" s="62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413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420</v>
      </c>
      <c r="B254" s="60" t="s">
        <v>421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304</v>
      </c>
      <c r="L254" s="35"/>
      <c r="M254" s="36" t="s">
        <v>305</v>
      </c>
      <c r="N254" s="36"/>
      <c r="O254" s="35">
        <v>90</v>
      </c>
      <c r="P254" s="855" t="s">
        <v>422</v>
      </c>
      <c r="Q254" s="622"/>
      <c r="R254" s="622"/>
      <c r="S254" s="622"/>
      <c r="T254" s="62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413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423</v>
      </c>
      <c r="B255" s="60" t="s">
        <v>424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304</v>
      </c>
      <c r="L255" s="35"/>
      <c r="M255" s="36" t="s">
        <v>305</v>
      </c>
      <c r="N255" s="36"/>
      <c r="O255" s="35">
        <v>90</v>
      </c>
      <c r="P255" s="738" t="s">
        <v>425</v>
      </c>
      <c r="Q255" s="622"/>
      <c r="R255" s="622"/>
      <c r="S255" s="622"/>
      <c r="T255" s="62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413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86</v>
      </c>
      <c r="Q256" s="632"/>
      <c r="R256" s="632"/>
      <c r="S256" s="632"/>
      <c r="T256" s="632"/>
      <c r="U256" s="632"/>
      <c r="V256" s="633"/>
      <c r="W256" s="40" t="s">
        <v>87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86</v>
      </c>
      <c r="Q257" s="632"/>
      <c r="R257" s="632"/>
      <c r="S257" s="632"/>
      <c r="T257" s="632"/>
      <c r="U257" s="632"/>
      <c r="V257" s="633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639" t="s">
        <v>426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hidden="1" customHeight="1" x14ac:dyDescent="0.25">
      <c r="A259" s="635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hidden="1" customHeight="1" x14ac:dyDescent="0.25">
      <c r="A260" s="60" t="s">
        <v>427</v>
      </c>
      <c r="B260" s="60" t="s">
        <v>428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99</v>
      </c>
      <c r="L260" s="35"/>
      <c r="M260" s="36" t="s">
        <v>100</v>
      </c>
      <c r="N260" s="36"/>
      <c r="O260" s="35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69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429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hidden="1" customHeight="1" x14ac:dyDescent="0.25">
      <c r="A261" s="60" t="s">
        <v>430</v>
      </c>
      <c r="B261" s="60" t="s">
        <v>431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99</v>
      </c>
      <c r="L261" s="35"/>
      <c r="M261" s="36" t="s">
        <v>385</v>
      </c>
      <c r="N261" s="36"/>
      <c r="O261" s="35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432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430</v>
      </c>
      <c r="B262" s="60" t="s">
        <v>433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99</v>
      </c>
      <c r="L262" s="35"/>
      <c r="M262" s="36" t="s">
        <v>100</v>
      </c>
      <c r="N262" s="36"/>
      <c r="O262" s="35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69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434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hidden="1" customHeight="1" x14ac:dyDescent="0.25">
      <c r="A263" s="60" t="s">
        <v>435</v>
      </c>
      <c r="B263" s="60" t="s">
        <v>436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99</v>
      </c>
      <c r="L263" s="35"/>
      <c r="M263" s="36" t="s">
        <v>100</v>
      </c>
      <c r="N263" s="36"/>
      <c r="O263" s="35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69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437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438</v>
      </c>
      <c r="B264" s="60" t="s">
        <v>439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104</v>
      </c>
      <c r="L264" s="35"/>
      <c r="M264" s="36" t="s">
        <v>100</v>
      </c>
      <c r="N264" s="36"/>
      <c r="O264" s="35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69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440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441</v>
      </c>
      <c r="B265" s="60" t="s">
        <v>442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104</v>
      </c>
      <c r="L265" s="35"/>
      <c r="M265" s="36" t="s">
        <v>100</v>
      </c>
      <c r="N265" s="36"/>
      <c r="O265" s="35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69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443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86</v>
      </c>
      <c r="Q266" s="632"/>
      <c r="R266" s="632"/>
      <c r="S266" s="632"/>
      <c r="T266" s="632"/>
      <c r="U266" s="632"/>
      <c r="V266" s="633"/>
      <c r="W266" s="40" t="s">
        <v>87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86</v>
      </c>
      <c r="Q267" s="632"/>
      <c r="R267" s="632"/>
      <c r="S267" s="632"/>
      <c r="T267" s="632"/>
      <c r="U267" s="632"/>
      <c r="V267" s="633"/>
      <c r="W267" s="40" t="s">
        <v>69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hidden="1" customHeight="1" x14ac:dyDescent="0.25">
      <c r="A268" s="639" t="s">
        <v>444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hidden="1" customHeight="1" x14ac:dyDescent="0.25">
      <c r="A269" s="635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hidden="1" customHeight="1" x14ac:dyDescent="0.25">
      <c r="A270" s="60" t="s">
        <v>445</v>
      </c>
      <c r="B270" s="60" t="s">
        <v>446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99</v>
      </c>
      <c r="L270" s="35"/>
      <c r="M270" s="36" t="s">
        <v>106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69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101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hidden="1" customHeight="1" x14ac:dyDescent="0.25">
      <c r="A271" s="60" t="s">
        <v>447</v>
      </c>
      <c r="B271" s="60" t="s">
        <v>448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99</v>
      </c>
      <c r="L271" s="35"/>
      <c r="M271" s="36" t="s">
        <v>106</v>
      </c>
      <c r="N271" s="36"/>
      <c r="O271" s="35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69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449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hidden="1" customHeight="1" x14ac:dyDescent="0.25">
      <c r="A272" s="60" t="s">
        <v>450</v>
      </c>
      <c r="B272" s="60" t="s">
        <v>451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99</v>
      </c>
      <c r="L272" s="35"/>
      <c r="M272" s="36" t="s">
        <v>106</v>
      </c>
      <c r="N272" s="36"/>
      <c r="O272" s="35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69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452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hidden="1" customHeight="1" x14ac:dyDescent="0.25">
      <c r="A273" s="60" t="s">
        <v>453</v>
      </c>
      <c r="B273" s="60" t="s">
        <v>454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99</v>
      </c>
      <c r="L273" s="35"/>
      <c r="M273" s="36" t="s">
        <v>100</v>
      </c>
      <c r="N273" s="36"/>
      <c r="O273" s="35">
        <v>31</v>
      </c>
      <c r="P273" s="730" t="s">
        <v>455</v>
      </c>
      <c r="Q273" s="622"/>
      <c r="R273" s="622"/>
      <c r="S273" s="622"/>
      <c r="T273" s="623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456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86</v>
      </c>
      <c r="Q274" s="632"/>
      <c r="R274" s="632"/>
      <c r="S274" s="632"/>
      <c r="T274" s="632"/>
      <c r="U274" s="632"/>
      <c r="V274" s="633"/>
      <c r="W274" s="40" t="s">
        <v>87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86</v>
      </c>
      <c r="Q275" s="632"/>
      <c r="R275" s="632"/>
      <c r="S275" s="632"/>
      <c r="T275" s="632"/>
      <c r="U275" s="632"/>
      <c r="V275" s="633"/>
      <c r="W275" s="40" t="s">
        <v>69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hidden="1" customHeight="1" x14ac:dyDescent="0.25">
      <c r="A276" s="639" t="s">
        <v>457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hidden="1" customHeight="1" x14ac:dyDescent="0.25">
      <c r="A277" s="635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hidden="1" customHeight="1" x14ac:dyDescent="0.25">
      <c r="A278" s="60" t="s">
        <v>458</v>
      </c>
      <c r="B278" s="60" t="s">
        <v>459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67</v>
      </c>
      <c r="L278" s="35"/>
      <c r="M278" s="36" t="s">
        <v>106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69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460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hidden="1" customHeight="1" x14ac:dyDescent="0.25">
      <c r="A279" s="60" t="s">
        <v>461</v>
      </c>
      <c r="B279" s="60" t="s">
        <v>462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67</v>
      </c>
      <c r="L279" s="35"/>
      <c r="M279" s="36" t="s">
        <v>132</v>
      </c>
      <c r="N279" s="36"/>
      <c r="O279" s="35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/>
      <c r="AB279" s="66"/>
      <c r="AC279" s="351" t="s">
        <v>463</v>
      </c>
      <c r="AG279" s="75"/>
      <c r="AJ279" s="79"/>
      <c r="AK279" s="79">
        <v>0</v>
      </c>
      <c r="BB279" s="352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hidden="1" customHeight="1" x14ac:dyDescent="0.25">
      <c r="A280" s="60" t="s">
        <v>464</v>
      </c>
      <c r="B280" s="60" t="s">
        <v>465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67</v>
      </c>
      <c r="L280" s="35" t="s">
        <v>105</v>
      </c>
      <c r="M280" s="36" t="s">
        <v>106</v>
      </c>
      <c r="N280" s="36"/>
      <c r="O280" s="35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/>
      <c r="AB280" s="66"/>
      <c r="AC280" s="353" t="s">
        <v>466</v>
      </c>
      <c r="AG280" s="75"/>
      <c r="AJ280" s="79" t="s">
        <v>107</v>
      </c>
      <c r="AK280" s="79">
        <v>33.6</v>
      </c>
      <c r="BB280" s="354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hidden="1" customHeight="1" x14ac:dyDescent="0.25">
      <c r="A281" s="60" t="s">
        <v>467</v>
      </c>
      <c r="B281" s="60" t="s">
        <v>468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104</v>
      </c>
      <c r="L281" s="35"/>
      <c r="M281" s="36" t="s">
        <v>106</v>
      </c>
      <c r="N281" s="36"/>
      <c r="O281" s="35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69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460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idden="1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86</v>
      </c>
      <c r="Q282" s="632"/>
      <c r="R282" s="632"/>
      <c r="S282" s="632"/>
      <c r="T282" s="632"/>
      <c r="U282" s="632"/>
      <c r="V282" s="633"/>
      <c r="W282" s="40" t="s">
        <v>87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hidden="1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86</v>
      </c>
      <c r="Q283" s="632"/>
      <c r="R283" s="632"/>
      <c r="S283" s="632"/>
      <c r="T283" s="632"/>
      <c r="U283" s="632"/>
      <c r="V283" s="633"/>
      <c r="W283" s="40" t="s">
        <v>69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hidden="1" customHeight="1" x14ac:dyDescent="0.25">
      <c r="A284" s="639" t="s">
        <v>469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hidden="1" customHeight="1" x14ac:dyDescent="0.25">
      <c r="A285" s="635" t="s">
        <v>148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hidden="1" customHeight="1" x14ac:dyDescent="0.25">
      <c r="A286" s="60" t="s">
        <v>470</v>
      </c>
      <c r="B286" s="60" t="s">
        <v>471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151</v>
      </c>
      <c r="L286" s="35"/>
      <c r="M286" s="36" t="s">
        <v>68</v>
      </c>
      <c r="N286" s="36"/>
      <c r="O286" s="35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472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86</v>
      </c>
      <c r="Q287" s="632"/>
      <c r="R287" s="632"/>
      <c r="S287" s="632"/>
      <c r="T287" s="632"/>
      <c r="U287" s="632"/>
      <c r="V287" s="633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86</v>
      </c>
      <c r="Q288" s="632"/>
      <c r="R288" s="632"/>
      <c r="S288" s="632"/>
      <c r="T288" s="632"/>
      <c r="U288" s="632"/>
      <c r="V288" s="633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635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hidden="1" customHeight="1" x14ac:dyDescent="0.25">
      <c r="A290" s="60" t="s">
        <v>473</v>
      </c>
      <c r="B290" s="60" t="s">
        <v>474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104</v>
      </c>
      <c r="L290" s="35"/>
      <c r="M290" s="36" t="s">
        <v>106</v>
      </c>
      <c r="N290" s="36"/>
      <c r="O290" s="35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69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475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86</v>
      </c>
      <c r="Q291" s="632"/>
      <c r="R291" s="632"/>
      <c r="S291" s="632"/>
      <c r="T291" s="632"/>
      <c r="U291" s="632"/>
      <c r="V291" s="633"/>
      <c r="W291" s="40" t="s">
        <v>87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86</v>
      </c>
      <c r="Q292" s="632"/>
      <c r="R292" s="632"/>
      <c r="S292" s="632"/>
      <c r="T292" s="632"/>
      <c r="U292" s="632"/>
      <c r="V292" s="633"/>
      <c r="W292" s="40" t="s">
        <v>69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639" t="s">
        <v>476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hidden="1" customHeight="1" x14ac:dyDescent="0.25">
      <c r="A294" s="635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hidden="1" customHeight="1" x14ac:dyDescent="0.25">
      <c r="A295" s="60" t="s">
        <v>477</v>
      </c>
      <c r="B295" s="60" t="s">
        <v>478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67</v>
      </c>
      <c r="L295" s="35"/>
      <c r="M295" s="36" t="s">
        <v>106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69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479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86</v>
      </c>
      <c r="Q296" s="632"/>
      <c r="R296" s="632"/>
      <c r="S296" s="632"/>
      <c r="T296" s="632"/>
      <c r="U296" s="632"/>
      <c r="V296" s="633"/>
      <c r="W296" s="40" t="s">
        <v>87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86</v>
      </c>
      <c r="Q297" s="632"/>
      <c r="R297" s="632"/>
      <c r="S297" s="632"/>
      <c r="T297" s="632"/>
      <c r="U297" s="632"/>
      <c r="V297" s="633"/>
      <c r="W297" s="40" t="s">
        <v>69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639" t="s">
        <v>480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hidden="1" customHeight="1" x14ac:dyDescent="0.25">
      <c r="A299" s="635" t="s">
        <v>148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hidden="1" customHeight="1" x14ac:dyDescent="0.25">
      <c r="A300" s="60" t="s">
        <v>481</v>
      </c>
      <c r="B300" s="60" t="s">
        <v>482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151</v>
      </c>
      <c r="L300" s="35"/>
      <c r="M300" s="36" t="s">
        <v>68</v>
      </c>
      <c r="N300" s="36"/>
      <c r="O300" s="35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69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483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484</v>
      </c>
      <c r="B301" s="60" t="s">
        <v>485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151</v>
      </c>
      <c r="L301" s="35"/>
      <c r="M301" s="36" t="s">
        <v>68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69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483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86</v>
      </c>
      <c r="Q302" s="632"/>
      <c r="R302" s="632"/>
      <c r="S302" s="632"/>
      <c r="T302" s="632"/>
      <c r="U302" s="632"/>
      <c r="V302" s="633"/>
      <c r="W302" s="40" t="s">
        <v>87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86</v>
      </c>
      <c r="Q303" s="632"/>
      <c r="R303" s="632"/>
      <c r="S303" s="632"/>
      <c r="T303" s="632"/>
      <c r="U303" s="632"/>
      <c r="V303" s="633"/>
      <c r="W303" s="40" t="s">
        <v>69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hidden="1" customHeight="1" x14ac:dyDescent="0.25">
      <c r="A304" s="639" t="s">
        <v>486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hidden="1" customHeight="1" x14ac:dyDescent="0.25">
      <c r="A305" s="635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hidden="1" customHeight="1" x14ac:dyDescent="0.25">
      <c r="A306" s="60" t="s">
        <v>487</v>
      </c>
      <c r="B306" s="60" t="s">
        <v>488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99</v>
      </c>
      <c r="L306" s="35"/>
      <c r="M306" s="36" t="s">
        <v>100</v>
      </c>
      <c r="N306" s="36"/>
      <c r="O306" s="35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69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489</v>
      </c>
      <c r="AB306" s="66"/>
      <c r="AC306" s="367" t="s">
        <v>490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86</v>
      </c>
      <c r="Q307" s="632"/>
      <c r="R307" s="632"/>
      <c r="S307" s="632"/>
      <c r="T307" s="632"/>
      <c r="U307" s="632"/>
      <c r="V307" s="633"/>
      <c r="W307" s="40" t="s">
        <v>87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86</v>
      </c>
      <c r="Q308" s="632"/>
      <c r="R308" s="632"/>
      <c r="S308" s="632"/>
      <c r="T308" s="632"/>
      <c r="U308" s="632"/>
      <c r="V308" s="633"/>
      <c r="W308" s="40" t="s">
        <v>69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639" t="s">
        <v>491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hidden="1" customHeight="1" x14ac:dyDescent="0.25">
      <c r="A310" s="635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hidden="1" customHeight="1" x14ac:dyDescent="0.25">
      <c r="A311" s="60" t="s">
        <v>492</v>
      </c>
      <c r="B311" s="60" t="s">
        <v>493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99</v>
      </c>
      <c r="L311" s="35"/>
      <c r="M311" s="36" t="s">
        <v>106</v>
      </c>
      <c r="N311" s="36"/>
      <c r="O311" s="35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69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494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hidden="1" customHeight="1" x14ac:dyDescent="0.25">
      <c r="A312" s="60" t="s">
        <v>495</v>
      </c>
      <c r="B312" s="60" t="s">
        <v>496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99</v>
      </c>
      <c r="L312" s="35"/>
      <c r="M312" s="36" t="s">
        <v>385</v>
      </c>
      <c r="N312" s="36"/>
      <c r="O312" s="35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497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hidden="1" customHeight="1" x14ac:dyDescent="0.25">
      <c r="A313" s="60" t="s">
        <v>495</v>
      </c>
      <c r="B313" s="60" t="s">
        <v>498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99</v>
      </c>
      <c r="L313" s="35" t="s">
        <v>122</v>
      </c>
      <c r="M313" s="36" t="s">
        <v>106</v>
      </c>
      <c r="N313" s="36"/>
      <c r="O313" s="35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69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499</v>
      </c>
      <c r="AG313" s="75"/>
      <c r="AJ313" s="79" t="s">
        <v>124</v>
      </c>
      <c r="AK313" s="79">
        <v>691.2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hidden="1" customHeight="1" x14ac:dyDescent="0.25">
      <c r="A314" s="60" t="s">
        <v>500</v>
      </c>
      <c r="B314" s="60" t="s">
        <v>501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99</v>
      </c>
      <c r="L314" s="35"/>
      <c r="M314" s="36" t="s">
        <v>100</v>
      </c>
      <c r="N314" s="36"/>
      <c r="O314" s="35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69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502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hidden="1" customHeight="1" x14ac:dyDescent="0.25">
      <c r="A315" s="60" t="s">
        <v>503</v>
      </c>
      <c r="B315" s="60" t="s">
        <v>504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104</v>
      </c>
      <c r="L315" s="35"/>
      <c r="M315" s="36" t="s">
        <v>100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69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505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hidden="1" customHeight="1" x14ac:dyDescent="0.25">
      <c r="A316" s="60" t="s">
        <v>506</v>
      </c>
      <c r="B316" s="60" t="s">
        <v>507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104</v>
      </c>
      <c r="L316" s="35"/>
      <c r="M316" s="36" t="s">
        <v>100</v>
      </c>
      <c r="N316" s="36"/>
      <c r="O316" s="35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69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86</v>
      </c>
      <c r="Q317" s="632"/>
      <c r="R317" s="632"/>
      <c r="S317" s="632"/>
      <c r="T317" s="632"/>
      <c r="U317" s="632"/>
      <c r="V317" s="633"/>
      <c r="W317" s="40" t="s">
        <v>87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86</v>
      </c>
      <c r="Q318" s="632"/>
      <c r="R318" s="632"/>
      <c r="S318" s="632"/>
      <c r="T318" s="632"/>
      <c r="U318" s="632"/>
      <c r="V318" s="633"/>
      <c r="W318" s="40" t="s">
        <v>69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hidden="1" customHeight="1" x14ac:dyDescent="0.25">
      <c r="A319" s="635" t="s">
        <v>148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customHeight="1" x14ac:dyDescent="0.25">
      <c r="A320" s="60" t="s">
        <v>508</v>
      </c>
      <c r="B320" s="60" t="s">
        <v>509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104</v>
      </c>
      <c r="L320" s="35"/>
      <c r="M320" s="36" t="s">
        <v>68</v>
      </c>
      <c r="N320" s="36"/>
      <c r="O320" s="35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69</v>
      </c>
      <c r="X320" s="56">
        <v>100</v>
      </c>
      <c r="Y320" s="53">
        <f>IFERROR(IF(X320="",0,CEILING((X320/$H320),1)*$H320),"")</f>
        <v>100.80000000000001</v>
      </c>
      <c r="Z320" s="39">
        <f>IFERROR(IF(Y320=0,"",ROUNDUP(Y320/H320,0)*0.00902),"")</f>
        <v>0.21648000000000001</v>
      </c>
      <c r="AA320" s="65"/>
      <c r="AB320" s="66"/>
      <c r="AC320" s="381" t="s">
        <v>510</v>
      </c>
      <c r="AG320" s="75"/>
      <c r="AJ320" s="79"/>
      <c r="AK320" s="79">
        <v>0</v>
      </c>
      <c r="BB320" s="382" t="s">
        <v>1</v>
      </c>
      <c r="BM320" s="75">
        <f>IFERROR(X320*I320/H320,"0")</f>
        <v>106.42857142857143</v>
      </c>
      <c r="BN320" s="75">
        <f>IFERROR(Y320*I320/H320,"0")</f>
        <v>107.28</v>
      </c>
      <c r="BO320" s="75">
        <f>IFERROR(1/J320*(X320/H320),"0")</f>
        <v>0.18037518037518038</v>
      </c>
      <c r="BP320" s="75">
        <f>IFERROR(1/J320*(Y320/H320),"0")</f>
        <v>0.18181818181818182</v>
      </c>
    </row>
    <row r="321" spans="1:68" ht="27" hidden="1" customHeight="1" x14ac:dyDescent="0.25">
      <c r="A321" s="60" t="s">
        <v>511</v>
      </c>
      <c r="B321" s="60" t="s">
        <v>512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104</v>
      </c>
      <c r="L321" s="35"/>
      <c r="M321" s="36" t="s">
        <v>68</v>
      </c>
      <c r="N321" s="36"/>
      <c r="O321" s="35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513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514</v>
      </c>
      <c r="B322" s="60" t="s">
        <v>515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104</v>
      </c>
      <c r="L322" s="35"/>
      <c r="M322" s="36" t="s">
        <v>68</v>
      </c>
      <c r="N322" s="36"/>
      <c r="O322" s="35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516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517</v>
      </c>
      <c r="B323" s="60" t="s">
        <v>518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151</v>
      </c>
      <c r="L323" s="35"/>
      <c r="M323" s="36" t="s">
        <v>68</v>
      </c>
      <c r="N323" s="36"/>
      <c r="O323" s="35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513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86</v>
      </c>
      <c r="Q324" s="632"/>
      <c r="R324" s="632"/>
      <c r="S324" s="632"/>
      <c r="T324" s="632"/>
      <c r="U324" s="632"/>
      <c r="V324" s="633"/>
      <c r="W324" s="40" t="s">
        <v>87</v>
      </c>
      <c r="X324" s="41">
        <f>IFERROR(X320/H320,"0")+IFERROR(X321/H321,"0")+IFERROR(X322/H322,"0")+IFERROR(X323/H323,"0")</f>
        <v>23.80952380952381</v>
      </c>
      <c r="Y324" s="41">
        <f>IFERROR(Y320/H320,"0")+IFERROR(Y321/H321,"0")+IFERROR(Y322/H322,"0")+IFERROR(Y323/H323,"0")</f>
        <v>24</v>
      </c>
      <c r="Z324" s="41">
        <f>IFERROR(IF(Z320="",0,Z320),"0")+IFERROR(IF(Z321="",0,Z321),"0")+IFERROR(IF(Z322="",0,Z322),"0")+IFERROR(IF(Z323="",0,Z323),"0")</f>
        <v>0.21648000000000001</v>
      </c>
      <c r="AA324" s="64"/>
      <c r="AB324" s="64"/>
      <c r="AC324" s="64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86</v>
      </c>
      <c r="Q325" s="632"/>
      <c r="R325" s="632"/>
      <c r="S325" s="632"/>
      <c r="T325" s="632"/>
      <c r="U325" s="632"/>
      <c r="V325" s="633"/>
      <c r="W325" s="40" t="s">
        <v>69</v>
      </c>
      <c r="X325" s="41">
        <f>IFERROR(SUM(X320:X323),"0")</f>
        <v>100</v>
      </c>
      <c r="Y325" s="41">
        <f>IFERROR(SUM(Y320:Y323),"0")</f>
        <v>100.80000000000001</v>
      </c>
      <c r="Z325" s="40"/>
      <c r="AA325" s="64"/>
      <c r="AB325" s="64"/>
      <c r="AC325" s="64"/>
    </row>
    <row r="326" spans="1:68" ht="14.25" hidden="1" customHeight="1" x14ac:dyDescent="0.25">
      <c r="A326" s="635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customHeight="1" x14ac:dyDescent="0.25">
      <c r="A327" s="60" t="s">
        <v>519</v>
      </c>
      <c r="B327" s="60" t="s">
        <v>520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99</v>
      </c>
      <c r="L327" s="35"/>
      <c r="M327" s="36" t="s">
        <v>106</v>
      </c>
      <c r="N327" s="36"/>
      <c r="O327" s="35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69</v>
      </c>
      <c r="X327" s="56">
        <v>420</v>
      </c>
      <c r="Y327" s="53">
        <f>IFERROR(IF(X327="",0,CEILING((X327/$H327),1)*$H327),"")</f>
        <v>421.2</v>
      </c>
      <c r="Z327" s="39">
        <f>IFERROR(IF(Y327=0,"",ROUNDUP(Y327/H327,0)*0.01898),"")</f>
        <v>1.0249200000000001</v>
      </c>
      <c r="AA327" s="65"/>
      <c r="AB327" s="66"/>
      <c r="AC327" s="389" t="s">
        <v>521</v>
      </c>
      <c r="AG327" s="75"/>
      <c r="AJ327" s="79"/>
      <c r="AK327" s="79">
        <v>0</v>
      </c>
      <c r="BB327" s="390" t="s">
        <v>1</v>
      </c>
      <c r="BM327" s="75">
        <f>IFERROR(X327*I327/H327,"0")</f>
        <v>447.62307692307695</v>
      </c>
      <c r="BN327" s="75">
        <f>IFERROR(Y327*I327/H327,"0")</f>
        <v>448.90200000000004</v>
      </c>
      <c r="BO327" s="75">
        <f>IFERROR(1/J327*(X327/H327),"0")</f>
        <v>0.84134615384615385</v>
      </c>
      <c r="BP327" s="75">
        <f>IFERROR(1/J327*(Y327/H327),"0")</f>
        <v>0.84375</v>
      </c>
    </row>
    <row r="328" spans="1:68" ht="27" hidden="1" customHeight="1" x14ac:dyDescent="0.25">
      <c r="A328" s="60" t="s">
        <v>522</v>
      </c>
      <c r="B328" s="60" t="s">
        <v>523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99</v>
      </c>
      <c r="L328" s="35"/>
      <c r="M328" s="36" t="s">
        <v>106</v>
      </c>
      <c r="N328" s="36"/>
      <c r="O328" s="35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524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525</v>
      </c>
      <c r="B329" s="60" t="s">
        <v>526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99</v>
      </c>
      <c r="L329" s="35"/>
      <c r="M329" s="36" t="s">
        <v>106</v>
      </c>
      <c r="N329" s="36"/>
      <c r="O329" s="35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527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528</v>
      </c>
      <c r="B330" s="60" t="s">
        <v>529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67</v>
      </c>
      <c r="L330" s="35"/>
      <c r="M330" s="36" t="s">
        <v>106</v>
      </c>
      <c r="N330" s="36"/>
      <c r="O330" s="35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530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531</v>
      </c>
      <c r="B331" s="60" t="s">
        <v>532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67</v>
      </c>
      <c r="L331" s="35"/>
      <c r="M331" s="36" t="s">
        <v>132</v>
      </c>
      <c r="N331" s="36"/>
      <c r="O331" s="35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533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86</v>
      </c>
      <c r="Q332" s="632"/>
      <c r="R332" s="632"/>
      <c r="S332" s="632"/>
      <c r="T332" s="632"/>
      <c r="U332" s="632"/>
      <c r="V332" s="633"/>
      <c r="W332" s="40" t="s">
        <v>87</v>
      </c>
      <c r="X332" s="41">
        <f>IFERROR(X327/H327,"0")+IFERROR(X328/H328,"0")+IFERROR(X329/H329,"0")+IFERROR(X330/H330,"0")+IFERROR(X331/H331,"0")</f>
        <v>53.846153846153847</v>
      </c>
      <c r="Y332" s="41">
        <f>IFERROR(Y327/H327,"0")+IFERROR(Y328/H328,"0")+IFERROR(Y329/H329,"0")+IFERROR(Y330/H330,"0")+IFERROR(Y331/H331,"0")</f>
        <v>54</v>
      </c>
      <c r="Z332" s="41">
        <f>IFERROR(IF(Z327="",0,Z327),"0")+IFERROR(IF(Z328="",0,Z328),"0")+IFERROR(IF(Z329="",0,Z329),"0")+IFERROR(IF(Z330="",0,Z330),"0")+IFERROR(IF(Z331="",0,Z331),"0")</f>
        <v>1.0249200000000001</v>
      </c>
      <c r="AA332" s="64"/>
      <c r="AB332" s="64"/>
      <c r="AC332" s="64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86</v>
      </c>
      <c r="Q333" s="632"/>
      <c r="R333" s="632"/>
      <c r="S333" s="632"/>
      <c r="T333" s="632"/>
      <c r="U333" s="632"/>
      <c r="V333" s="633"/>
      <c r="W333" s="40" t="s">
        <v>69</v>
      </c>
      <c r="X333" s="41">
        <f>IFERROR(SUM(X327:X331),"0")</f>
        <v>420</v>
      </c>
      <c r="Y333" s="41">
        <f>IFERROR(SUM(Y327:Y331),"0")</f>
        <v>421.2</v>
      </c>
      <c r="Z333" s="40"/>
      <c r="AA333" s="64"/>
      <c r="AB333" s="64"/>
      <c r="AC333" s="64"/>
    </row>
    <row r="334" spans="1:68" ht="14.25" hidden="1" customHeight="1" x14ac:dyDescent="0.25">
      <c r="A334" s="635" t="s">
        <v>174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hidden="1" customHeight="1" x14ac:dyDescent="0.25">
      <c r="A335" s="60" t="s">
        <v>534</v>
      </c>
      <c r="B335" s="60" t="s">
        <v>535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99</v>
      </c>
      <c r="L335" s="35"/>
      <c r="M335" s="36" t="s">
        <v>106</v>
      </c>
      <c r="N335" s="36"/>
      <c r="O335" s="35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536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537</v>
      </c>
      <c r="B336" s="60" t="s">
        <v>538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99</v>
      </c>
      <c r="L336" s="35"/>
      <c r="M336" s="36" t="s">
        <v>106</v>
      </c>
      <c r="N336" s="36"/>
      <c r="O336" s="35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401" t="s">
        <v>539</v>
      </c>
      <c r="AG336" s="75"/>
      <c r="AJ336" s="79"/>
      <c r="AK336" s="79">
        <v>0</v>
      </c>
      <c r="BB336" s="402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16.5" hidden="1" customHeight="1" x14ac:dyDescent="0.25">
      <c r="A337" s="60" t="s">
        <v>540</v>
      </c>
      <c r="B337" s="60" t="s">
        <v>541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99</v>
      </c>
      <c r="L337" s="35"/>
      <c r="M337" s="36" t="s">
        <v>132</v>
      </c>
      <c r="N337" s="36"/>
      <c r="O337" s="35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403" t="s">
        <v>542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86</v>
      </c>
      <c r="Q338" s="632"/>
      <c r="R338" s="632"/>
      <c r="S338" s="632"/>
      <c r="T338" s="632"/>
      <c r="U338" s="632"/>
      <c r="V338" s="633"/>
      <c r="W338" s="40" t="s">
        <v>87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86</v>
      </c>
      <c r="Q339" s="632"/>
      <c r="R339" s="632"/>
      <c r="S339" s="632"/>
      <c r="T339" s="632"/>
      <c r="U339" s="632"/>
      <c r="V339" s="633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4.25" hidden="1" customHeight="1" x14ac:dyDescent="0.25">
      <c r="A340" s="635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hidden="1" customHeight="1" x14ac:dyDescent="0.25">
      <c r="A341" s="60" t="s">
        <v>543</v>
      </c>
      <c r="B341" s="60" t="s">
        <v>544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104</v>
      </c>
      <c r="L341" s="35"/>
      <c r="M341" s="36" t="s">
        <v>91</v>
      </c>
      <c r="N341" s="36"/>
      <c r="O341" s="35">
        <v>180</v>
      </c>
      <c r="P341" s="906" t="s">
        <v>545</v>
      </c>
      <c r="Q341" s="622"/>
      <c r="R341" s="622"/>
      <c r="S341" s="622"/>
      <c r="T341" s="623"/>
      <c r="U341" s="37"/>
      <c r="V341" s="37"/>
      <c r="W341" s="38" t="s">
        <v>69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546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hidden="1" customHeight="1" x14ac:dyDescent="0.25">
      <c r="A342" s="60" t="s">
        <v>547</v>
      </c>
      <c r="B342" s="60" t="s">
        <v>548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104</v>
      </c>
      <c r="L342" s="35"/>
      <c r="M342" s="36" t="s">
        <v>91</v>
      </c>
      <c r="N342" s="36"/>
      <c r="O342" s="35">
        <v>180</v>
      </c>
      <c r="P342" s="940" t="s">
        <v>549</v>
      </c>
      <c r="Q342" s="622"/>
      <c r="R342" s="622"/>
      <c r="S342" s="622"/>
      <c r="T342" s="623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550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551</v>
      </c>
      <c r="B343" s="60" t="s">
        <v>552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67</v>
      </c>
      <c r="L343" s="35"/>
      <c r="M343" s="36" t="s">
        <v>91</v>
      </c>
      <c r="N343" s="36"/>
      <c r="O343" s="35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553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554</v>
      </c>
      <c r="B344" s="60" t="s">
        <v>555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67</v>
      </c>
      <c r="L344" s="35"/>
      <c r="M344" s="36" t="s">
        <v>91</v>
      </c>
      <c r="N344" s="36"/>
      <c r="O344" s="35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550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86</v>
      </c>
      <c r="Q345" s="632"/>
      <c r="R345" s="632"/>
      <c r="S345" s="632"/>
      <c r="T345" s="632"/>
      <c r="U345" s="632"/>
      <c r="V345" s="633"/>
      <c r="W345" s="40" t="s">
        <v>87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86</v>
      </c>
      <c r="Q346" s="632"/>
      <c r="R346" s="632"/>
      <c r="S346" s="632"/>
      <c r="T346" s="632"/>
      <c r="U346" s="632"/>
      <c r="V346" s="633"/>
      <c r="W346" s="40" t="s">
        <v>69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hidden="1" customHeight="1" x14ac:dyDescent="0.25">
      <c r="A347" s="635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hidden="1" customHeight="1" x14ac:dyDescent="0.25">
      <c r="A348" s="60" t="s">
        <v>557</v>
      </c>
      <c r="B348" s="60" t="s">
        <v>558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67</v>
      </c>
      <c r="L348" s="35"/>
      <c r="M348" s="36" t="s">
        <v>559</v>
      </c>
      <c r="N348" s="36"/>
      <c r="O348" s="35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69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560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561</v>
      </c>
      <c r="B349" s="60" t="s">
        <v>562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67</v>
      </c>
      <c r="L349" s="35"/>
      <c r="M349" s="36" t="s">
        <v>559</v>
      </c>
      <c r="N349" s="36"/>
      <c r="O349" s="35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69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560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hidden="1" customHeight="1" x14ac:dyDescent="0.25">
      <c r="A350" s="60" t="s">
        <v>563</v>
      </c>
      <c r="B350" s="60" t="s">
        <v>564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67</v>
      </c>
      <c r="L350" s="35"/>
      <c r="M350" s="36" t="s">
        <v>559</v>
      </c>
      <c r="N350" s="36"/>
      <c r="O350" s="35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69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560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86</v>
      </c>
      <c r="Q351" s="632"/>
      <c r="R351" s="632"/>
      <c r="S351" s="632"/>
      <c r="T351" s="632"/>
      <c r="U351" s="632"/>
      <c r="V351" s="633"/>
      <c r="W351" s="40" t="s">
        <v>87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86</v>
      </c>
      <c r="Q352" s="632"/>
      <c r="R352" s="632"/>
      <c r="S352" s="632"/>
      <c r="T352" s="632"/>
      <c r="U352" s="632"/>
      <c r="V352" s="633"/>
      <c r="W352" s="40" t="s">
        <v>69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hidden="1" customHeight="1" x14ac:dyDescent="0.25">
      <c r="A353" s="639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hidden="1" customHeight="1" x14ac:dyDescent="0.25">
      <c r="A354" s="635" t="s">
        <v>148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hidden="1" customHeight="1" x14ac:dyDescent="0.25">
      <c r="A355" s="60" t="s">
        <v>566</v>
      </c>
      <c r="B355" s="60" t="s">
        <v>567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67</v>
      </c>
      <c r="L355" s="35"/>
      <c r="M355" s="36" t="s">
        <v>68</v>
      </c>
      <c r="N355" s="36"/>
      <c r="O355" s="35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/>
      <c r="AB355" s="66"/>
      <c r="AC355" s="419" t="s">
        <v>568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86</v>
      </c>
      <c r="Q356" s="632"/>
      <c r="R356" s="632"/>
      <c r="S356" s="632"/>
      <c r="T356" s="632"/>
      <c r="U356" s="632"/>
      <c r="V356" s="633"/>
      <c r="W356" s="40" t="s">
        <v>87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86</v>
      </c>
      <c r="Q357" s="632"/>
      <c r="R357" s="632"/>
      <c r="S357" s="632"/>
      <c r="T357" s="632"/>
      <c r="U357" s="632"/>
      <c r="V357" s="633"/>
      <c r="W357" s="40" t="s">
        <v>69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hidden="1" customHeight="1" x14ac:dyDescent="0.25">
      <c r="A358" s="635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hidden="1" customHeight="1" x14ac:dyDescent="0.25">
      <c r="A359" s="60" t="s">
        <v>569</v>
      </c>
      <c r="B359" s="60" t="s">
        <v>570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99</v>
      </c>
      <c r="L359" s="35"/>
      <c r="M359" s="36" t="s">
        <v>132</v>
      </c>
      <c r="N359" s="36"/>
      <c r="O359" s="35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571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572</v>
      </c>
      <c r="B360" s="60" t="s">
        <v>573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67</v>
      </c>
      <c r="L360" s="35"/>
      <c r="M360" s="36" t="s">
        <v>106</v>
      </c>
      <c r="N360" s="36"/>
      <c r="O360" s="35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69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/>
      <c r="AB360" s="66"/>
      <c r="AC360" s="423" t="s">
        <v>574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575</v>
      </c>
      <c r="B361" s="60" t="s">
        <v>576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67</v>
      </c>
      <c r="L361" s="35"/>
      <c r="M361" s="36" t="s">
        <v>132</v>
      </c>
      <c r="N361" s="36"/>
      <c r="O361" s="35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577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idden="1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86</v>
      </c>
      <c r="Q362" s="632"/>
      <c r="R362" s="632"/>
      <c r="S362" s="632"/>
      <c r="T362" s="632"/>
      <c r="U362" s="632"/>
      <c r="V362" s="633"/>
      <c r="W362" s="40" t="s">
        <v>87</v>
      </c>
      <c r="X362" s="41">
        <f>IFERROR(X359/H359,"0")+IFERROR(X360/H360,"0")+IFERROR(X361/H361,"0")</f>
        <v>0</v>
      </c>
      <c r="Y362" s="41">
        <f>IFERROR(Y359/H359,"0")+IFERROR(Y360/H360,"0")+IFERROR(Y361/H361,"0")</f>
        <v>0</v>
      </c>
      <c r="Z362" s="41">
        <f>IFERROR(IF(Z359="",0,Z359),"0")+IFERROR(IF(Z360="",0,Z360),"0")+IFERROR(IF(Z361="",0,Z361),"0")</f>
        <v>0</v>
      </c>
      <c r="AA362" s="64"/>
      <c r="AB362" s="64"/>
      <c r="AC362" s="64"/>
    </row>
    <row r="363" spans="1:68" hidden="1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86</v>
      </c>
      <c r="Q363" s="632"/>
      <c r="R363" s="632"/>
      <c r="S363" s="632"/>
      <c r="T363" s="632"/>
      <c r="U363" s="632"/>
      <c r="V363" s="633"/>
      <c r="W363" s="40" t="s">
        <v>69</v>
      </c>
      <c r="X363" s="41">
        <f>IFERROR(SUM(X359:X361),"0")</f>
        <v>0</v>
      </c>
      <c r="Y363" s="41">
        <f>IFERROR(SUM(Y359:Y361),"0")</f>
        <v>0</v>
      </c>
      <c r="Z363" s="40"/>
      <c r="AA363" s="64"/>
      <c r="AB363" s="64"/>
      <c r="AC363" s="64"/>
    </row>
    <row r="364" spans="1:68" ht="27.75" hidden="1" customHeight="1" x14ac:dyDescent="0.2">
      <c r="A364" s="637" t="s">
        <v>578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52"/>
      <c r="AB364" s="52"/>
      <c r="AC364" s="52"/>
    </row>
    <row r="365" spans="1:68" ht="16.5" hidden="1" customHeight="1" x14ac:dyDescent="0.25">
      <c r="A365" s="639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hidden="1" customHeight="1" x14ac:dyDescent="0.25">
      <c r="A366" s="635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hidden="1" customHeight="1" x14ac:dyDescent="0.25">
      <c r="A367" s="60" t="s">
        <v>580</v>
      </c>
      <c r="B367" s="60" t="s">
        <v>581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99</v>
      </c>
      <c r="L367" s="35" t="s">
        <v>122</v>
      </c>
      <c r="M367" s="36" t="s">
        <v>68</v>
      </c>
      <c r="N367" s="36"/>
      <c r="O367" s="35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69</v>
      </c>
      <c r="X367" s="56">
        <v>0</v>
      </c>
      <c r="Y367" s="53">
        <f t="shared" ref="Y367:Y373" si="57">IFERROR(IF(X367="",0,CEILING((X367/$H367),1)*$H367),"")</f>
        <v>0</v>
      </c>
      <c r="Z367" s="39" t="str">
        <f>IFERROR(IF(Y367=0,"",ROUNDUP(Y367/H367,0)*0.02175),"")</f>
        <v/>
      </c>
      <c r="AA367" s="65"/>
      <c r="AB367" s="66"/>
      <c r="AC367" s="427" t="s">
        <v>582</v>
      </c>
      <c r="AG367" s="75"/>
      <c r="AJ367" s="79" t="s">
        <v>124</v>
      </c>
      <c r="AK367" s="79">
        <v>720</v>
      </c>
      <c r="BB367" s="428" t="s">
        <v>1</v>
      </c>
      <c r="BM367" s="75">
        <f t="shared" ref="BM367:BM373" si="58">IFERROR(X367*I367/H367,"0")</f>
        <v>0</v>
      </c>
      <c r="BN367" s="75">
        <f t="shared" ref="BN367:BN373" si="59">IFERROR(Y367*I367/H367,"0")</f>
        <v>0</v>
      </c>
      <c r="BO367" s="75">
        <f t="shared" ref="BO367:BO373" si="60">IFERROR(1/J367*(X367/H367),"0")</f>
        <v>0</v>
      </c>
      <c r="BP367" s="75">
        <f t="shared" ref="BP367:BP373" si="61">IFERROR(1/J367*(Y367/H367),"0")</f>
        <v>0</v>
      </c>
    </row>
    <row r="368" spans="1:68" ht="27" hidden="1" customHeight="1" x14ac:dyDescent="0.25">
      <c r="A368" s="60" t="s">
        <v>583</v>
      </c>
      <c r="B368" s="60" t="s">
        <v>584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99</v>
      </c>
      <c r="L368" s="35" t="s">
        <v>122</v>
      </c>
      <c r="M368" s="36" t="s">
        <v>68</v>
      </c>
      <c r="N368" s="36"/>
      <c r="O368" s="35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69</v>
      </c>
      <c r="X368" s="56">
        <v>0</v>
      </c>
      <c r="Y368" s="53">
        <f t="shared" si="57"/>
        <v>0</v>
      </c>
      <c r="Z368" s="39" t="str">
        <f>IFERROR(IF(Y368=0,"",ROUNDUP(Y368/H368,0)*0.02175),"")</f>
        <v/>
      </c>
      <c r="AA368" s="65"/>
      <c r="AB368" s="66"/>
      <c r="AC368" s="429" t="s">
        <v>585</v>
      </c>
      <c r="AG368" s="75"/>
      <c r="AJ368" s="79" t="s">
        <v>124</v>
      </c>
      <c r="AK368" s="79">
        <v>720</v>
      </c>
      <c r="BB368" s="430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586</v>
      </c>
      <c r="B369" s="60" t="s">
        <v>587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99</v>
      </c>
      <c r="L369" s="35" t="s">
        <v>122</v>
      </c>
      <c r="M369" s="36" t="s">
        <v>68</v>
      </c>
      <c r="N369" s="36"/>
      <c r="O369" s="35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69</v>
      </c>
      <c r="X369" s="56">
        <v>720</v>
      </c>
      <c r="Y369" s="53">
        <f t="shared" si="57"/>
        <v>720</v>
      </c>
      <c r="Z369" s="39">
        <f>IFERROR(IF(Y369=0,"",ROUNDUP(Y369/H369,0)*0.02175),"")</f>
        <v>1.044</v>
      </c>
      <c r="AA369" s="65"/>
      <c r="AB369" s="66"/>
      <c r="AC369" s="431" t="s">
        <v>588</v>
      </c>
      <c r="AG369" s="75"/>
      <c r="AJ369" s="79" t="s">
        <v>124</v>
      </c>
      <c r="AK369" s="79">
        <v>720</v>
      </c>
      <c r="BB369" s="432" t="s">
        <v>1</v>
      </c>
      <c r="BM369" s="75">
        <f t="shared" si="58"/>
        <v>743.04000000000008</v>
      </c>
      <c r="BN369" s="75">
        <f t="shared" si="59"/>
        <v>743.04000000000008</v>
      </c>
      <c r="BO369" s="75">
        <f t="shared" si="60"/>
        <v>1</v>
      </c>
      <c r="BP369" s="75">
        <f t="shared" si="61"/>
        <v>1</v>
      </c>
    </row>
    <row r="370" spans="1:68" ht="27" hidden="1" customHeight="1" x14ac:dyDescent="0.25">
      <c r="A370" s="60" t="s">
        <v>589</v>
      </c>
      <c r="B370" s="60" t="s">
        <v>590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99</v>
      </c>
      <c r="L370" s="35"/>
      <c r="M370" s="36" t="s">
        <v>132</v>
      </c>
      <c r="N370" s="36"/>
      <c r="O370" s="35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69</v>
      </c>
      <c r="X370" s="56">
        <v>0</v>
      </c>
      <c r="Y370" s="53">
        <f t="shared" si="57"/>
        <v>0</v>
      </c>
      <c r="Z370" s="39" t="str">
        <f>IFERROR(IF(Y370=0,"",ROUNDUP(Y370/H370,0)*0.02175),"")</f>
        <v/>
      </c>
      <c r="AA370" s="65"/>
      <c r="AB370" s="66"/>
      <c r="AC370" s="433" t="s">
        <v>591</v>
      </c>
      <c r="AG370" s="75"/>
      <c r="AJ370" s="79"/>
      <c r="AK370" s="79">
        <v>0</v>
      </c>
      <c r="BB370" s="434" t="s">
        <v>1</v>
      </c>
      <c r="BM370" s="75">
        <f t="shared" si="58"/>
        <v>0</v>
      </c>
      <c r="BN370" s="75">
        <f t="shared" si="59"/>
        <v>0</v>
      </c>
      <c r="BO370" s="75">
        <f t="shared" si="60"/>
        <v>0</v>
      </c>
      <c r="BP370" s="75">
        <f t="shared" si="61"/>
        <v>0</v>
      </c>
    </row>
    <row r="371" spans="1:68" ht="27" hidden="1" customHeight="1" x14ac:dyDescent="0.25">
      <c r="A371" s="60" t="s">
        <v>592</v>
      </c>
      <c r="B371" s="60" t="s">
        <v>593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104</v>
      </c>
      <c r="L371" s="35"/>
      <c r="M371" s="36" t="s">
        <v>100</v>
      </c>
      <c r="N371" s="36"/>
      <c r="O371" s="35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69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594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hidden="1" customHeight="1" x14ac:dyDescent="0.25">
      <c r="A372" s="60" t="s">
        <v>595</v>
      </c>
      <c r="B372" s="60" t="s">
        <v>596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104</v>
      </c>
      <c r="L372" s="35"/>
      <c r="M372" s="36" t="s">
        <v>68</v>
      </c>
      <c r="N372" s="36"/>
      <c r="O372" s="35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69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585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hidden="1" customHeight="1" x14ac:dyDescent="0.25">
      <c r="A373" s="60" t="s">
        <v>597</v>
      </c>
      <c r="B373" s="60" t="s">
        <v>598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104</v>
      </c>
      <c r="L373" s="35"/>
      <c r="M373" s="36" t="s">
        <v>68</v>
      </c>
      <c r="N373" s="36"/>
      <c r="O373" s="35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69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588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86</v>
      </c>
      <c r="Q374" s="632"/>
      <c r="R374" s="632"/>
      <c r="S374" s="632"/>
      <c r="T374" s="632"/>
      <c r="U374" s="632"/>
      <c r="V374" s="633"/>
      <c r="W374" s="40" t="s">
        <v>87</v>
      </c>
      <c r="X374" s="41">
        <f>IFERROR(X367/H367,"0")+IFERROR(X368/H368,"0")+IFERROR(X369/H369,"0")+IFERROR(X370/H370,"0")+IFERROR(X371/H371,"0")+IFERROR(X372/H372,"0")+IFERROR(X373/H373,"0")</f>
        <v>48</v>
      </c>
      <c r="Y374" s="41">
        <f>IFERROR(Y367/H367,"0")+IFERROR(Y368/H368,"0")+IFERROR(Y369/H369,"0")+IFERROR(Y370/H370,"0")+IFERROR(Y371/H371,"0")+IFERROR(Y372/H372,"0")+IFERROR(Y373/H373,"0")</f>
        <v>48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1.044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86</v>
      </c>
      <c r="Q375" s="632"/>
      <c r="R375" s="632"/>
      <c r="S375" s="632"/>
      <c r="T375" s="632"/>
      <c r="U375" s="632"/>
      <c r="V375" s="633"/>
      <c r="W375" s="40" t="s">
        <v>69</v>
      </c>
      <c r="X375" s="41">
        <f>IFERROR(SUM(X367:X373),"0")</f>
        <v>720</v>
      </c>
      <c r="Y375" s="41">
        <f>IFERROR(SUM(Y367:Y373),"0")</f>
        <v>720</v>
      </c>
      <c r="Z375" s="40"/>
      <c r="AA375" s="64"/>
      <c r="AB375" s="64"/>
      <c r="AC375" s="64"/>
    </row>
    <row r="376" spans="1:68" ht="14.25" hidden="1" customHeight="1" x14ac:dyDescent="0.25">
      <c r="A376" s="635" t="s">
        <v>137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hidden="1" customHeight="1" x14ac:dyDescent="0.25">
      <c r="A377" s="60" t="s">
        <v>599</v>
      </c>
      <c r="B377" s="60" t="s">
        <v>600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99</v>
      </c>
      <c r="L377" s="35" t="s">
        <v>122</v>
      </c>
      <c r="M377" s="36" t="s">
        <v>100</v>
      </c>
      <c r="N377" s="36"/>
      <c r="O377" s="35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IFERROR(IF(Y377=0,"",ROUNDUP(Y377/H377,0)*0.02175),"")</f>
        <v/>
      </c>
      <c r="AA377" s="65"/>
      <c r="AB377" s="66"/>
      <c r="AC377" s="441" t="s">
        <v>601</v>
      </c>
      <c r="AG377" s="75"/>
      <c r="AJ377" s="79" t="s">
        <v>124</v>
      </c>
      <c r="AK377" s="79">
        <v>720</v>
      </c>
      <c r="BB377" s="442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16.5" hidden="1" customHeight="1" x14ac:dyDescent="0.25">
      <c r="A378" s="60" t="s">
        <v>602</v>
      </c>
      <c r="B378" s="60" t="s">
        <v>603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104</v>
      </c>
      <c r="L378" s="35"/>
      <c r="M378" s="36" t="s">
        <v>100</v>
      </c>
      <c r="N378" s="36"/>
      <c r="O378" s="35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601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idden="1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86</v>
      </c>
      <c r="Q379" s="632"/>
      <c r="R379" s="632"/>
      <c r="S379" s="632"/>
      <c r="T379" s="632"/>
      <c r="U379" s="632"/>
      <c r="V379" s="633"/>
      <c r="W379" s="40" t="s">
        <v>87</v>
      </c>
      <c r="X379" s="41">
        <f>IFERROR(X377/H377,"0")+IFERROR(X378/H378,"0")</f>
        <v>0</v>
      </c>
      <c r="Y379" s="41">
        <f>IFERROR(Y377/H377,"0")+IFERROR(Y378/H378,"0")</f>
        <v>0</v>
      </c>
      <c r="Z379" s="41">
        <f>IFERROR(IF(Z377="",0,Z377),"0")+IFERROR(IF(Z378="",0,Z378),"0")</f>
        <v>0</v>
      </c>
      <c r="AA379" s="64"/>
      <c r="AB379" s="64"/>
      <c r="AC379" s="64"/>
    </row>
    <row r="380" spans="1:68" hidden="1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86</v>
      </c>
      <c r="Q380" s="632"/>
      <c r="R380" s="632"/>
      <c r="S380" s="632"/>
      <c r="T380" s="632"/>
      <c r="U380" s="632"/>
      <c r="V380" s="633"/>
      <c r="W380" s="40" t="s">
        <v>69</v>
      </c>
      <c r="X380" s="41">
        <f>IFERROR(SUM(X377:X378),"0")</f>
        <v>0</v>
      </c>
      <c r="Y380" s="41">
        <f>IFERROR(SUM(Y377:Y378),"0")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635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hidden="1" customHeight="1" x14ac:dyDescent="0.25">
      <c r="A382" s="60" t="s">
        <v>604</v>
      </c>
      <c r="B382" s="60" t="s">
        <v>605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99</v>
      </c>
      <c r="L382" s="35"/>
      <c r="M382" s="36" t="s">
        <v>106</v>
      </c>
      <c r="N382" s="36"/>
      <c r="O382" s="35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606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hidden="1" customHeight="1" x14ac:dyDescent="0.25">
      <c r="A383" s="60" t="s">
        <v>607</v>
      </c>
      <c r="B383" s="60" t="s">
        <v>608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69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609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86</v>
      </c>
      <c r="Q384" s="632"/>
      <c r="R384" s="632"/>
      <c r="S384" s="632"/>
      <c r="T384" s="632"/>
      <c r="U384" s="632"/>
      <c r="V384" s="633"/>
      <c r="W384" s="40" t="s">
        <v>87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86</v>
      </c>
      <c r="Q385" s="632"/>
      <c r="R385" s="632"/>
      <c r="S385" s="632"/>
      <c r="T385" s="632"/>
      <c r="U385" s="632"/>
      <c r="V385" s="633"/>
      <c r="W385" s="40" t="s">
        <v>69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635" t="s">
        <v>174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hidden="1" customHeight="1" x14ac:dyDescent="0.25">
      <c r="A387" s="60" t="s">
        <v>610</v>
      </c>
      <c r="B387" s="60" t="s">
        <v>611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99</v>
      </c>
      <c r="L387" s="35"/>
      <c r="M387" s="36" t="s">
        <v>106</v>
      </c>
      <c r="N387" s="36"/>
      <c r="O387" s="35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/>
      <c r="AB387" s="66"/>
      <c r="AC387" s="449" t="s">
        <v>612</v>
      </c>
      <c r="AG387" s="75"/>
      <c r="AJ387" s="79"/>
      <c r="AK387" s="79">
        <v>0</v>
      </c>
      <c r="BB387" s="450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idden="1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86</v>
      </c>
      <c r="Q388" s="632"/>
      <c r="R388" s="632"/>
      <c r="S388" s="632"/>
      <c r="T388" s="632"/>
      <c r="U388" s="632"/>
      <c r="V388" s="633"/>
      <c r="W388" s="40" t="s">
        <v>87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hidden="1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86</v>
      </c>
      <c r="Q389" s="632"/>
      <c r="R389" s="632"/>
      <c r="S389" s="632"/>
      <c r="T389" s="632"/>
      <c r="U389" s="632"/>
      <c r="V389" s="633"/>
      <c r="W389" s="40" t="s">
        <v>69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hidden="1" customHeight="1" x14ac:dyDescent="0.25">
      <c r="A390" s="639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hidden="1" customHeight="1" x14ac:dyDescent="0.25">
      <c r="A391" s="635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hidden="1" customHeight="1" x14ac:dyDescent="0.25">
      <c r="A392" s="60" t="s">
        <v>614</v>
      </c>
      <c r="B392" s="60" t="s">
        <v>615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99</v>
      </c>
      <c r="L392" s="35"/>
      <c r="M392" s="36" t="s">
        <v>68</v>
      </c>
      <c r="N392" s="36"/>
      <c r="O392" s="35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616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hidden="1" customHeight="1" x14ac:dyDescent="0.25">
      <c r="A393" s="60" t="s">
        <v>614</v>
      </c>
      <c r="B393" s="60" t="s">
        <v>617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99</v>
      </c>
      <c r="L393" s="35"/>
      <c r="M393" s="36" t="s">
        <v>68</v>
      </c>
      <c r="N393" s="36"/>
      <c r="O393" s="35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69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618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hidden="1" customHeight="1" x14ac:dyDescent="0.25">
      <c r="A394" s="60" t="s">
        <v>619</v>
      </c>
      <c r="B394" s="60" t="s">
        <v>620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99</v>
      </c>
      <c r="L394" s="35"/>
      <c r="M394" s="36" t="s">
        <v>68</v>
      </c>
      <c r="N394" s="36"/>
      <c r="O394" s="35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69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621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hidden="1" customHeight="1" x14ac:dyDescent="0.25">
      <c r="A395" s="60" t="s">
        <v>622</v>
      </c>
      <c r="B395" s="60" t="s">
        <v>623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99</v>
      </c>
      <c r="L395" s="35"/>
      <c r="M395" s="36" t="s">
        <v>68</v>
      </c>
      <c r="N395" s="36"/>
      <c r="O395" s="35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69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621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hidden="1" customHeight="1" x14ac:dyDescent="0.25">
      <c r="A396" s="60" t="s">
        <v>624</v>
      </c>
      <c r="B396" s="60" t="s">
        <v>625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621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86</v>
      </c>
      <c r="Q397" s="632"/>
      <c r="R397" s="632"/>
      <c r="S397" s="632"/>
      <c r="T397" s="632"/>
      <c r="U397" s="632"/>
      <c r="V397" s="633"/>
      <c r="W397" s="40" t="s">
        <v>87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86</v>
      </c>
      <c r="Q398" s="632"/>
      <c r="R398" s="632"/>
      <c r="S398" s="632"/>
      <c r="T398" s="632"/>
      <c r="U398" s="632"/>
      <c r="V398" s="633"/>
      <c r="W398" s="40" t="s">
        <v>69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5" t="s">
        <v>148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hidden="1" customHeight="1" x14ac:dyDescent="0.25">
      <c r="A400" s="60" t="s">
        <v>626</v>
      </c>
      <c r="B400" s="60" t="s">
        <v>627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104</v>
      </c>
      <c r="L400" s="35"/>
      <c r="M400" s="36" t="s">
        <v>68</v>
      </c>
      <c r="N400" s="36"/>
      <c r="O400" s="35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69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628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86</v>
      </c>
      <c r="Q401" s="632"/>
      <c r="R401" s="632"/>
      <c r="S401" s="632"/>
      <c r="T401" s="632"/>
      <c r="U401" s="632"/>
      <c r="V401" s="633"/>
      <c r="W401" s="40" t="s">
        <v>87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86</v>
      </c>
      <c r="Q402" s="632"/>
      <c r="R402" s="632"/>
      <c r="S402" s="632"/>
      <c r="T402" s="632"/>
      <c r="U402" s="632"/>
      <c r="V402" s="633"/>
      <c r="W402" s="40" t="s">
        <v>69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hidden="1" customHeight="1" x14ac:dyDescent="0.25">
      <c r="A403" s="635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hidden="1" customHeight="1" x14ac:dyDescent="0.25">
      <c r="A404" s="60" t="s">
        <v>629</v>
      </c>
      <c r="B404" s="60" t="s">
        <v>630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99</v>
      </c>
      <c r="L404" s="35"/>
      <c r="M404" s="36" t="s">
        <v>106</v>
      </c>
      <c r="N404" s="36"/>
      <c r="O404" s="35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69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/>
      <c r="AB404" s="66"/>
      <c r="AC404" s="463" t="s">
        <v>631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37.5" hidden="1" customHeight="1" x14ac:dyDescent="0.25">
      <c r="A405" s="60" t="s">
        <v>632</v>
      </c>
      <c r="B405" s="60" t="s">
        <v>633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99</v>
      </c>
      <c r="L405" s="35"/>
      <c r="M405" s="36" t="s">
        <v>106</v>
      </c>
      <c r="N405" s="36"/>
      <c r="O405" s="35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69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634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hidden="1" customHeight="1" x14ac:dyDescent="0.25">
      <c r="A406" s="60" t="s">
        <v>635</v>
      </c>
      <c r="B406" s="60" t="s">
        <v>636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67</v>
      </c>
      <c r="L406" s="35"/>
      <c r="M406" s="36" t="s">
        <v>106</v>
      </c>
      <c r="N406" s="36"/>
      <c r="O406" s="35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69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631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637</v>
      </c>
      <c r="B407" s="60" t="s">
        <v>638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67</v>
      </c>
      <c r="L407" s="35"/>
      <c r="M407" s="36" t="s">
        <v>106</v>
      </c>
      <c r="N407" s="36"/>
      <c r="O407" s="35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639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86</v>
      </c>
      <c r="Q408" s="632"/>
      <c r="R408" s="632"/>
      <c r="S408" s="632"/>
      <c r="T408" s="632"/>
      <c r="U408" s="632"/>
      <c r="V408" s="633"/>
      <c r="W408" s="40" t="s">
        <v>87</v>
      </c>
      <c r="X408" s="41">
        <f>IFERROR(X404/H404,"0")+IFERROR(X405/H405,"0")+IFERROR(X406/H406,"0")+IFERROR(X407/H407,"0")</f>
        <v>0</v>
      </c>
      <c r="Y408" s="41">
        <f>IFERROR(Y404/H404,"0")+IFERROR(Y405/H405,"0")+IFERROR(Y406/H406,"0")+IFERROR(Y407/H407,"0")</f>
        <v>0</v>
      </c>
      <c r="Z408" s="41">
        <f>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hidden="1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86</v>
      </c>
      <c r="Q409" s="632"/>
      <c r="R409" s="632"/>
      <c r="S409" s="632"/>
      <c r="T409" s="632"/>
      <c r="U409" s="632"/>
      <c r="V409" s="633"/>
      <c r="W409" s="40" t="s">
        <v>69</v>
      </c>
      <c r="X409" s="41">
        <f>IFERROR(SUM(X404:X407),"0")</f>
        <v>0</v>
      </c>
      <c r="Y409" s="41">
        <f>IFERROR(SUM(Y404:Y407),"0")</f>
        <v>0</v>
      </c>
      <c r="Z409" s="40"/>
      <c r="AA409" s="64"/>
      <c r="AB409" s="64"/>
      <c r="AC409" s="64"/>
    </row>
    <row r="410" spans="1:68" ht="14.25" hidden="1" customHeight="1" x14ac:dyDescent="0.25">
      <c r="A410" s="635" t="s">
        <v>174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hidden="1" customHeight="1" x14ac:dyDescent="0.25">
      <c r="A411" s="60" t="s">
        <v>640</v>
      </c>
      <c r="B411" s="60" t="s">
        <v>641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99</v>
      </c>
      <c r="L411" s="35"/>
      <c r="M411" s="36" t="s">
        <v>106</v>
      </c>
      <c r="N411" s="36"/>
      <c r="O411" s="35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642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86</v>
      </c>
      <c r="Q412" s="632"/>
      <c r="R412" s="632"/>
      <c r="S412" s="632"/>
      <c r="T412" s="632"/>
      <c r="U412" s="632"/>
      <c r="V412" s="633"/>
      <c r="W412" s="40" t="s">
        <v>87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86</v>
      </c>
      <c r="Q413" s="632"/>
      <c r="R413" s="632"/>
      <c r="S413" s="632"/>
      <c r="T413" s="632"/>
      <c r="U413" s="632"/>
      <c r="V413" s="633"/>
      <c r="W413" s="40" t="s">
        <v>69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hidden="1" customHeight="1" x14ac:dyDescent="0.2">
      <c r="A414" s="637" t="s">
        <v>643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52"/>
      <c r="AB414" s="52"/>
      <c r="AC414" s="52"/>
    </row>
    <row r="415" spans="1:68" ht="16.5" hidden="1" customHeight="1" x14ac:dyDescent="0.25">
      <c r="A415" s="639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hidden="1" customHeight="1" x14ac:dyDescent="0.25">
      <c r="A416" s="635" t="s">
        <v>148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hidden="1" customHeight="1" x14ac:dyDescent="0.25">
      <c r="A417" s="60" t="s">
        <v>645</v>
      </c>
      <c r="B417" s="60" t="s">
        <v>646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104</v>
      </c>
      <c r="L417" s="35"/>
      <c r="M417" s="36" t="s">
        <v>68</v>
      </c>
      <c r="N417" s="36"/>
      <c r="O417" s="35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69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647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hidden="1" customHeight="1" x14ac:dyDescent="0.25">
      <c r="A418" s="60" t="s">
        <v>648</v>
      </c>
      <c r="B418" s="60" t="s">
        <v>649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104</v>
      </c>
      <c r="L418" s="35"/>
      <c r="M418" s="36" t="s">
        <v>68</v>
      </c>
      <c r="N418" s="36"/>
      <c r="O418" s="35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650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hidden="1" customHeight="1" x14ac:dyDescent="0.25">
      <c r="A419" s="60" t="s">
        <v>648</v>
      </c>
      <c r="B419" s="60" t="s">
        <v>651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104</v>
      </c>
      <c r="L419" s="35"/>
      <c r="M419" s="36" t="s">
        <v>68</v>
      </c>
      <c r="N419" s="36"/>
      <c r="O419" s="35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69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650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652</v>
      </c>
      <c r="B420" s="60" t="s">
        <v>653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104</v>
      </c>
      <c r="L420" s="35"/>
      <c r="M420" s="36" t="s">
        <v>68</v>
      </c>
      <c r="N420" s="36"/>
      <c r="O420" s="35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654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655</v>
      </c>
      <c r="B421" s="60" t="s">
        <v>656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151</v>
      </c>
      <c r="L421" s="35"/>
      <c r="M421" s="36" t="s">
        <v>68</v>
      </c>
      <c r="N421" s="36"/>
      <c r="O421" s="35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69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647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hidden="1" customHeight="1" x14ac:dyDescent="0.25">
      <c r="A422" s="60" t="s">
        <v>657</v>
      </c>
      <c r="B422" s="60" t="s">
        <v>658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151</v>
      </c>
      <c r="L422" s="35"/>
      <c r="M422" s="36" t="s">
        <v>68</v>
      </c>
      <c r="N422" s="36"/>
      <c r="O422" s="35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647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hidden="1" customHeight="1" x14ac:dyDescent="0.25">
      <c r="A423" s="60" t="s">
        <v>659</v>
      </c>
      <c r="B423" s="60" t="s">
        <v>660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151</v>
      </c>
      <c r="L423" s="35"/>
      <c r="M423" s="36" t="s">
        <v>68</v>
      </c>
      <c r="N423" s="36"/>
      <c r="O423" s="35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69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661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hidden="1" customHeight="1" x14ac:dyDescent="0.25">
      <c r="A424" s="60" t="s">
        <v>662</v>
      </c>
      <c r="B424" s="60" t="s">
        <v>663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151</v>
      </c>
      <c r="L424" s="35"/>
      <c r="M424" s="36" t="s">
        <v>68</v>
      </c>
      <c r="N424" s="36"/>
      <c r="O424" s="35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69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664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hidden="1" customHeight="1" x14ac:dyDescent="0.25">
      <c r="A425" s="60" t="s">
        <v>665</v>
      </c>
      <c r="B425" s="60" t="s">
        <v>666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151</v>
      </c>
      <c r="L425" s="35"/>
      <c r="M425" s="36" t="s">
        <v>68</v>
      </c>
      <c r="N425" s="36"/>
      <c r="O425" s="35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69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667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hidden="1" customHeight="1" x14ac:dyDescent="0.25">
      <c r="A426" s="60" t="s">
        <v>668</v>
      </c>
      <c r="B426" s="60" t="s">
        <v>669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151</v>
      </c>
      <c r="L426" s="35"/>
      <c r="M426" s="36" t="s">
        <v>68</v>
      </c>
      <c r="N426" s="36"/>
      <c r="O426" s="35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69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664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hidden="1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86</v>
      </c>
      <c r="Q427" s="632"/>
      <c r="R427" s="632"/>
      <c r="S427" s="632"/>
      <c r="T427" s="632"/>
      <c r="U427" s="632"/>
      <c r="V427" s="633"/>
      <c r="W427" s="40" t="s">
        <v>87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hidden="1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86</v>
      </c>
      <c r="Q428" s="632"/>
      <c r="R428" s="632"/>
      <c r="S428" s="632"/>
      <c r="T428" s="632"/>
      <c r="U428" s="632"/>
      <c r="V428" s="633"/>
      <c r="W428" s="40" t="s">
        <v>69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hidden="1" customHeight="1" x14ac:dyDescent="0.25">
      <c r="A429" s="635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hidden="1" customHeight="1" x14ac:dyDescent="0.25">
      <c r="A430" s="60" t="s">
        <v>670</v>
      </c>
      <c r="B430" s="60" t="s">
        <v>671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104</v>
      </c>
      <c r="L430" s="35"/>
      <c r="M430" s="36" t="s">
        <v>106</v>
      </c>
      <c r="N430" s="36"/>
      <c r="O430" s="35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69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672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hidden="1" customHeight="1" x14ac:dyDescent="0.25">
      <c r="A431" s="60" t="s">
        <v>673</v>
      </c>
      <c r="B431" s="60" t="s">
        <v>674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67</v>
      </c>
      <c r="L431" s="35"/>
      <c r="M431" s="36" t="s">
        <v>106</v>
      </c>
      <c r="N431" s="36"/>
      <c r="O431" s="35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69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675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86</v>
      </c>
      <c r="Q432" s="632"/>
      <c r="R432" s="632"/>
      <c r="S432" s="632"/>
      <c r="T432" s="632"/>
      <c r="U432" s="632"/>
      <c r="V432" s="633"/>
      <c r="W432" s="40" t="s">
        <v>87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86</v>
      </c>
      <c r="Q433" s="632"/>
      <c r="R433" s="632"/>
      <c r="S433" s="632"/>
      <c r="T433" s="632"/>
      <c r="U433" s="632"/>
      <c r="V433" s="633"/>
      <c r="W433" s="40" t="s">
        <v>69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hidden="1" customHeight="1" x14ac:dyDescent="0.25">
      <c r="A434" s="639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hidden="1" customHeight="1" x14ac:dyDescent="0.25">
      <c r="A435" s="635" t="s">
        <v>137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hidden="1" customHeight="1" x14ac:dyDescent="0.25">
      <c r="A436" s="60" t="s">
        <v>677</v>
      </c>
      <c r="B436" s="60" t="s">
        <v>678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67</v>
      </c>
      <c r="L436" s="35"/>
      <c r="M436" s="36" t="s">
        <v>68</v>
      </c>
      <c r="N436" s="36"/>
      <c r="O436" s="35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69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679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hidden="1" customHeight="1" x14ac:dyDescent="0.25">
      <c r="A437" s="60" t="s">
        <v>680</v>
      </c>
      <c r="B437" s="60" t="s">
        <v>681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67</v>
      </c>
      <c r="L437" s="35"/>
      <c r="M437" s="36" t="s">
        <v>68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69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682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86</v>
      </c>
      <c r="Q438" s="632"/>
      <c r="R438" s="632"/>
      <c r="S438" s="632"/>
      <c r="T438" s="632"/>
      <c r="U438" s="632"/>
      <c r="V438" s="633"/>
      <c r="W438" s="40" t="s">
        <v>87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86</v>
      </c>
      <c r="Q439" s="632"/>
      <c r="R439" s="632"/>
      <c r="S439" s="632"/>
      <c r="T439" s="632"/>
      <c r="U439" s="632"/>
      <c r="V439" s="633"/>
      <c r="W439" s="40" t="s">
        <v>69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635" t="s">
        <v>148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hidden="1" customHeight="1" x14ac:dyDescent="0.25">
      <c r="A441" s="60" t="s">
        <v>683</v>
      </c>
      <c r="B441" s="60" t="s">
        <v>684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104</v>
      </c>
      <c r="L441" s="35"/>
      <c r="M441" s="36" t="s">
        <v>100</v>
      </c>
      <c r="N441" s="36"/>
      <c r="O441" s="35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69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/>
      <c r="AB441" s="66"/>
      <c r="AC441" s="501" t="s">
        <v>685</v>
      </c>
      <c r="AG441" s="75"/>
      <c r="AJ441" s="79"/>
      <c r="AK441" s="79">
        <v>0</v>
      </c>
      <c r="BB441" s="502" t="s">
        <v>1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hidden="1" customHeight="1" x14ac:dyDescent="0.25">
      <c r="A442" s="60" t="s">
        <v>686</v>
      </c>
      <c r="B442" s="60" t="s">
        <v>687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151</v>
      </c>
      <c r="L442" s="35"/>
      <c r="M442" s="36" t="s">
        <v>68</v>
      </c>
      <c r="N442" s="36"/>
      <c r="O442" s="35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69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688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689</v>
      </c>
      <c r="B443" s="60" t="s">
        <v>690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151</v>
      </c>
      <c r="L443" s="35"/>
      <c r="M443" s="36" t="s">
        <v>68</v>
      </c>
      <c r="N443" s="36"/>
      <c r="O443" s="35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69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691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hidden="1" customHeight="1" x14ac:dyDescent="0.25">
      <c r="A444" s="60" t="s">
        <v>692</v>
      </c>
      <c r="B444" s="60" t="s">
        <v>693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151</v>
      </c>
      <c r="L444" s="35"/>
      <c r="M444" s="36" t="s">
        <v>68</v>
      </c>
      <c r="N444" s="36"/>
      <c r="O444" s="35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69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691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86</v>
      </c>
      <c r="Q445" s="632"/>
      <c r="R445" s="632"/>
      <c r="S445" s="632"/>
      <c r="T445" s="632"/>
      <c r="U445" s="632"/>
      <c r="V445" s="633"/>
      <c r="W445" s="40" t="s">
        <v>87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86</v>
      </c>
      <c r="Q446" s="632"/>
      <c r="R446" s="632"/>
      <c r="S446" s="632"/>
      <c r="T446" s="632"/>
      <c r="U446" s="632"/>
      <c r="V446" s="633"/>
      <c r="W446" s="40" t="s">
        <v>69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hidden="1" customHeight="1" x14ac:dyDescent="0.25">
      <c r="A447" s="639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hidden="1" customHeight="1" x14ac:dyDescent="0.25">
      <c r="A448" s="635" t="s">
        <v>148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hidden="1" customHeight="1" x14ac:dyDescent="0.25">
      <c r="A449" s="60" t="s">
        <v>695</v>
      </c>
      <c r="B449" s="60" t="s">
        <v>696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151</v>
      </c>
      <c r="L449" s="35"/>
      <c r="M449" s="36" t="s">
        <v>68</v>
      </c>
      <c r="N449" s="36"/>
      <c r="O449" s="35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697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hidden="1" customHeight="1" x14ac:dyDescent="0.25">
      <c r="A450" s="60" t="s">
        <v>698</v>
      </c>
      <c r="B450" s="60" t="s">
        <v>699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67</v>
      </c>
      <c r="L450" s="35"/>
      <c r="M450" s="36" t="s">
        <v>68</v>
      </c>
      <c r="N450" s="36"/>
      <c r="O450" s="35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700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86</v>
      </c>
      <c r="Q451" s="632"/>
      <c r="R451" s="632"/>
      <c r="S451" s="632"/>
      <c r="T451" s="632"/>
      <c r="U451" s="632"/>
      <c r="V451" s="633"/>
      <c r="W451" s="40" t="s">
        <v>87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86</v>
      </c>
      <c r="Q452" s="632"/>
      <c r="R452" s="632"/>
      <c r="S452" s="632"/>
      <c r="T452" s="632"/>
      <c r="U452" s="632"/>
      <c r="V452" s="633"/>
      <c r="W452" s="40" t="s">
        <v>69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hidden="1" customHeight="1" x14ac:dyDescent="0.25">
      <c r="A453" s="639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hidden="1" customHeight="1" x14ac:dyDescent="0.25">
      <c r="A454" s="635" t="s">
        <v>148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hidden="1" customHeight="1" x14ac:dyDescent="0.25">
      <c r="A455" s="60" t="s">
        <v>702</v>
      </c>
      <c r="B455" s="60" t="s">
        <v>703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704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86</v>
      </c>
      <c r="Q456" s="632"/>
      <c r="R456" s="632"/>
      <c r="S456" s="632"/>
      <c r="T456" s="632"/>
      <c r="U456" s="632"/>
      <c r="V456" s="633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86</v>
      </c>
      <c r="Q457" s="632"/>
      <c r="R457" s="632"/>
      <c r="S457" s="632"/>
      <c r="T457" s="632"/>
      <c r="U457" s="632"/>
      <c r="V457" s="633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635" t="s">
        <v>174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hidden="1" customHeight="1" x14ac:dyDescent="0.25">
      <c r="A459" s="60" t="s">
        <v>705</v>
      </c>
      <c r="B459" s="60" t="s">
        <v>706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67</v>
      </c>
      <c r="L459" s="35"/>
      <c r="M459" s="36" t="s">
        <v>68</v>
      </c>
      <c r="N459" s="36"/>
      <c r="O459" s="35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69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707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86</v>
      </c>
      <c r="Q460" s="632"/>
      <c r="R460" s="632"/>
      <c r="S460" s="632"/>
      <c r="T460" s="632"/>
      <c r="U460" s="632"/>
      <c r="V460" s="633"/>
      <c r="W460" s="40" t="s">
        <v>87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86</v>
      </c>
      <c r="Q461" s="632"/>
      <c r="R461" s="632"/>
      <c r="S461" s="632"/>
      <c r="T461" s="632"/>
      <c r="U461" s="632"/>
      <c r="V461" s="633"/>
      <c r="W461" s="40" t="s">
        <v>69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hidden="1" customHeight="1" x14ac:dyDescent="0.2">
      <c r="A462" s="637" t="s">
        <v>708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52"/>
      <c r="AB462" s="52"/>
      <c r="AC462" s="52"/>
    </row>
    <row r="463" spans="1:68" ht="16.5" hidden="1" customHeight="1" x14ac:dyDescent="0.25">
      <c r="A463" s="639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hidden="1" customHeight="1" x14ac:dyDescent="0.25">
      <c r="A464" s="635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hidden="1" customHeight="1" x14ac:dyDescent="0.25">
      <c r="A465" s="60" t="s">
        <v>709</v>
      </c>
      <c r="B465" s="60" t="s">
        <v>710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69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/>
      <c r="AB465" s="66"/>
      <c r="AC465" s="517" t="s">
        <v>711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hidden="1" customHeight="1" x14ac:dyDescent="0.25">
      <c r="A466" s="60" t="s">
        <v>712</v>
      </c>
      <c r="B466" s="60" t="s">
        <v>713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100</v>
      </c>
      <c r="N466" s="36"/>
      <c r="O466" s="35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69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714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715</v>
      </c>
      <c r="B467" s="60" t="s">
        <v>716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99</v>
      </c>
      <c r="L467" s="35"/>
      <c r="M467" s="36" t="s">
        <v>106</v>
      </c>
      <c r="N467" s="36"/>
      <c r="O467" s="35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69</v>
      </c>
      <c r="X467" s="56">
        <v>0</v>
      </c>
      <c r="Y467" s="53">
        <f t="shared" si="68"/>
        <v>0</v>
      </c>
      <c r="Z467" s="39" t="str">
        <f t="shared" si="69"/>
        <v/>
      </c>
      <c r="AA467" s="65"/>
      <c r="AB467" s="66"/>
      <c r="AC467" s="521" t="s">
        <v>717</v>
      </c>
      <c r="AG467" s="75"/>
      <c r="AJ467" s="79"/>
      <c r="AK467" s="79">
        <v>0</v>
      </c>
      <c r="BB467" s="522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16.5" hidden="1" customHeight="1" x14ac:dyDescent="0.25">
      <c r="A468" s="60" t="s">
        <v>718</v>
      </c>
      <c r="B468" s="60" t="s">
        <v>719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99</v>
      </c>
      <c r="L468" s="35"/>
      <c r="M468" s="36" t="s">
        <v>100</v>
      </c>
      <c r="N468" s="36"/>
      <c r="O468" s="35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69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720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721</v>
      </c>
      <c r="B469" s="60" t="s">
        <v>722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99</v>
      </c>
      <c r="L469" s="35"/>
      <c r="M469" s="36" t="s">
        <v>100</v>
      </c>
      <c r="N469" s="36"/>
      <c r="O469" s="35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69</v>
      </c>
      <c r="X469" s="56">
        <v>0</v>
      </c>
      <c r="Y469" s="53">
        <f t="shared" si="68"/>
        <v>0</v>
      </c>
      <c r="Z469" s="39" t="str">
        <f t="shared" si="69"/>
        <v/>
      </c>
      <c r="AA469" s="65"/>
      <c r="AB469" s="66"/>
      <c r="AC469" s="525" t="s">
        <v>723</v>
      </c>
      <c r="AG469" s="75"/>
      <c r="AJ469" s="79"/>
      <c r="AK469" s="79">
        <v>0</v>
      </c>
      <c r="BB469" s="526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16.5" hidden="1" customHeight="1" x14ac:dyDescent="0.25">
      <c r="A470" s="60" t="s">
        <v>724</v>
      </c>
      <c r="B470" s="60" t="s">
        <v>725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99</v>
      </c>
      <c r="L470" s="35"/>
      <c r="M470" s="36" t="s">
        <v>106</v>
      </c>
      <c r="N470" s="36"/>
      <c r="O470" s="35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726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727</v>
      </c>
      <c r="B471" s="60" t="s">
        <v>728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67</v>
      </c>
      <c r="L471" s="35"/>
      <c r="M471" s="36" t="s">
        <v>106</v>
      </c>
      <c r="N471" s="36"/>
      <c r="O471" s="35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711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729</v>
      </c>
      <c r="B472" s="60" t="s">
        <v>730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711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729</v>
      </c>
      <c r="B473" s="60" t="s">
        <v>731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104</v>
      </c>
      <c r="L473" s="35"/>
      <c r="M473" s="36" t="s">
        <v>100</v>
      </c>
      <c r="N473" s="36"/>
      <c r="O473" s="35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711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732</v>
      </c>
      <c r="B474" s="60" t="s">
        <v>733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104</v>
      </c>
      <c r="L474" s="35"/>
      <c r="M474" s="36" t="s">
        <v>100</v>
      </c>
      <c r="N474" s="36"/>
      <c r="O474" s="35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69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714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734</v>
      </c>
      <c r="B475" s="60" t="s">
        <v>735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104</v>
      </c>
      <c r="L475" s="35"/>
      <c r="M475" s="36" t="s">
        <v>100</v>
      </c>
      <c r="N475" s="36"/>
      <c r="O475" s="35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717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736</v>
      </c>
      <c r="B476" s="60" t="s">
        <v>737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720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hidden="1" customHeight="1" x14ac:dyDescent="0.25">
      <c r="A477" s="60" t="s">
        <v>738</v>
      </c>
      <c r="B477" s="60" t="s">
        <v>739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67</v>
      </c>
      <c r="L477" s="35"/>
      <c r="M477" s="36" t="s">
        <v>100</v>
      </c>
      <c r="N477" s="36"/>
      <c r="O477" s="35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69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723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hidden="1" customHeight="1" x14ac:dyDescent="0.25">
      <c r="A478" s="60" t="s">
        <v>740</v>
      </c>
      <c r="B478" s="60" t="s">
        <v>741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104</v>
      </c>
      <c r="L478" s="35"/>
      <c r="M478" s="36" t="s">
        <v>100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69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723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hidden="1" customHeight="1" x14ac:dyDescent="0.25">
      <c r="A479" s="60" t="s">
        <v>740</v>
      </c>
      <c r="B479" s="60" t="s">
        <v>742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104</v>
      </c>
      <c r="L479" s="35"/>
      <c r="M479" s="36" t="s">
        <v>100</v>
      </c>
      <c r="N479" s="36"/>
      <c r="O479" s="35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69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723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hidden="1" customHeight="1" x14ac:dyDescent="0.25">
      <c r="A480" s="60" t="s">
        <v>743</v>
      </c>
      <c r="B480" s="60" t="s">
        <v>744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104</v>
      </c>
      <c r="L480" s="35"/>
      <c r="M480" s="36" t="s">
        <v>100</v>
      </c>
      <c r="N480" s="36"/>
      <c r="O480" s="35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69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726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hidden="1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86</v>
      </c>
      <c r="Q481" s="632"/>
      <c r="R481" s="632"/>
      <c r="S481" s="632"/>
      <c r="T481" s="632"/>
      <c r="U481" s="632"/>
      <c r="V481" s="633"/>
      <c r="W481" s="40" t="s">
        <v>87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4"/>
      <c r="AB481" s="64"/>
      <c r="AC481" s="64"/>
    </row>
    <row r="482" spans="1:68" hidden="1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86</v>
      </c>
      <c r="Q482" s="632"/>
      <c r="R482" s="632"/>
      <c r="S482" s="632"/>
      <c r="T482" s="632"/>
      <c r="U482" s="632"/>
      <c r="V482" s="633"/>
      <c r="W482" s="40" t="s">
        <v>69</v>
      </c>
      <c r="X482" s="41">
        <f>IFERROR(SUM(X465:X480),"0")</f>
        <v>0</v>
      </c>
      <c r="Y482" s="41">
        <f>IFERROR(SUM(Y465:Y480),"0")</f>
        <v>0</v>
      </c>
      <c r="Z482" s="40"/>
      <c r="AA482" s="64"/>
      <c r="AB482" s="64"/>
      <c r="AC482" s="64"/>
    </row>
    <row r="483" spans="1:68" ht="14.25" hidden="1" customHeight="1" x14ac:dyDescent="0.25">
      <c r="A483" s="635" t="s">
        <v>137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hidden="1" customHeight="1" x14ac:dyDescent="0.25">
      <c r="A484" s="60" t="s">
        <v>745</v>
      </c>
      <c r="B484" s="60" t="s">
        <v>746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99</v>
      </c>
      <c r="L484" s="35"/>
      <c r="M484" s="36" t="s">
        <v>106</v>
      </c>
      <c r="N484" s="36"/>
      <c r="O484" s="35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69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IFERROR(IF(Y484=0,"",ROUNDUP(Y484/H484,0)*0.01196),"")</f>
        <v/>
      </c>
      <c r="AA484" s="65"/>
      <c r="AB484" s="66"/>
      <c r="AC484" s="549" t="s">
        <v>747</v>
      </c>
      <c r="AG484" s="75"/>
      <c r="AJ484" s="79"/>
      <c r="AK484" s="79">
        <v>0</v>
      </c>
      <c r="BB484" s="550" t="s">
        <v>1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16.5" hidden="1" customHeight="1" x14ac:dyDescent="0.25">
      <c r="A485" s="60" t="s">
        <v>748</v>
      </c>
      <c r="B485" s="60" t="s">
        <v>749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67</v>
      </c>
      <c r="L485" s="35"/>
      <c r="M485" s="36" t="s">
        <v>106</v>
      </c>
      <c r="N485" s="36"/>
      <c r="O485" s="35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69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747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hidden="1" customHeight="1" x14ac:dyDescent="0.25">
      <c r="A486" s="60" t="s">
        <v>750</v>
      </c>
      <c r="B486" s="60" t="s">
        <v>751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104</v>
      </c>
      <c r="L486" s="35"/>
      <c r="M486" s="36" t="s">
        <v>100</v>
      </c>
      <c r="N486" s="36"/>
      <c r="O486" s="35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747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idden="1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86</v>
      </c>
      <c r="Q487" s="632"/>
      <c r="R487" s="632"/>
      <c r="S487" s="632"/>
      <c r="T487" s="632"/>
      <c r="U487" s="632"/>
      <c r="V487" s="633"/>
      <c r="W487" s="40" t="s">
        <v>87</v>
      </c>
      <c r="X487" s="41">
        <f>IFERROR(X484/H484,"0")+IFERROR(X485/H485,"0")+IFERROR(X486/H486,"0")</f>
        <v>0</v>
      </c>
      <c r="Y487" s="41">
        <f>IFERROR(Y484/H484,"0")+IFERROR(Y485/H485,"0")+IFERROR(Y486/H486,"0")</f>
        <v>0</v>
      </c>
      <c r="Z487" s="41">
        <f>IFERROR(IF(Z484="",0,Z484),"0")+IFERROR(IF(Z485="",0,Z485),"0")+IFERROR(IF(Z486="",0,Z486),"0")</f>
        <v>0</v>
      </c>
      <c r="AA487" s="64"/>
      <c r="AB487" s="64"/>
      <c r="AC487" s="64"/>
    </row>
    <row r="488" spans="1:68" hidden="1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86</v>
      </c>
      <c r="Q488" s="632"/>
      <c r="R488" s="632"/>
      <c r="S488" s="632"/>
      <c r="T488" s="632"/>
      <c r="U488" s="632"/>
      <c r="V488" s="633"/>
      <c r="W488" s="40" t="s">
        <v>69</v>
      </c>
      <c r="X488" s="41">
        <f>IFERROR(SUM(X484:X486),"0")</f>
        <v>0</v>
      </c>
      <c r="Y488" s="41">
        <f>IFERROR(SUM(Y484:Y486),"0")</f>
        <v>0</v>
      </c>
      <c r="Z488" s="40"/>
      <c r="AA488" s="64"/>
      <c r="AB488" s="64"/>
      <c r="AC488" s="64"/>
    </row>
    <row r="489" spans="1:68" ht="14.25" hidden="1" customHeight="1" x14ac:dyDescent="0.25">
      <c r="A489" s="635" t="s">
        <v>148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hidden="1" customHeight="1" x14ac:dyDescent="0.25">
      <c r="A490" s="60" t="s">
        <v>752</v>
      </c>
      <c r="B490" s="60" t="s">
        <v>753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99</v>
      </c>
      <c r="L490" s="35"/>
      <c r="M490" s="36" t="s">
        <v>100</v>
      </c>
      <c r="N490" s="36"/>
      <c r="O490" s="35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69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/>
      <c r="AB490" s="66"/>
      <c r="AC490" s="555" t="s">
        <v>754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customHeight="1" x14ac:dyDescent="0.25">
      <c r="A491" s="60" t="s">
        <v>755</v>
      </c>
      <c r="B491" s="60" t="s">
        <v>756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99</v>
      </c>
      <c r="L491" s="35"/>
      <c r="M491" s="36" t="s">
        <v>68</v>
      </c>
      <c r="N491" s="36"/>
      <c r="O491" s="35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69</v>
      </c>
      <c r="X491" s="56">
        <v>50</v>
      </c>
      <c r="Y491" s="53">
        <f t="shared" si="74"/>
        <v>52.800000000000004</v>
      </c>
      <c r="Z491" s="39">
        <f>IFERROR(IF(Y491=0,"",ROUNDUP(Y491/H491,0)*0.01196),"")</f>
        <v>0.1196</v>
      </c>
      <c r="AA491" s="65"/>
      <c r="AB491" s="66"/>
      <c r="AC491" s="557" t="s">
        <v>757</v>
      </c>
      <c r="AG491" s="75"/>
      <c r="AJ491" s="79"/>
      <c r="AK491" s="79">
        <v>0</v>
      </c>
      <c r="BB491" s="558" t="s">
        <v>1</v>
      </c>
      <c r="BM491" s="75">
        <f t="shared" si="75"/>
        <v>53.409090909090907</v>
      </c>
      <c r="BN491" s="75">
        <f t="shared" si="76"/>
        <v>56.400000000000006</v>
      </c>
      <c r="BO491" s="75">
        <f t="shared" si="77"/>
        <v>9.1054778554778545E-2</v>
      </c>
      <c r="BP491" s="75">
        <f t="shared" si="78"/>
        <v>9.6153846153846159E-2</v>
      </c>
    </row>
    <row r="492" spans="1:68" ht="27" hidden="1" customHeight="1" x14ac:dyDescent="0.25">
      <c r="A492" s="60" t="s">
        <v>758</v>
      </c>
      <c r="B492" s="60" t="s">
        <v>759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99</v>
      </c>
      <c r="L492" s="35"/>
      <c r="M492" s="36" t="s">
        <v>68</v>
      </c>
      <c r="N492" s="36"/>
      <c r="O492" s="35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69</v>
      </c>
      <c r="X492" s="56">
        <v>0</v>
      </c>
      <c r="Y492" s="53">
        <f t="shared" si="74"/>
        <v>0</v>
      </c>
      <c r="Z492" s="39" t="str">
        <f>IFERROR(IF(Y492=0,"",ROUNDUP(Y492/H492,0)*0.01196),"")</f>
        <v/>
      </c>
      <c r="AA492" s="65"/>
      <c r="AB492" s="66"/>
      <c r="AC492" s="559" t="s">
        <v>760</v>
      </c>
      <c r="AG492" s="75"/>
      <c r="AJ492" s="79"/>
      <c r="AK492" s="79">
        <v>0</v>
      </c>
      <c r="BB492" s="560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761</v>
      </c>
      <c r="B493" s="60" t="s">
        <v>762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67</v>
      </c>
      <c r="L493" s="35"/>
      <c r="M493" s="36" t="s">
        <v>100</v>
      </c>
      <c r="N493" s="36"/>
      <c r="O493" s="35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69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754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763</v>
      </c>
      <c r="B494" s="60" t="s">
        <v>764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104</v>
      </c>
      <c r="L494" s="35"/>
      <c r="M494" s="36" t="s">
        <v>100</v>
      </c>
      <c r="N494" s="36"/>
      <c r="O494" s="35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69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754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hidden="1" customHeight="1" x14ac:dyDescent="0.25">
      <c r="A495" s="60" t="s">
        <v>763</v>
      </c>
      <c r="B495" s="60" t="s">
        <v>765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104</v>
      </c>
      <c r="L495" s="35"/>
      <c r="M495" s="36" t="s">
        <v>100</v>
      </c>
      <c r="N495" s="36"/>
      <c r="O495" s="35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69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754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hidden="1" customHeight="1" x14ac:dyDescent="0.25">
      <c r="A496" s="60" t="s">
        <v>766</v>
      </c>
      <c r="B496" s="60" t="s">
        <v>767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104</v>
      </c>
      <c r="L496" s="35"/>
      <c r="M496" s="36" t="s">
        <v>68</v>
      </c>
      <c r="N496" s="36"/>
      <c r="O496" s="35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69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757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hidden="1" customHeight="1" x14ac:dyDescent="0.25">
      <c r="A497" s="60" t="s">
        <v>768</v>
      </c>
      <c r="B497" s="60" t="s">
        <v>769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104</v>
      </c>
      <c r="L497" s="35"/>
      <c r="M497" s="36" t="s">
        <v>68</v>
      </c>
      <c r="N497" s="36"/>
      <c r="O497" s="35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69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760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hidden="1" customHeight="1" x14ac:dyDescent="0.25">
      <c r="A498" s="60" t="s">
        <v>768</v>
      </c>
      <c r="B498" s="60" t="s">
        <v>770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104</v>
      </c>
      <c r="L498" s="35"/>
      <c r="M498" s="36" t="s">
        <v>68</v>
      </c>
      <c r="N498" s="36"/>
      <c r="O498" s="35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69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760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86</v>
      </c>
      <c r="Q499" s="632"/>
      <c r="R499" s="632"/>
      <c r="S499" s="632"/>
      <c r="T499" s="632"/>
      <c r="U499" s="632"/>
      <c r="V499" s="633"/>
      <c r="W499" s="40" t="s">
        <v>87</v>
      </c>
      <c r="X499" s="41">
        <f>IFERROR(X490/H490,"0")+IFERROR(X491/H491,"0")+IFERROR(X492/H492,"0")+IFERROR(X493/H493,"0")+IFERROR(X494/H494,"0")+IFERROR(X495/H495,"0")+IFERROR(X496/H496,"0")+IFERROR(X497/H497,"0")+IFERROR(X498/H498,"0")</f>
        <v>9.4696969696969688</v>
      </c>
      <c r="Y499" s="41">
        <f>IFERROR(Y490/H490,"0")+IFERROR(Y491/H491,"0")+IFERROR(Y492/H492,"0")+IFERROR(Y493/H493,"0")+IFERROR(Y494/H494,"0")+IFERROR(Y495/H495,"0")+IFERROR(Y496/H496,"0")+IFERROR(Y497/H497,"0")+IFERROR(Y498/H498,"0")</f>
        <v>10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0.1196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86</v>
      </c>
      <c r="Q500" s="632"/>
      <c r="R500" s="632"/>
      <c r="S500" s="632"/>
      <c r="T500" s="632"/>
      <c r="U500" s="632"/>
      <c r="V500" s="633"/>
      <c r="W500" s="40" t="s">
        <v>69</v>
      </c>
      <c r="X500" s="41">
        <f>IFERROR(SUM(X490:X498),"0")</f>
        <v>50</v>
      </c>
      <c r="Y500" s="41">
        <f>IFERROR(SUM(Y490:Y498),"0")</f>
        <v>52.800000000000004</v>
      </c>
      <c r="Z500" s="40"/>
      <c r="AA500" s="64"/>
      <c r="AB500" s="64"/>
      <c r="AC500" s="64"/>
    </row>
    <row r="501" spans="1:68" ht="14.25" hidden="1" customHeight="1" x14ac:dyDescent="0.25">
      <c r="A501" s="635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hidden="1" customHeight="1" x14ac:dyDescent="0.25">
      <c r="A502" s="60" t="s">
        <v>771</v>
      </c>
      <c r="B502" s="60" t="s">
        <v>772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99</v>
      </c>
      <c r="L502" s="35"/>
      <c r="M502" s="36" t="s">
        <v>106</v>
      </c>
      <c r="N502" s="36"/>
      <c r="O502" s="35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773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hidden="1" customHeight="1" x14ac:dyDescent="0.25">
      <c r="A503" s="60" t="s">
        <v>774</v>
      </c>
      <c r="B503" s="60" t="s">
        <v>775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99</v>
      </c>
      <c r="L503" s="35"/>
      <c r="M503" s="36" t="s">
        <v>106</v>
      </c>
      <c r="N503" s="36"/>
      <c r="O503" s="35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776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777</v>
      </c>
      <c r="B504" s="60" t="s">
        <v>778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67</v>
      </c>
      <c r="L504" s="35"/>
      <c r="M504" s="36" t="s">
        <v>106</v>
      </c>
      <c r="N504" s="36"/>
      <c r="O504" s="35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779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86</v>
      </c>
      <c r="Q505" s="632"/>
      <c r="R505" s="632"/>
      <c r="S505" s="632"/>
      <c r="T505" s="632"/>
      <c r="U505" s="632"/>
      <c r="V505" s="633"/>
      <c r="W505" s="40" t="s">
        <v>87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86</v>
      </c>
      <c r="Q506" s="632"/>
      <c r="R506" s="632"/>
      <c r="S506" s="632"/>
      <c r="T506" s="632"/>
      <c r="U506" s="632"/>
      <c r="V506" s="633"/>
      <c r="W506" s="40" t="s">
        <v>69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hidden="1" customHeight="1" x14ac:dyDescent="0.25">
      <c r="A507" s="635" t="s">
        <v>174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hidden="1" customHeight="1" x14ac:dyDescent="0.25">
      <c r="A508" s="60" t="s">
        <v>780</v>
      </c>
      <c r="B508" s="60" t="s">
        <v>781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99</v>
      </c>
      <c r="L508" s="35"/>
      <c r="M508" s="36" t="s">
        <v>106</v>
      </c>
      <c r="N508" s="36"/>
      <c r="O508" s="35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69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782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783</v>
      </c>
      <c r="B509" s="60" t="s">
        <v>784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99</v>
      </c>
      <c r="L509" s="35"/>
      <c r="M509" s="36" t="s">
        <v>106</v>
      </c>
      <c r="N509" s="36"/>
      <c r="O509" s="35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69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782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86</v>
      </c>
      <c r="Q510" s="632"/>
      <c r="R510" s="632"/>
      <c r="S510" s="632"/>
      <c r="T510" s="632"/>
      <c r="U510" s="632"/>
      <c r="V510" s="633"/>
      <c r="W510" s="40" t="s">
        <v>87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86</v>
      </c>
      <c r="Q511" s="632"/>
      <c r="R511" s="632"/>
      <c r="S511" s="632"/>
      <c r="T511" s="632"/>
      <c r="U511" s="632"/>
      <c r="V511" s="633"/>
      <c r="W511" s="40" t="s">
        <v>69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hidden="1" customHeight="1" x14ac:dyDescent="0.2">
      <c r="A512" s="637" t="s">
        <v>785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52"/>
      <c r="AB512" s="52"/>
      <c r="AC512" s="52"/>
    </row>
    <row r="513" spans="1:68" ht="16.5" hidden="1" customHeight="1" x14ac:dyDescent="0.25">
      <c r="A513" s="639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hidden="1" customHeight="1" x14ac:dyDescent="0.25">
      <c r="A514" s="635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hidden="1" customHeight="1" x14ac:dyDescent="0.25">
      <c r="A515" s="60" t="s">
        <v>786</v>
      </c>
      <c r="B515" s="60" t="s">
        <v>787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99</v>
      </c>
      <c r="L515" s="35"/>
      <c r="M515" s="36" t="s">
        <v>106</v>
      </c>
      <c r="N515" s="36"/>
      <c r="O515" s="35">
        <v>55</v>
      </c>
      <c r="P515" s="943" t="s">
        <v>788</v>
      </c>
      <c r="Q515" s="622"/>
      <c r="R515" s="622"/>
      <c r="S515" s="622"/>
      <c r="T515" s="623"/>
      <c r="U515" s="37"/>
      <c r="V515" s="37"/>
      <c r="W515" s="38" t="s">
        <v>69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789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790</v>
      </c>
      <c r="B516" s="60" t="s">
        <v>791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99</v>
      </c>
      <c r="L516" s="35"/>
      <c r="M516" s="36" t="s">
        <v>100</v>
      </c>
      <c r="N516" s="36"/>
      <c r="O516" s="35">
        <v>50</v>
      </c>
      <c r="P516" s="791" t="s">
        <v>792</v>
      </c>
      <c r="Q516" s="622"/>
      <c r="R516" s="622"/>
      <c r="S516" s="622"/>
      <c r="T516" s="623"/>
      <c r="U516" s="37"/>
      <c r="V516" s="37"/>
      <c r="W516" s="38" t="s">
        <v>69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793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hidden="1" customHeight="1" x14ac:dyDescent="0.25">
      <c r="A517" s="60" t="s">
        <v>794</v>
      </c>
      <c r="B517" s="60" t="s">
        <v>795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99</v>
      </c>
      <c r="L517" s="35"/>
      <c r="M517" s="36" t="s">
        <v>100</v>
      </c>
      <c r="N517" s="36"/>
      <c r="O517" s="35">
        <v>50</v>
      </c>
      <c r="P517" s="839" t="s">
        <v>796</v>
      </c>
      <c r="Q517" s="622"/>
      <c r="R517" s="622"/>
      <c r="S517" s="622"/>
      <c r="T517" s="623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797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86</v>
      </c>
      <c r="Q518" s="632"/>
      <c r="R518" s="632"/>
      <c r="S518" s="632"/>
      <c r="T518" s="632"/>
      <c r="U518" s="632"/>
      <c r="V518" s="633"/>
      <c r="W518" s="40" t="s">
        <v>87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86</v>
      </c>
      <c r="Q519" s="632"/>
      <c r="R519" s="632"/>
      <c r="S519" s="632"/>
      <c r="T519" s="632"/>
      <c r="U519" s="632"/>
      <c r="V519" s="633"/>
      <c r="W519" s="40" t="s">
        <v>69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hidden="1" customHeight="1" x14ac:dyDescent="0.25">
      <c r="A520" s="635" t="s">
        <v>137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hidden="1" customHeight="1" x14ac:dyDescent="0.25">
      <c r="A521" s="60" t="s">
        <v>798</v>
      </c>
      <c r="B521" s="60" t="s">
        <v>799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99</v>
      </c>
      <c r="L521" s="35"/>
      <c r="M521" s="36" t="s">
        <v>100</v>
      </c>
      <c r="N521" s="36"/>
      <c r="O521" s="35">
        <v>50</v>
      </c>
      <c r="P521" s="700" t="s">
        <v>800</v>
      </c>
      <c r="Q521" s="622"/>
      <c r="R521" s="622"/>
      <c r="S521" s="622"/>
      <c r="T521" s="623"/>
      <c r="U521" s="37"/>
      <c r="V521" s="37"/>
      <c r="W521" s="38" t="s">
        <v>69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801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798</v>
      </c>
      <c r="B522" s="60" t="s">
        <v>802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99</v>
      </c>
      <c r="L522" s="35"/>
      <c r="M522" s="36" t="s">
        <v>106</v>
      </c>
      <c r="N522" s="36"/>
      <c r="O522" s="35">
        <v>50</v>
      </c>
      <c r="P522" s="693" t="s">
        <v>803</v>
      </c>
      <c r="Q522" s="622"/>
      <c r="R522" s="622"/>
      <c r="S522" s="622"/>
      <c r="T522" s="623"/>
      <c r="U522" s="37"/>
      <c r="V522" s="37"/>
      <c r="W522" s="38" t="s">
        <v>69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804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805</v>
      </c>
      <c r="B523" s="60" t="s">
        <v>806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99</v>
      </c>
      <c r="L523" s="35"/>
      <c r="M523" s="36" t="s">
        <v>100</v>
      </c>
      <c r="N523" s="36"/>
      <c r="O523" s="35">
        <v>50</v>
      </c>
      <c r="P523" s="744" t="s">
        <v>807</v>
      </c>
      <c r="Q523" s="622"/>
      <c r="R523" s="622"/>
      <c r="S523" s="622"/>
      <c r="T523" s="623"/>
      <c r="U523" s="37"/>
      <c r="V523" s="37"/>
      <c r="W523" s="38" t="s">
        <v>69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804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808</v>
      </c>
      <c r="B524" s="60" t="s">
        <v>809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104</v>
      </c>
      <c r="L524" s="35"/>
      <c r="M524" s="36" t="s">
        <v>100</v>
      </c>
      <c r="N524" s="36"/>
      <c r="O524" s="35">
        <v>50</v>
      </c>
      <c r="P524" s="786" t="s">
        <v>810</v>
      </c>
      <c r="Q524" s="622"/>
      <c r="R524" s="622"/>
      <c r="S524" s="622"/>
      <c r="T524" s="623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811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86</v>
      </c>
      <c r="Q525" s="632"/>
      <c r="R525" s="632"/>
      <c r="S525" s="632"/>
      <c r="T525" s="632"/>
      <c r="U525" s="632"/>
      <c r="V525" s="633"/>
      <c r="W525" s="40" t="s">
        <v>87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86</v>
      </c>
      <c r="Q526" s="632"/>
      <c r="R526" s="632"/>
      <c r="S526" s="632"/>
      <c r="T526" s="632"/>
      <c r="U526" s="632"/>
      <c r="V526" s="633"/>
      <c r="W526" s="40" t="s">
        <v>69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635" t="s">
        <v>148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hidden="1" customHeight="1" x14ac:dyDescent="0.25">
      <c r="A528" s="60" t="s">
        <v>812</v>
      </c>
      <c r="B528" s="60" t="s">
        <v>813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104</v>
      </c>
      <c r="L528" s="35"/>
      <c r="M528" s="36" t="s">
        <v>68</v>
      </c>
      <c r="N528" s="36"/>
      <c r="O528" s="35">
        <v>40</v>
      </c>
      <c r="P528" s="954" t="s">
        <v>814</v>
      </c>
      <c r="Q528" s="622"/>
      <c r="R528" s="622"/>
      <c r="S528" s="622"/>
      <c r="T528" s="623"/>
      <c r="U528" s="37"/>
      <c r="V528" s="37"/>
      <c r="W528" s="38" t="s">
        <v>69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815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816</v>
      </c>
      <c r="B529" s="60" t="s">
        <v>817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104</v>
      </c>
      <c r="L529" s="35"/>
      <c r="M529" s="36" t="s">
        <v>68</v>
      </c>
      <c r="N529" s="36"/>
      <c r="O529" s="35">
        <v>40</v>
      </c>
      <c r="P529" s="782" t="s">
        <v>818</v>
      </c>
      <c r="Q529" s="622"/>
      <c r="R529" s="622"/>
      <c r="S529" s="622"/>
      <c r="T529" s="623"/>
      <c r="U529" s="37"/>
      <c r="V529" s="37"/>
      <c r="W529" s="38" t="s">
        <v>69</v>
      </c>
      <c r="X529" s="56">
        <v>150</v>
      </c>
      <c r="Y529" s="53">
        <f>IFERROR(IF(X529="",0,CEILING((X529/$H529),1)*$H529),"")</f>
        <v>151.20000000000002</v>
      </c>
      <c r="Z529" s="39">
        <f>IFERROR(IF(Y529=0,"",ROUNDUP(Y529/H529,0)*0.00902),"")</f>
        <v>0.32472000000000001</v>
      </c>
      <c r="AA529" s="65"/>
      <c r="AB529" s="66"/>
      <c r="AC529" s="599" t="s">
        <v>819</v>
      </c>
      <c r="AG529" s="75"/>
      <c r="AJ529" s="79"/>
      <c r="AK529" s="79">
        <v>0</v>
      </c>
      <c r="BB529" s="600" t="s">
        <v>1</v>
      </c>
      <c r="BM529" s="75">
        <f>IFERROR(X529*I529/H529,"0")</f>
        <v>159.64285714285714</v>
      </c>
      <c r="BN529" s="75">
        <f>IFERROR(Y529*I529/H529,"0")</f>
        <v>160.91999999999999</v>
      </c>
      <c r="BO529" s="75">
        <f>IFERROR(1/J529*(X529/H529),"0")</f>
        <v>0.27056277056277056</v>
      </c>
      <c r="BP529" s="75">
        <f>IFERROR(1/J529*(Y529/H529),"0")</f>
        <v>0.27272727272727271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86</v>
      </c>
      <c r="Q530" s="632"/>
      <c r="R530" s="632"/>
      <c r="S530" s="632"/>
      <c r="T530" s="632"/>
      <c r="U530" s="632"/>
      <c r="V530" s="633"/>
      <c r="W530" s="40" t="s">
        <v>87</v>
      </c>
      <c r="X530" s="41">
        <f>IFERROR(X528/H528,"0")+IFERROR(X529/H529,"0")</f>
        <v>35.714285714285715</v>
      </c>
      <c r="Y530" s="41">
        <f>IFERROR(Y528/H528,"0")+IFERROR(Y529/H529,"0")</f>
        <v>36</v>
      </c>
      <c r="Z530" s="41">
        <f>IFERROR(IF(Z528="",0,Z528),"0")+IFERROR(IF(Z529="",0,Z529),"0")</f>
        <v>0.32472000000000001</v>
      </c>
      <c r="AA530" s="64"/>
      <c r="AB530" s="64"/>
      <c r="AC530" s="64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86</v>
      </c>
      <c r="Q531" s="632"/>
      <c r="R531" s="632"/>
      <c r="S531" s="632"/>
      <c r="T531" s="632"/>
      <c r="U531" s="632"/>
      <c r="V531" s="633"/>
      <c r="W531" s="40" t="s">
        <v>69</v>
      </c>
      <c r="X531" s="41">
        <f>IFERROR(SUM(X528:X529),"0")</f>
        <v>150</v>
      </c>
      <c r="Y531" s="41">
        <f>IFERROR(SUM(Y528:Y529),"0")</f>
        <v>151.20000000000002</v>
      </c>
      <c r="Z531" s="40"/>
      <c r="AA531" s="64"/>
      <c r="AB531" s="64"/>
      <c r="AC531" s="64"/>
    </row>
    <row r="532" spans="1:68" ht="14.25" hidden="1" customHeight="1" x14ac:dyDescent="0.25">
      <c r="A532" s="635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hidden="1" customHeight="1" x14ac:dyDescent="0.25">
      <c r="A533" s="60" t="s">
        <v>820</v>
      </c>
      <c r="B533" s="60" t="s">
        <v>821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99</v>
      </c>
      <c r="L533" s="35"/>
      <c r="M533" s="36" t="s">
        <v>132</v>
      </c>
      <c r="N533" s="36"/>
      <c r="O533" s="35">
        <v>45</v>
      </c>
      <c r="P533" s="827" t="s">
        <v>822</v>
      </c>
      <c r="Q533" s="622"/>
      <c r="R533" s="622"/>
      <c r="S533" s="622"/>
      <c r="T533" s="623"/>
      <c r="U533" s="37"/>
      <c r="V533" s="37"/>
      <c r="W533" s="38" t="s">
        <v>69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823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hidden="1" customHeight="1" x14ac:dyDescent="0.25">
      <c r="A534" s="60" t="s">
        <v>820</v>
      </c>
      <c r="B534" s="60" t="s">
        <v>824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99</v>
      </c>
      <c r="L534" s="35"/>
      <c r="M534" s="36" t="s">
        <v>106</v>
      </c>
      <c r="N534" s="36"/>
      <c r="O534" s="35">
        <v>45</v>
      </c>
      <c r="P534" s="968" t="s">
        <v>822</v>
      </c>
      <c r="Q534" s="622"/>
      <c r="R534" s="622"/>
      <c r="S534" s="622"/>
      <c r="T534" s="623"/>
      <c r="U534" s="37"/>
      <c r="V534" s="37"/>
      <c r="W534" s="38" t="s">
        <v>69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823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idden="1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86</v>
      </c>
      <c r="Q535" s="632"/>
      <c r="R535" s="632"/>
      <c r="S535" s="632"/>
      <c r="T535" s="632"/>
      <c r="U535" s="632"/>
      <c r="V535" s="633"/>
      <c r="W535" s="40" t="s">
        <v>87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hidden="1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86</v>
      </c>
      <c r="Q536" s="632"/>
      <c r="R536" s="632"/>
      <c r="S536" s="632"/>
      <c r="T536" s="632"/>
      <c r="U536" s="632"/>
      <c r="V536" s="633"/>
      <c r="W536" s="40" t="s">
        <v>69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hidden="1" customHeight="1" x14ac:dyDescent="0.25">
      <c r="A537" s="635" t="s">
        <v>174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hidden="1" customHeight="1" x14ac:dyDescent="0.25">
      <c r="A538" s="60" t="s">
        <v>825</v>
      </c>
      <c r="B538" s="60" t="s">
        <v>826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99</v>
      </c>
      <c r="L538" s="35"/>
      <c r="M538" s="36" t="s">
        <v>106</v>
      </c>
      <c r="N538" s="36"/>
      <c r="O538" s="35">
        <v>40</v>
      </c>
      <c r="P538" s="828" t="s">
        <v>827</v>
      </c>
      <c r="Q538" s="622"/>
      <c r="R538" s="622"/>
      <c r="S538" s="622"/>
      <c r="T538" s="623"/>
      <c r="U538" s="37"/>
      <c r="V538" s="37"/>
      <c r="W538" s="38" t="s">
        <v>69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828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hidden="1" customHeight="1" x14ac:dyDescent="0.25">
      <c r="A539" s="60" t="s">
        <v>825</v>
      </c>
      <c r="B539" s="60" t="s">
        <v>829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99</v>
      </c>
      <c r="L539" s="35"/>
      <c r="M539" s="36" t="s">
        <v>132</v>
      </c>
      <c r="N539" s="36"/>
      <c r="O539" s="35">
        <v>40</v>
      </c>
      <c r="P539" s="655" t="s">
        <v>830</v>
      </c>
      <c r="Q539" s="622"/>
      <c r="R539" s="622"/>
      <c r="S539" s="622"/>
      <c r="T539" s="623"/>
      <c r="U539" s="37"/>
      <c r="V539" s="37"/>
      <c r="W539" s="38" t="s">
        <v>69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828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hidden="1" customHeight="1" x14ac:dyDescent="0.25">
      <c r="A540" s="60" t="s">
        <v>831</v>
      </c>
      <c r="B540" s="60" t="s">
        <v>832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99</v>
      </c>
      <c r="L540" s="35"/>
      <c r="M540" s="36" t="s">
        <v>106</v>
      </c>
      <c r="N540" s="36"/>
      <c r="O540" s="35">
        <v>40</v>
      </c>
      <c r="P540" s="834" t="s">
        <v>833</v>
      </c>
      <c r="Q540" s="622"/>
      <c r="R540" s="622"/>
      <c r="S540" s="622"/>
      <c r="T540" s="623"/>
      <c r="U540" s="37"/>
      <c r="V540" s="37"/>
      <c r="W540" s="38" t="s">
        <v>69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834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hidden="1" customHeight="1" x14ac:dyDescent="0.25">
      <c r="A541" s="60" t="s">
        <v>831</v>
      </c>
      <c r="B541" s="60" t="s">
        <v>835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99</v>
      </c>
      <c r="L541" s="35"/>
      <c r="M541" s="36" t="s">
        <v>132</v>
      </c>
      <c r="N541" s="36"/>
      <c r="O541" s="35">
        <v>40</v>
      </c>
      <c r="P541" s="865" t="s">
        <v>836</v>
      </c>
      <c r="Q541" s="622"/>
      <c r="R541" s="622"/>
      <c r="S541" s="622"/>
      <c r="T541" s="623"/>
      <c r="U541" s="37"/>
      <c r="V541" s="37"/>
      <c r="W541" s="38" t="s">
        <v>69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834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86</v>
      </c>
      <c r="Q542" s="632"/>
      <c r="R542" s="632"/>
      <c r="S542" s="632"/>
      <c r="T542" s="632"/>
      <c r="U542" s="632"/>
      <c r="V542" s="633"/>
      <c r="W542" s="40" t="s">
        <v>87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86</v>
      </c>
      <c r="Q543" s="632"/>
      <c r="R543" s="632"/>
      <c r="S543" s="632"/>
      <c r="T543" s="632"/>
      <c r="U543" s="632"/>
      <c r="V543" s="633"/>
      <c r="W543" s="40" t="s">
        <v>69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hidden="1" customHeight="1" x14ac:dyDescent="0.25">
      <c r="A544" s="639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hidden="1" customHeight="1" x14ac:dyDescent="0.25">
      <c r="A545" s="635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hidden="1" customHeight="1" x14ac:dyDescent="0.25">
      <c r="A546" s="60" t="s">
        <v>838</v>
      </c>
      <c r="B546" s="60" t="s">
        <v>839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55</v>
      </c>
      <c r="P546" s="741" t="s">
        <v>840</v>
      </c>
      <c r="Q546" s="622"/>
      <c r="R546" s="622"/>
      <c r="S546" s="622"/>
      <c r="T546" s="623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841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86</v>
      </c>
      <c r="Q547" s="632"/>
      <c r="R547" s="632"/>
      <c r="S547" s="632"/>
      <c r="T547" s="632"/>
      <c r="U547" s="632"/>
      <c r="V547" s="633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86</v>
      </c>
      <c r="Q548" s="632"/>
      <c r="R548" s="632"/>
      <c r="S548" s="632"/>
      <c r="T548" s="632"/>
      <c r="U548" s="632"/>
      <c r="V548" s="633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5" t="s">
        <v>137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hidden="1" customHeight="1" x14ac:dyDescent="0.25">
      <c r="A550" s="60" t="s">
        <v>842</v>
      </c>
      <c r="B550" s="60" t="s">
        <v>843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99</v>
      </c>
      <c r="L550" s="35"/>
      <c r="M550" s="36" t="s">
        <v>100</v>
      </c>
      <c r="N550" s="36"/>
      <c r="O550" s="35">
        <v>50</v>
      </c>
      <c r="P550" s="689" t="s">
        <v>844</v>
      </c>
      <c r="Q550" s="622"/>
      <c r="R550" s="622"/>
      <c r="S550" s="622"/>
      <c r="T550" s="623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845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86</v>
      </c>
      <c r="Q551" s="632"/>
      <c r="R551" s="632"/>
      <c r="S551" s="632"/>
      <c r="T551" s="632"/>
      <c r="U551" s="632"/>
      <c r="V551" s="633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86</v>
      </c>
      <c r="Q552" s="632"/>
      <c r="R552" s="632"/>
      <c r="S552" s="632"/>
      <c r="T552" s="632"/>
      <c r="U552" s="632"/>
      <c r="V552" s="633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hidden="1" customHeight="1" x14ac:dyDescent="0.25">
      <c r="A553" s="635" t="s">
        <v>148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hidden="1" customHeight="1" x14ac:dyDescent="0.25">
      <c r="A554" s="60" t="s">
        <v>846</v>
      </c>
      <c r="B554" s="60" t="s">
        <v>847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104</v>
      </c>
      <c r="L554" s="35"/>
      <c r="M554" s="36" t="s">
        <v>68</v>
      </c>
      <c r="N554" s="36"/>
      <c r="O554" s="35">
        <v>40</v>
      </c>
      <c r="P554" s="863" t="s">
        <v>848</v>
      </c>
      <c r="Q554" s="622"/>
      <c r="R554" s="622"/>
      <c r="S554" s="622"/>
      <c r="T554" s="623"/>
      <c r="U554" s="37"/>
      <c r="V554" s="37"/>
      <c r="W554" s="38" t="s">
        <v>69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849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86</v>
      </c>
      <c r="Q555" s="632"/>
      <c r="R555" s="632"/>
      <c r="S555" s="632"/>
      <c r="T555" s="632"/>
      <c r="U555" s="632"/>
      <c r="V555" s="633"/>
      <c r="W555" s="40" t="s">
        <v>87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86</v>
      </c>
      <c r="Q556" s="632"/>
      <c r="R556" s="632"/>
      <c r="S556" s="632"/>
      <c r="T556" s="632"/>
      <c r="U556" s="632"/>
      <c r="V556" s="633"/>
      <c r="W556" s="40" t="s">
        <v>69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850</v>
      </c>
      <c r="Q557" s="650"/>
      <c r="R557" s="650"/>
      <c r="S557" s="650"/>
      <c r="T557" s="650"/>
      <c r="U557" s="650"/>
      <c r="V557" s="651"/>
      <c r="W557" s="40" t="s">
        <v>69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1971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1977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851</v>
      </c>
      <c r="Q558" s="650"/>
      <c r="R558" s="650"/>
      <c r="S558" s="650"/>
      <c r="T558" s="650"/>
      <c r="U558" s="650"/>
      <c r="V558" s="651"/>
      <c r="W558" s="40" t="s">
        <v>69</v>
      </c>
      <c r="X558" s="41">
        <f>IFERROR(SUM(BM22:BM554),"0")</f>
        <v>2067.5435964035969</v>
      </c>
      <c r="Y558" s="41">
        <f>IFERROR(SUM(BN22:BN554),"0")</f>
        <v>2073.942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852</v>
      </c>
      <c r="Q559" s="650"/>
      <c r="R559" s="650"/>
      <c r="S559" s="650"/>
      <c r="T559" s="650"/>
      <c r="U559" s="650"/>
      <c r="V559" s="651"/>
      <c r="W559" s="40" t="s">
        <v>853</v>
      </c>
      <c r="X559" s="42">
        <f>ROUNDUP(SUM(BO22:BO554),0)</f>
        <v>4</v>
      </c>
      <c r="Y559" s="42">
        <f>ROUNDUP(SUM(BP22:BP554),0)</f>
        <v>4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854</v>
      </c>
      <c r="Q560" s="650"/>
      <c r="R560" s="650"/>
      <c r="S560" s="650"/>
      <c r="T560" s="650"/>
      <c r="U560" s="650"/>
      <c r="V560" s="651"/>
      <c r="W560" s="40" t="s">
        <v>69</v>
      </c>
      <c r="X560" s="41">
        <f>GrossWeightTotal+PalletQtyTotal*25</f>
        <v>2167.5435964035969</v>
      </c>
      <c r="Y560" s="41">
        <f>GrossWeightTotalR+PalletQtyTotalR*25</f>
        <v>2173.942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855</v>
      </c>
      <c r="Q561" s="650"/>
      <c r="R561" s="650"/>
      <c r="S561" s="650"/>
      <c r="T561" s="650"/>
      <c r="U561" s="650"/>
      <c r="V561" s="651"/>
      <c r="W561" s="40" t="s">
        <v>853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300.83966033966033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302</v>
      </c>
      <c r="Z561" s="40"/>
      <c r="AA561" s="64"/>
      <c r="AB561" s="64"/>
      <c r="AC561" s="64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856</v>
      </c>
      <c r="Q562" s="650"/>
      <c r="R562" s="650"/>
      <c r="S562" s="650"/>
      <c r="T562" s="650"/>
      <c r="U562" s="650"/>
      <c r="V562" s="651"/>
      <c r="W562" s="43" t="s">
        <v>857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3.8270200000000005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858</v>
      </c>
      <c r="B564" s="80" t="s">
        <v>63</v>
      </c>
      <c r="C564" s="658" t="s">
        <v>94</v>
      </c>
      <c r="D564" s="659"/>
      <c r="E564" s="659"/>
      <c r="F564" s="659"/>
      <c r="G564" s="659"/>
      <c r="H564" s="660"/>
      <c r="I564" s="658" t="s">
        <v>274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578</v>
      </c>
      <c r="W564" s="660"/>
      <c r="X564" s="658" t="s">
        <v>643</v>
      </c>
      <c r="Y564" s="659"/>
      <c r="Z564" s="659"/>
      <c r="AA564" s="660"/>
      <c r="AB564" s="80" t="s">
        <v>708</v>
      </c>
      <c r="AC564" s="658" t="s">
        <v>785</v>
      </c>
      <c r="AD564" s="660"/>
      <c r="AF564" s="1"/>
    </row>
    <row r="565" spans="1:32" ht="14.25" customHeight="1" thickTop="1" x14ac:dyDescent="0.2">
      <c r="A565" s="969" t="s">
        <v>859</v>
      </c>
      <c r="B565" s="658" t="s">
        <v>63</v>
      </c>
      <c r="C565" s="658" t="s">
        <v>95</v>
      </c>
      <c r="D565" s="658" t="s">
        <v>116</v>
      </c>
      <c r="E565" s="658" t="s">
        <v>181</v>
      </c>
      <c r="F565" s="658" t="s">
        <v>208</v>
      </c>
      <c r="G565" s="658" t="s">
        <v>247</v>
      </c>
      <c r="H565" s="658" t="s">
        <v>94</v>
      </c>
      <c r="I565" s="658" t="s">
        <v>275</v>
      </c>
      <c r="J565" s="658" t="s">
        <v>319</v>
      </c>
      <c r="K565" s="658" t="s">
        <v>380</v>
      </c>
      <c r="L565" s="658" t="s">
        <v>426</v>
      </c>
      <c r="M565" s="658" t="s">
        <v>444</v>
      </c>
      <c r="N565" s="1"/>
      <c r="O565" s="658" t="s">
        <v>457</v>
      </c>
      <c r="P565" s="658" t="s">
        <v>469</v>
      </c>
      <c r="Q565" s="658" t="s">
        <v>476</v>
      </c>
      <c r="R565" s="658" t="s">
        <v>480</v>
      </c>
      <c r="S565" s="658" t="s">
        <v>486</v>
      </c>
      <c r="T565" s="658" t="s">
        <v>491</v>
      </c>
      <c r="U565" s="658" t="s">
        <v>565</v>
      </c>
      <c r="V565" s="658" t="s">
        <v>579</v>
      </c>
      <c r="W565" s="658" t="s">
        <v>613</v>
      </c>
      <c r="X565" s="658" t="s">
        <v>644</v>
      </c>
      <c r="Y565" s="658" t="s">
        <v>676</v>
      </c>
      <c r="Z565" s="658" t="s">
        <v>694</v>
      </c>
      <c r="AA565" s="658" t="s">
        <v>701</v>
      </c>
      <c r="AB565" s="658" t="s">
        <v>708</v>
      </c>
      <c r="AC565" s="658" t="s">
        <v>785</v>
      </c>
      <c r="AD565" s="658" t="s">
        <v>837</v>
      </c>
      <c r="AF565" s="1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1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1"/>
    </row>
    <row r="567" spans="1:32" ht="18" customHeight="1" thickTop="1" thickBot="1" x14ac:dyDescent="0.25">
      <c r="A567" s="44" t="s">
        <v>860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531</v>
      </c>
      <c r="E567" s="50">
        <f>IFERROR(Y86*1,"0")+IFERROR(Y87*1,"0")+IFERROR(Y88*1,"0")+IFERROR(Y92*1,"0")+IFERROR(Y93*1,"0")+IFERROR(Y94*1,"0")+IFERROR(Y95*1,"0")+IFERROR(Y96*1,"0")+IFERROR(Y97*1,"0")+IFERROR(Y98*1,"0")+IFERROR(Y99*1,"0")</f>
        <v>0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522</v>
      </c>
      <c r="U567" s="50">
        <f>IFERROR(Y355*1,"0")+IFERROR(Y359*1,"0")+IFERROR(Y360*1,"0")+IFERROR(Y361*1,"0")</f>
        <v>0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720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52.800000000000004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151.20000000000002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71,00"/>
        <filter val="100,00"/>
        <filter val="150,00"/>
        <filter val="2 067,54"/>
        <filter val="2 167,54"/>
        <filter val="23,81"/>
        <filter val="30,00"/>
        <filter val="300,84"/>
        <filter val="35,71"/>
        <filter val="4"/>
        <filter val="420,00"/>
        <filter val="450,00"/>
        <filter val="48,00"/>
        <filter val="50,00"/>
        <filter val="53,85"/>
        <filter val="720,00"/>
        <filter val="81,00"/>
        <filter val="9,47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863</v>
      </c>
      <c r="D6" s="51" t="s">
        <v>864</v>
      </c>
      <c r="E6" s="51"/>
    </row>
    <row r="8" spans="2:8" x14ac:dyDescent="0.2">
      <c r="B8" s="51" t="s">
        <v>19</v>
      </c>
      <c r="C8" s="51" t="s">
        <v>863</v>
      </c>
      <c r="D8" s="51"/>
      <c r="E8" s="51"/>
    </row>
    <row r="10" spans="2:8" x14ac:dyDescent="0.2">
      <c r="B10" s="51" t="s">
        <v>865</v>
      </c>
      <c r="C10" s="51"/>
      <c r="D10" s="51"/>
      <c r="E10" s="51"/>
    </row>
    <row r="11" spans="2:8" x14ac:dyDescent="0.2">
      <c r="B11" s="51" t="s">
        <v>866</v>
      </c>
      <c r="C11" s="51"/>
      <c r="D11" s="51"/>
      <c r="E11" s="51"/>
    </row>
    <row r="12" spans="2:8" x14ac:dyDescent="0.2">
      <c r="B12" s="51" t="s">
        <v>867</v>
      </c>
      <c r="C12" s="51"/>
      <c r="D12" s="51"/>
      <c r="E12" s="51"/>
    </row>
    <row r="13" spans="2:8" x14ac:dyDescent="0.2">
      <c r="B13" s="51" t="s">
        <v>868</v>
      </c>
      <c r="C13" s="51"/>
      <c r="D13" s="51"/>
      <c r="E13" s="51"/>
    </row>
    <row r="14" spans="2:8" x14ac:dyDescent="0.2">
      <c r="B14" s="51" t="s">
        <v>869</v>
      </c>
      <c r="C14" s="51"/>
      <c r="D14" s="51"/>
      <c r="E14" s="51"/>
    </row>
    <row r="15" spans="2:8" x14ac:dyDescent="0.2">
      <c r="B15" s="51" t="s">
        <v>870</v>
      </c>
      <c r="C15" s="51"/>
      <c r="D15" s="51"/>
      <c r="E15" s="51"/>
    </row>
    <row r="16" spans="2:8" x14ac:dyDescent="0.2">
      <c r="B16" s="51" t="s">
        <v>871</v>
      </c>
      <c r="C16" s="51"/>
      <c r="D16" s="51"/>
      <c r="E16" s="51"/>
    </row>
    <row r="17" spans="2:5" x14ac:dyDescent="0.2">
      <c r="B17" s="51" t="s">
        <v>872</v>
      </c>
      <c r="C17" s="51"/>
      <c r="D17" s="51"/>
      <c r="E17" s="51"/>
    </row>
    <row r="18" spans="2:5" x14ac:dyDescent="0.2">
      <c r="B18" s="51" t="s">
        <v>873</v>
      </c>
      <c r="C18" s="51"/>
      <c r="D18" s="51"/>
      <c r="E18" s="51"/>
    </row>
    <row r="19" spans="2:5" x14ac:dyDescent="0.2">
      <c r="B19" s="51" t="s">
        <v>874</v>
      </c>
      <c r="C19" s="51"/>
      <c r="D19" s="51"/>
      <c r="E19" s="51"/>
    </row>
    <row r="20" spans="2:5" x14ac:dyDescent="0.2">
      <c r="B20" s="51" t="s">
        <v>875</v>
      </c>
      <c r="C20" s="51"/>
      <c r="D20" s="51"/>
      <c r="E20" s="51"/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2025-05-13T11:08:27Z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