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WholesaleCustomers\"/>
    </mc:Choice>
  </mc:AlternateContent>
  <xr:revisionPtr revIDLastSave="0" documentId="13_ncr:1_{C1FBDC40-3167-4039-B605-25F63502BD1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BP550" i="1" s="1"/>
  <c r="X548" i="1"/>
  <c r="X547" i="1"/>
  <c r="BO546" i="1"/>
  <c r="BM546" i="1"/>
  <c r="Y546" i="1"/>
  <c r="Y547" i="1" s="1"/>
  <c r="X544" i="1"/>
  <c r="X543" i="1"/>
  <c r="BO542" i="1"/>
  <c r="BM542" i="1"/>
  <c r="Y542" i="1"/>
  <c r="X539" i="1"/>
  <c r="X538" i="1"/>
  <c r="BO537" i="1"/>
  <c r="BM537" i="1"/>
  <c r="Y537" i="1"/>
  <c r="Z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BN534" i="1" s="1"/>
  <c r="X532" i="1"/>
  <c r="X531" i="1"/>
  <c r="BO530" i="1"/>
  <c r="BM530" i="1"/>
  <c r="Y530" i="1"/>
  <c r="BO529" i="1"/>
  <c r="BM529" i="1"/>
  <c r="Y529" i="1"/>
  <c r="Z529" i="1" s="1"/>
  <c r="X527" i="1"/>
  <c r="X526" i="1"/>
  <c r="BO525" i="1"/>
  <c r="BM525" i="1"/>
  <c r="Y525" i="1"/>
  <c r="BP525" i="1" s="1"/>
  <c r="BP524" i="1"/>
  <c r="BO524" i="1"/>
  <c r="BM524" i="1"/>
  <c r="Y524" i="1"/>
  <c r="BN524" i="1" s="1"/>
  <c r="X522" i="1"/>
  <c r="X521" i="1"/>
  <c r="BO520" i="1"/>
  <c r="BM520" i="1"/>
  <c r="Y520" i="1"/>
  <c r="BP520" i="1" s="1"/>
  <c r="BO519" i="1"/>
  <c r="BM519" i="1"/>
  <c r="Y519" i="1"/>
  <c r="BO518" i="1"/>
  <c r="BM518" i="1"/>
  <c r="Y518" i="1"/>
  <c r="BP518" i="1" s="1"/>
  <c r="BP517" i="1"/>
  <c r="BO517" i="1"/>
  <c r="BN517" i="1"/>
  <c r="BM517" i="1"/>
  <c r="Y517" i="1"/>
  <c r="X515" i="1"/>
  <c r="X514" i="1"/>
  <c r="BO513" i="1"/>
  <c r="BM513" i="1"/>
  <c r="Y513" i="1"/>
  <c r="BN513" i="1" s="1"/>
  <c r="BO512" i="1"/>
  <c r="BM512" i="1"/>
  <c r="Y512" i="1"/>
  <c r="BP512" i="1" s="1"/>
  <c r="BP511" i="1"/>
  <c r="BO511" i="1"/>
  <c r="BN511" i="1"/>
  <c r="BM511" i="1"/>
  <c r="Z511" i="1"/>
  <c r="Y511" i="1"/>
  <c r="X507" i="1"/>
  <c r="X506" i="1"/>
  <c r="BO505" i="1"/>
  <c r="BM505" i="1"/>
  <c r="Y505" i="1"/>
  <c r="BP505" i="1" s="1"/>
  <c r="P505" i="1"/>
  <c r="BO504" i="1"/>
  <c r="BN504" i="1"/>
  <c r="BM504" i="1"/>
  <c r="Y504" i="1"/>
  <c r="BP504" i="1" s="1"/>
  <c r="P504" i="1"/>
  <c r="X502" i="1"/>
  <c r="X501" i="1"/>
  <c r="BO500" i="1"/>
  <c r="BM500" i="1"/>
  <c r="Y500" i="1"/>
  <c r="BP500" i="1" s="1"/>
  <c r="P500" i="1"/>
  <c r="BO499" i="1"/>
  <c r="BN499" i="1"/>
  <c r="BM499" i="1"/>
  <c r="Y499" i="1"/>
  <c r="BP499" i="1" s="1"/>
  <c r="P499" i="1"/>
  <c r="BO498" i="1"/>
  <c r="BM498" i="1"/>
  <c r="Y498" i="1"/>
  <c r="BP498" i="1" s="1"/>
  <c r="P498" i="1"/>
  <c r="X496" i="1"/>
  <c r="X495" i="1"/>
  <c r="BO494" i="1"/>
  <c r="BM494" i="1"/>
  <c r="Y494" i="1"/>
  <c r="Z494" i="1" s="1"/>
  <c r="P494" i="1"/>
  <c r="BO493" i="1"/>
  <c r="BM493" i="1"/>
  <c r="Y493" i="1"/>
  <c r="BP493" i="1" s="1"/>
  <c r="P493" i="1"/>
  <c r="BO492" i="1"/>
  <c r="BM492" i="1"/>
  <c r="Y492" i="1"/>
  <c r="BP492" i="1" s="1"/>
  <c r="P492" i="1"/>
  <c r="BO491" i="1"/>
  <c r="BM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P488" i="1" s="1"/>
  <c r="P488" i="1"/>
  <c r="BO487" i="1"/>
  <c r="BM487" i="1"/>
  <c r="Y487" i="1"/>
  <c r="BP487" i="1" s="1"/>
  <c r="P487" i="1"/>
  <c r="BO486" i="1"/>
  <c r="BM486" i="1"/>
  <c r="Y486" i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BN475" i="1" s="1"/>
  <c r="P475" i="1"/>
  <c r="BO474" i="1"/>
  <c r="BM474" i="1"/>
  <c r="Y474" i="1"/>
  <c r="BP474" i="1" s="1"/>
  <c r="P474" i="1"/>
  <c r="BO473" i="1"/>
  <c r="BM473" i="1"/>
  <c r="Y473" i="1"/>
  <c r="BP473" i="1" s="1"/>
  <c r="P473" i="1"/>
  <c r="BP472" i="1"/>
  <c r="BO472" i="1"/>
  <c r="BM472" i="1"/>
  <c r="Y472" i="1"/>
  <c r="Z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N467" i="1"/>
  <c r="BM467" i="1"/>
  <c r="Y467" i="1"/>
  <c r="BP467" i="1" s="1"/>
  <c r="P467" i="1"/>
  <c r="BO466" i="1"/>
  <c r="BM466" i="1"/>
  <c r="Y466" i="1"/>
  <c r="BN466" i="1" s="1"/>
  <c r="P466" i="1"/>
  <c r="BO465" i="1"/>
  <c r="BN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BP461" i="1"/>
  <c r="BO461" i="1"/>
  <c r="BM461" i="1"/>
  <c r="Y461" i="1"/>
  <c r="Z461" i="1" s="1"/>
  <c r="P461" i="1"/>
  <c r="X457" i="1"/>
  <c r="X456" i="1"/>
  <c r="BO455" i="1"/>
  <c r="BM455" i="1"/>
  <c r="Y455" i="1"/>
  <c r="Y457" i="1" s="1"/>
  <c r="P455" i="1"/>
  <c r="X453" i="1"/>
  <c r="X452" i="1"/>
  <c r="BP451" i="1"/>
  <c r="BO451" i="1"/>
  <c r="BM451" i="1"/>
  <c r="Y451" i="1"/>
  <c r="Y452" i="1" s="1"/>
  <c r="P451" i="1"/>
  <c r="X448" i="1"/>
  <c r="X447" i="1"/>
  <c r="BO446" i="1"/>
  <c r="BM446" i="1"/>
  <c r="Y446" i="1"/>
  <c r="P446" i="1"/>
  <c r="BO445" i="1"/>
  <c r="BM445" i="1"/>
  <c r="Y445" i="1"/>
  <c r="Z445" i="1" s="1"/>
  <c r="P445" i="1"/>
  <c r="X442" i="1"/>
  <c r="X441" i="1"/>
  <c r="BO440" i="1"/>
  <c r="BM440" i="1"/>
  <c r="Y440" i="1"/>
  <c r="BP440" i="1" s="1"/>
  <c r="P440" i="1"/>
  <c r="BO439" i="1"/>
  <c r="BM439" i="1"/>
  <c r="Z439" i="1"/>
  <c r="Y439" i="1"/>
  <c r="BP439" i="1" s="1"/>
  <c r="P439" i="1"/>
  <c r="BO438" i="1"/>
  <c r="BM438" i="1"/>
  <c r="Y438" i="1"/>
  <c r="BN438" i="1" s="1"/>
  <c r="P438" i="1"/>
  <c r="BO437" i="1"/>
  <c r="BM437" i="1"/>
  <c r="Y437" i="1"/>
  <c r="P437" i="1"/>
  <c r="X435" i="1"/>
  <c r="X434" i="1"/>
  <c r="BO433" i="1"/>
  <c r="BM433" i="1"/>
  <c r="Y433" i="1"/>
  <c r="BP433" i="1" s="1"/>
  <c r="P433" i="1"/>
  <c r="BO432" i="1"/>
  <c r="BM432" i="1"/>
  <c r="Y432" i="1"/>
  <c r="P432" i="1"/>
  <c r="X429" i="1"/>
  <c r="X428" i="1"/>
  <c r="BO427" i="1"/>
  <c r="BN427" i="1"/>
  <c r="BM427" i="1"/>
  <c r="Y427" i="1"/>
  <c r="BP427" i="1" s="1"/>
  <c r="P427" i="1"/>
  <c r="BP426" i="1"/>
  <c r="BO426" i="1"/>
  <c r="BM426" i="1"/>
  <c r="Y426" i="1"/>
  <c r="Z426" i="1" s="1"/>
  <c r="P426" i="1"/>
  <c r="X424" i="1"/>
  <c r="X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Z417" i="1" s="1"/>
  <c r="P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BP413" i="1" s="1"/>
  <c r="P413" i="1"/>
  <c r="X409" i="1"/>
  <c r="X408" i="1"/>
  <c r="BO407" i="1"/>
  <c r="BM407" i="1"/>
  <c r="Y407" i="1"/>
  <c r="Z407" i="1" s="1"/>
  <c r="Z408" i="1" s="1"/>
  <c r="P407" i="1"/>
  <c r="X405" i="1"/>
  <c r="X404" i="1"/>
  <c r="BO403" i="1"/>
  <c r="BM403" i="1"/>
  <c r="Y403" i="1"/>
  <c r="BP403" i="1" s="1"/>
  <c r="P403" i="1"/>
  <c r="BO402" i="1"/>
  <c r="BM402" i="1"/>
  <c r="Y402" i="1"/>
  <c r="Z402" i="1" s="1"/>
  <c r="P402" i="1"/>
  <c r="BO401" i="1"/>
  <c r="BN401" i="1"/>
  <c r="BM401" i="1"/>
  <c r="Y401" i="1"/>
  <c r="BP401" i="1" s="1"/>
  <c r="P401" i="1"/>
  <c r="BO400" i="1"/>
  <c r="BM400" i="1"/>
  <c r="Y400" i="1"/>
  <c r="P400" i="1"/>
  <c r="X398" i="1"/>
  <c r="Y397" i="1"/>
  <c r="X397" i="1"/>
  <c r="BO396" i="1"/>
  <c r="BM396" i="1"/>
  <c r="Z396" i="1"/>
  <c r="Z397" i="1" s="1"/>
  <c r="Y396" i="1"/>
  <c r="Y398" i="1" s="1"/>
  <c r="P396" i="1"/>
  <c r="X394" i="1"/>
  <c r="X393" i="1"/>
  <c r="BO392" i="1"/>
  <c r="BM392" i="1"/>
  <c r="Y392" i="1"/>
  <c r="BP392" i="1" s="1"/>
  <c r="P392" i="1"/>
  <c r="BP391" i="1"/>
  <c r="BO391" i="1"/>
  <c r="BM391" i="1"/>
  <c r="Y391" i="1"/>
  <c r="BN391" i="1" s="1"/>
  <c r="P391" i="1"/>
  <c r="BP390" i="1"/>
  <c r="BO390" i="1"/>
  <c r="BN390" i="1"/>
  <c r="BM390" i="1"/>
  <c r="Y390" i="1"/>
  <c r="Z390" i="1" s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P379" i="1" s="1"/>
  <c r="P379" i="1"/>
  <c r="BO378" i="1"/>
  <c r="BM378" i="1"/>
  <c r="Y378" i="1"/>
  <c r="BN378" i="1" s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Z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Z364" i="1" s="1"/>
  <c r="P364" i="1"/>
  <c r="BO363" i="1"/>
  <c r="BM363" i="1"/>
  <c r="Y363" i="1"/>
  <c r="P363" i="1"/>
  <c r="X359" i="1"/>
  <c r="X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BP355" i="1" s="1"/>
  <c r="P355" i="1"/>
  <c r="X353" i="1"/>
  <c r="X352" i="1"/>
  <c r="BO351" i="1"/>
  <c r="BM351" i="1"/>
  <c r="Y351" i="1"/>
  <c r="BP351" i="1" s="1"/>
  <c r="P351" i="1"/>
  <c r="X348" i="1"/>
  <c r="X347" i="1"/>
  <c r="BO346" i="1"/>
  <c r="BM346" i="1"/>
  <c r="Y346" i="1"/>
  <c r="BP346" i="1" s="1"/>
  <c r="P346" i="1"/>
  <c r="BO345" i="1"/>
  <c r="BN345" i="1"/>
  <c r="BM345" i="1"/>
  <c r="Y345" i="1"/>
  <c r="BP345" i="1" s="1"/>
  <c r="P345" i="1"/>
  <c r="BO344" i="1"/>
  <c r="BM344" i="1"/>
  <c r="Y344" i="1"/>
  <c r="P344" i="1"/>
  <c r="X342" i="1"/>
  <c r="X341" i="1"/>
  <c r="BO340" i="1"/>
  <c r="BM340" i="1"/>
  <c r="Y340" i="1"/>
  <c r="Y342" i="1" s="1"/>
  <c r="P340" i="1"/>
  <c r="BO339" i="1"/>
  <c r="BM339" i="1"/>
  <c r="Y339" i="1"/>
  <c r="BP339" i="1" s="1"/>
  <c r="P339" i="1"/>
  <c r="BO338" i="1"/>
  <c r="BN338" i="1"/>
  <c r="BM338" i="1"/>
  <c r="Z338" i="1"/>
  <c r="Y338" i="1"/>
  <c r="BP338" i="1" s="1"/>
  <c r="BP337" i="1"/>
  <c r="BO337" i="1"/>
  <c r="BN337" i="1"/>
  <c r="BM337" i="1"/>
  <c r="Y337" i="1"/>
  <c r="Z337" i="1" s="1"/>
  <c r="X335" i="1"/>
  <c r="Y334" i="1"/>
  <c r="X334" i="1"/>
  <c r="BO333" i="1"/>
  <c r="BM333" i="1"/>
  <c r="Y333" i="1"/>
  <c r="BP333" i="1" s="1"/>
  <c r="P333" i="1"/>
  <c r="BO332" i="1"/>
  <c r="BM332" i="1"/>
  <c r="Y332" i="1"/>
  <c r="Z332" i="1" s="1"/>
  <c r="P332" i="1"/>
  <c r="BO331" i="1"/>
  <c r="BM331" i="1"/>
  <c r="Y331" i="1"/>
  <c r="BP331" i="1" s="1"/>
  <c r="P331" i="1"/>
  <c r="X329" i="1"/>
  <c r="X328" i="1"/>
  <c r="BP327" i="1"/>
  <c r="BO327" i="1"/>
  <c r="BN327" i="1"/>
  <c r="BM327" i="1"/>
  <c r="Y327" i="1"/>
  <c r="Z327" i="1" s="1"/>
  <c r="P327" i="1"/>
  <c r="BO326" i="1"/>
  <c r="BM326" i="1"/>
  <c r="Y326" i="1"/>
  <c r="BP326" i="1" s="1"/>
  <c r="P326" i="1"/>
  <c r="BO325" i="1"/>
  <c r="BM325" i="1"/>
  <c r="Y325" i="1"/>
  <c r="BP325" i="1" s="1"/>
  <c r="P325" i="1"/>
  <c r="BO324" i="1"/>
  <c r="BM324" i="1"/>
  <c r="Y324" i="1"/>
  <c r="Z324" i="1" s="1"/>
  <c r="P324" i="1"/>
  <c r="BO323" i="1"/>
  <c r="BM323" i="1"/>
  <c r="Y323" i="1"/>
  <c r="BP323" i="1" s="1"/>
  <c r="P323" i="1"/>
  <c r="X321" i="1"/>
  <c r="X320" i="1"/>
  <c r="BO319" i="1"/>
  <c r="BN319" i="1"/>
  <c r="BM319" i="1"/>
  <c r="Y319" i="1"/>
  <c r="Z319" i="1" s="1"/>
  <c r="P319" i="1"/>
  <c r="BO318" i="1"/>
  <c r="BM318" i="1"/>
  <c r="Y318" i="1"/>
  <c r="BP318" i="1" s="1"/>
  <c r="P318" i="1"/>
  <c r="BO317" i="1"/>
  <c r="BN317" i="1"/>
  <c r="BM317" i="1"/>
  <c r="Z317" i="1"/>
  <c r="Y317" i="1"/>
  <c r="BP317" i="1" s="1"/>
  <c r="P317" i="1"/>
  <c r="BO316" i="1"/>
  <c r="BN316" i="1"/>
  <c r="BM316" i="1"/>
  <c r="Y316" i="1"/>
  <c r="Z316" i="1" s="1"/>
  <c r="P316" i="1"/>
  <c r="X314" i="1"/>
  <c r="X313" i="1"/>
  <c r="BO312" i="1"/>
  <c r="BM312" i="1"/>
  <c r="Y312" i="1"/>
  <c r="Z312" i="1" s="1"/>
  <c r="P312" i="1"/>
  <c r="BO311" i="1"/>
  <c r="BM311" i="1"/>
  <c r="Y311" i="1"/>
  <c r="Z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P308" i="1"/>
  <c r="BO308" i="1"/>
  <c r="BN308" i="1"/>
  <c r="BM308" i="1"/>
  <c r="Y308" i="1"/>
  <c r="Z308" i="1" s="1"/>
  <c r="P308" i="1"/>
  <c r="BO307" i="1"/>
  <c r="BM307" i="1"/>
  <c r="Y307" i="1"/>
  <c r="Z307" i="1" s="1"/>
  <c r="P307" i="1"/>
  <c r="X304" i="1"/>
  <c r="X303" i="1"/>
  <c r="BO302" i="1"/>
  <c r="BM302" i="1"/>
  <c r="Y302" i="1"/>
  <c r="Z302" i="1" s="1"/>
  <c r="Z303" i="1" s="1"/>
  <c r="P302" i="1"/>
  <c r="X299" i="1"/>
  <c r="X298" i="1"/>
  <c r="BO297" i="1"/>
  <c r="BM297" i="1"/>
  <c r="Y297" i="1"/>
  <c r="Y299" i="1" s="1"/>
  <c r="P297" i="1"/>
  <c r="BP296" i="1"/>
  <c r="BO296" i="1"/>
  <c r="BN296" i="1"/>
  <c r="BM296" i="1"/>
  <c r="Z296" i="1"/>
  <c r="Y296" i="1"/>
  <c r="P296" i="1"/>
  <c r="X293" i="1"/>
  <c r="X292" i="1"/>
  <c r="BO291" i="1"/>
  <c r="BM291" i="1"/>
  <c r="Y291" i="1"/>
  <c r="Y293" i="1" s="1"/>
  <c r="P291" i="1"/>
  <c r="X288" i="1"/>
  <c r="Y287" i="1"/>
  <c r="X287" i="1"/>
  <c r="BO286" i="1"/>
  <c r="BM286" i="1"/>
  <c r="Y286" i="1"/>
  <c r="BP286" i="1" s="1"/>
  <c r="P286" i="1"/>
  <c r="X284" i="1"/>
  <c r="X283" i="1"/>
  <c r="BO282" i="1"/>
  <c r="BM282" i="1"/>
  <c r="Y282" i="1"/>
  <c r="Y284" i="1" s="1"/>
  <c r="P282" i="1"/>
  <c r="X279" i="1"/>
  <c r="X278" i="1"/>
  <c r="BO277" i="1"/>
  <c r="BM277" i="1"/>
  <c r="Y277" i="1"/>
  <c r="BP277" i="1" s="1"/>
  <c r="P277" i="1"/>
  <c r="BO276" i="1"/>
  <c r="BN276" i="1"/>
  <c r="BM276" i="1"/>
  <c r="Z276" i="1"/>
  <c r="Y276" i="1"/>
  <c r="BP276" i="1" s="1"/>
  <c r="P276" i="1"/>
  <c r="BO275" i="1"/>
  <c r="BM275" i="1"/>
  <c r="Y275" i="1"/>
  <c r="P275" i="1"/>
  <c r="BO274" i="1"/>
  <c r="BM274" i="1"/>
  <c r="Y274" i="1"/>
  <c r="Y278" i="1" s="1"/>
  <c r="P274" i="1"/>
  <c r="X271" i="1"/>
  <c r="X270" i="1"/>
  <c r="BP269" i="1"/>
  <c r="BO269" i="1"/>
  <c r="BM269" i="1"/>
  <c r="Y269" i="1"/>
  <c r="Z269" i="1" s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Z266" i="1" s="1"/>
  <c r="P266" i="1"/>
  <c r="X263" i="1"/>
  <c r="X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Z258" i="1" s="1"/>
  <c r="P258" i="1"/>
  <c r="BP257" i="1"/>
  <c r="BO257" i="1"/>
  <c r="BM257" i="1"/>
  <c r="Y257" i="1"/>
  <c r="Z257" i="1" s="1"/>
  <c r="P257" i="1"/>
  <c r="BO256" i="1"/>
  <c r="BM256" i="1"/>
  <c r="Y256" i="1"/>
  <c r="BP256" i="1" s="1"/>
  <c r="P256" i="1"/>
  <c r="X253" i="1"/>
  <c r="X252" i="1"/>
  <c r="BO251" i="1"/>
  <c r="BM251" i="1"/>
  <c r="Z251" i="1"/>
  <c r="Y251" i="1"/>
  <c r="BP251" i="1" s="1"/>
  <c r="BO250" i="1"/>
  <c r="BN250" i="1"/>
  <c r="BM250" i="1"/>
  <c r="Y250" i="1"/>
  <c r="BP250" i="1" s="1"/>
  <c r="BO249" i="1"/>
  <c r="BM249" i="1"/>
  <c r="Y249" i="1"/>
  <c r="BP249" i="1" s="1"/>
  <c r="BP248" i="1"/>
  <c r="BO248" i="1"/>
  <c r="BN248" i="1"/>
  <c r="BM248" i="1"/>
  <c r="Z248" i="1"/>
  <c r="Y248" i="1"/>
  <c r="P248" i="1"/>
  <c r="BO247" i="1"/>
  <c r="BN247" i="1"/>
  <c r="BM247" i="1"/>
  <c r="Y247" i="1"/>
  <c r="BP247" i="1" s="1"/>
  <c r="X245" i="1"/>
  <c r="X244" i="1"/>
  <c r="BO243" i="1"/>
  <c r="BN243" i="1"/>
  <c r="BM243" i="1"/>
  <c r="Y243" i="1"/>
  <c r="Y245" i="1" s="1"/>
  <c r="P243" i="1"/>
  <c r="X241" i="1"/>
  <c r="X240" i="1"/>
  <c r="BO239" i="1"/>
  <c r="BM239" i="1"/>
  <c r="Y239" i="1"/>
  <c r="BP239" i="1" s="1"/>
  <c r="P239" i="1"/>
  <c r="BO238" i="1"/>
  <c r="BM238" i="1"/>
  <c r="Y238" i="1"/>
  <c r="Y241" i="1" s="1"/>
  <c r="P238" i="1"/>
  <c r="X236" i="1"/>
  <c r="X235" i="1"/>
  <c r="BO234" i="1"/>
  <c r="BM234" i="1"/>
  <c r="Y234" i="1"/>
  <c r="BP234" i="1" s="1"/>
  <c r="P234" i="1"/>
  <c r="BO233" i="1"/>
  <c r="BM233" i="1"/>
  <c r="Y233" i="1"/>
  <c r="Z233" i="1" s="1"/>
  <c r="P233" i="1"/>
  <c r="BO232" i="1"/>
  <c r="BM232" i="1"/>
  <c r="Y232" i="1"/>
  <c r="Z232" i="1" s="1"/>
  <c r="P232" i="1"/>
  <c r="BO231" i="1"/>
  <c r="BM231" i="1"/>
  <c r="Y231" i="1"/>
  <c r="BP231" i="1" s="1"/>
  <c r="P231" i="1"/>
  <c r="BO230" i="1"/>
  <c r="BN230" i="1"/>
  <c r="BM230" i="1"/>
  <c r="Z230" i="1"/>
  <c r="Y230" i="1"/>
  <c r="BP230" i="1" s="1"/>
  <c r="P230" i="1"/>
  <c r="BP229" i="1"/>
  <c r="BO229" i="1"/>
  <c r="BM229" i="1"/>
  <c r="Y229" i="1"/>
  <c r="Z229" i="1" s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BN217" i="1" s="1"/>
  <c r="P217" i="1"/>
  <c r="BO216" i="1"/>
  <c r="BM216" i="1"/>
  <c r="Y216" i="1"/>
  <c r="Z216" i="1" s="1"/>
  <c r="P216" i="1"/>
  <c r="BO215" i="1"/>
  <c r="BM215" i="1"/>
  <c r="Y215" i="1"/>
  <c r="Z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Z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N205" i="1"/>
  <c r="BM205" i="1"/>
  <c r="Y205" i="1"/>
  <c r="P205" i="1"/>
  <c r="BO204" i="1"/>
  <c r="BM204" i="1"/>
  <c r="Y204" i="1"/>
  <c r="Z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N199" i="1"/>
  <c r="BM199" i="1"/>
  <c r="Z199" i="1"/>
  <c r="Y199" i="1"/>
  <c r="BP199" i="1" s="1"/>
  <c r="P199" i="1"/>
  <c r="BO198" i="1"/>
  <c r="BM198" i="1"/>
  <c r="Y198" i="1"/>
  <c r="BP198" i="1" s="1"/>
  <c r="P198" i="1"/>
  <c r="X196" i="1"/>
  <c r="X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P189" i="1"/>
  <c r="BO188" i="1"/>
  <c r="BM188" i="1"/>
  <c r="Y188" i="1"/>
  <c r="Z188" i="1" s="1"/>
  <c r="P188" i="1"/>
  <c r="X185" i="1"/>
  <c r="X184" i="1"/>
  <c r="BO183" i="1"/>
  <c r="BM183" i="1"/>
  <c r="Y183" i="1"/>
  <c r="Y185" i="1" s="1"/>
  <c r="X181" i="1"/>
  <c r="X180" i="1"/>
  <c r="BO179" i="1"/>
  <c r="BM179" i="1"/>
  <c r="Y179" i="1"/>
  <c r="BP179" i="1" s="1"/>
  <c r="BO178" i="1"/>
  <c r="BM178" i="1"/>
  <c r="Y178" i="1"/>
  <c r="BP178" i="1" s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M170" i="1"/>
  <c r="Y170" i="1"/>
  <c r="BN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X146" i="1"/>
  <c r="X145" i="1"/>
  <c r="BP144" i="1"/>
  <c r="BO144" i="1"/>
  <c r="BM144" i="1"/>
  <c r="Y144" i="1"/>
  <c r="BN144" i="1" s="1"/>
  <c r="P144" i="1"/>
  <c r="BO143" i="1"/>
  <c r="BM143" i="1"/>
  <c r="Y143" i="1"/>
  <c r="P143" i="1"/>
  <c r="X141" i="1"/>
  <c r="X140" i="1"/>
  <c r="BO139" i="1"/>
  <c r="BN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Z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BN118" i="1" s="1"/>
  <c r="P118" i="1"/>
  <c r="BO117" i="1"/>
  <c r="BM117" i="1"/>
  <c r="Y117" i="1"/>
  <c r="BP117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N99" i="1"/>
  <c r="BM99" i="1"/>
  <c r="Z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N93" i="1"/>
  <c r="BM93" i="1"/>
  <c r="Y93" i="1"/>
  <c r="BP93" i="1" s="1"/>
  <c r="BO92" i="1"/>
  <c r="BN92" i="1"/>
  <c r="BM92" i="1"/>
  <c r="Z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Y83" i="1"/>
  <c r="X83" i="1"/>
  <c r="X82" i="1"/>
  <c r="BO81" i="1"/>
  <c r="BM81" i="1"/>
  <c r="Y81" i="1"/>
  <c r="Z81" i="1" s="1"/>
  <c r="P81" i="1"/>
  <c r="BO80" i="1"/>
  <c r="BM80" i="1"/>
  <c r="Y80" i="1"/>
  <c r="BP80" i="1" s="1"/>
  <c r="P80" i="1"/>
  <c r="X78" i="1"/>
  <c r="X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Z73" i="1" s="1"/>
  <c r="P73" i="1"/>
  <c r="BO72" i="1"/>
  <c r="BM72" i="1"/>
  <c r="Z72" i="1"/>
  <c r="Y72" i="1"/>
  <c r="BP72" i="1" s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N65" i="1" s="1"/>
  <c r="P65" i="1"/>
  <c r="X63" i="1"/>
  <c r="X62" i="1"/>
  <c r="BO61" i="1"/>
  <c r="BM61" i="1"/>
  <c r="Y61" i="1"/>
  <c r="Z61" i="1" s="1"/>
  <c r="P61" i="1"/>
  <c r="BP60" i="1"/>
  <c r="BO60" i="1"/>
  <c r="BM60" i="1"/>
  <c r="Y60" i="1"/>
  <c r="Z60" i="1" s="1"/>
  <c r="P60" i="1"/>
  <c r="BO59" i="1"/>
  <c r="BM59" i="1"/>
  <c r="Y59" i="1"/>
  <c r="BP59" i="1" s="1"/>
  <c r="P59" i="1"/>
  <c r="BO58" i="1"/>
  <c r="BM58" i="1"/>
  <c r="Y58" i="1"/>
  <c r="Y63" i="1" s="1"/>
  <c r="P58" i="1"/>
  <c r="X56" i="1"/>
  <c r="X55" i="1"/>
  <c r="BO54" i="1"/>
  <c r="BM54" i="1"/>
  <c r="Y54" i="1"/>
  <c r="BN54" i="1" s="1"/>
  <c r="P54" i="1"/>
  <c r="BO53" i="1"/>
  <c r="BM53" i="1"/>
  <c r="Y53" i="1"/>
  <c r="Z53" i="1" s="1"/>
  <c r="P53" i="1"/>
  <c r="BO52" i="1"/>
  <c r="BM52" i="1"/>
  <c r="Y52" i="1"/>
  <c r="Z52" i="1" s="1"/>
  <c r="P52" i="1"/>
  <c r="BO51" i="1"/>
  <c r="BM51" i="1"/>
  <c r="Y51" i="1"/>
  <c r="BP51" i="1" s="1"/>
  <c r="P51" i="1"/>
  <c r="BO50" i="1"/>
  <c r="BM50" i="1"/>
  <c r="Z50" i="1"/>
  <c r="Y50" i="1"/>
  <c r="P50" i="1"/>
  <c r="BP49" i="1"/>
  <c r="BO49" i="1"/>
  <c r="BN49" i="1"/>
  <c r="BM49" i="1"/>
  <c r="Y49" i="1"/>
  <c r="P49" i="1"/>
  <c r="X46" i="1"/>
  <c r="X45" i="1"/>
  <c r="BO44" i="1"/>
  <c r="BM44" i="1"/>
  <c r="Y44" i="1"/>
  <c r="Z44" i="1" s="1"/>
  <c r="Z45" i="1" s="1"/>
  <c r="P44" i="1"/>
  <c r="X42" i="1"/>
  <c r="X41" i="1"/>
  <c r="BO40" i="1"/>
  <c r="BN40" i="1"/>
  <c r="BM40" i="1"/>
  <c r="Y40" i="1"/>
  <c r="BP40" i="1" s="1"/>
  <c r="P40" i="1"/>
  <c r="BO39" i="1"/>
  <c r="BM39" i="1"/>
  <c r="Y39" i="1"/>
  <c r="P39" i="1"/>
  <c r="BO38" i="1"/>
  <c r="BN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Z31" i="1" s="1"/>
  <c r="Z32" i="1" s="1"/>
  <c r="P31" i="1"/>
  <c r="X29" i="1"/>
  <c r="X28" i="1"/>
  <c r="BO27" i="1"/>
  <c r="BM27" i="1"/>
  <c r="Y27" i="1"/>
  <c r="BN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Z23" i="1" s="1"/>
  <c r="P23" i="1"/>
  <c r="BO22" i="1"/>
  <c r="BM22" i="1"/>
  <c r="Y22" i="1"/>
  <c r="P22" i="1"/>
  <c r="H10" i="1"/>
  <c r="A9" i="1"/>
  <c r="H9" i="1" s="1"/>
  <c r="D7" i="1"/>
  <c r="Q6" i="1"/>
  <c r="P2" i="1"/>
  <c r="Z104" i="1" l="1"/>
  <c r="BN117" i="1"/>
  <c r="Z168" i="1"/>
  <c r="BN461" i="1"/>
  <c r="BN168" i="1"/>
  <c r="BP215" i="1"/>
  <c r="Z309" i="1"/>
  <c r="Z489" i="1"/>
  <c r="Z512" i="1"/>
  <c r="BP23" i="1"/>
  <c r="Z86" i="1"/>
  <c r="BN104" i="1"/>
  <c r="Z172" i="1"/>
  <c r="Z238" i="1"/>
  <c r="BN367" i="1"/>
  <c r="BN439" i="1"/>
  <c r="Y532" i="1"/>
  <c r="BN76" i="1"/>
  <c r="BN204" i="1"/>
  <c r="Y236" i="1"/>
  <c r="W563" i="1"/>
  <c r="Z466" i="1"/>
  <c r="Z504" i="1"/>
  <c r="BN512" i="1"/>
  <c r="BN86" i="1"/>
  <c r="BP31" i="1"/>
  <c r="Z93" i="1"/>
  <c r="Z112" i="1"/>
  <c r="BN172" i="1"/>
  <c r="Z227" i="1"/>
  <c r="BN238" i="1"/>
  <c r="BP76" i="1"/>
  <c r="BP204" i="1"/>
  <c r="Y32" i="1"/>
  <c r="Z169" i="1"/>
  <c r="Z194" i="1"/>
  <c r="Z331" i="1"/>
  <c r="Z334" i="1" s="1"/>
  <c r="BN364" i="1"/>
  <c r="Z378" i="1"/>
  <c r="Y496" i="1"/>
  <c r="Z154" i="1"/>
  <c r="BN169" i="1"/>
  <c r="Z173" i="1"/>
  <c r="BN194" i="1"/>
  <c r="BN331" i="1"/>
  <c r="Z463" i="1"/>
  <c r="BP513" i="1"/>
  <c r="Z524" i="1"/>
  <c r="Z534" i="1"/>
  <c r="BP364" i="1"/>
  <c r="BN154" i="1"/>
  <c r="Z282" i="1"/>
  <c r="Z283" i="1" s="1"/>
  <c r="BN402" i="1"/>
  <c r="BN426" i="1"/>
  <c r="BN463" i="1"/>
  <c r="BN472" i="1"/>
  <c r="BN396" i="1"/>
  <c r="Y442" i="1"/>
  <c r="Y224" i="1"/>
  <c r="BP396" i="1"/>
  <c r="BP52" i="1"/>
  <c r="Y180" i="1"/>
  <c r="BN202" i="1"/>
  <c r="Z420" i="1"/>
  <c r="Y376" i="1"/>
  <c r="Z286" i="1"/>
  <c r="Z287" i="1" s="1"/>
  <c r="BN333" i="1"/>
  <c r="BN339" i="1"/>
  <c r="Z481" i="1"/>
  <c r="BN488" i="1"/>
  <c r="X554" i="1"/>
  <c r="X556" i="1" s="1"/>
  <c r="Y56" i="1"/>
  <c r="BP73" i="1"/>
  <c r="Z96" i="1"/>
  <c r="Z106" i="1"/>
  <c r="Z118" i="1"/>
  <c r="Z177" i="1"/>
  <c r="Z203" i="1"/>
  <c r="Z213" i="1"/>
  <c r="BP324" i="1"/>
  <c r="Z340" i="1"/>
  <c r="Z346" i="1"/>
  <c r="Z388" i="1"/>
  <c r="Z437" i="1"/>
  <c r="Z468" i="1"/>
  <c r="BN25" i="1"/>
  <c r="Z80" i="1"/>
  <c r="Z82" i="1" s="1"/>
  <c r="Y101" i="1"/>
  <c r="BN112" i="1"/>
  <c r="BN121" i="1"/>
  <c r="BN127" i="1"/>
  <c r="BN134" i="1"/>
  <c r="BN227" i="1"/>
  <c r="BN251" i="1"/>
  <c r="BN266" i="1"/>
  <c r="Z274" i="1"/>
  <c r="Y288" i="1"/>
  <c r="Z391" i="1"/>
  <c r="BP402" i="1"/>
  <c r="BP417" i="1"/>
  <c r="BN421" i="1"/>
  <c r="Z465" i="1"/>
  <c r="BN96" i="1"/>
  <c r="BN213" i="1"/>
  <c r="BP217" i="1"/>
  <c r="BN340" i="1"/>
  <c r="BN346" i="1"/>
  <c r="BN388" i="1"/>
  <c r="BN468" i="1"/>
  <c r="Y78" i="1"/>
  <c r="BN106" i="1"/>
  <c r="BN177" i="1"/>
  <c r="Z74" i="1"/>
  <c r="Z200" i="1"/>
  <c r="Z210" i="1"/>
  <c r="BP266" i="1"/>
  <c r="Z325" i="1"/>
  <c r="Y507" i="1"/>
  <c r="Z518" i="1"/>
  <c r="BN525" i="1"/>
  <c r="BP118" i="1"/>
  <c r="BP177" i="1"/>
  <c r="BN188" i="1"/>
  <c r="BN302" i="1"/>
  <c r="BP340" i="1"/>
  <c r="BP388" i="1"/>
  <c r="Z414" i="1"/>
  <c r="BN445" i="1"/>
  <c r="BN462" i="1"/>
  <c r="Z535" i="1"/>
  <c r="Z546" i="1"/>
  <c r="Z547" i="1" s="1"/>
  <c r="Y29" i="1"/>
  <c r="Z26" i="1"/>
  <c r="C563" i="1"/>
  <c r="Z71" i="1"/>
  <c r="F563" i="1"/>
  <c r="Y115" i="1"/>
  <c r="Z128" i="1"/>
  <c r="BN165" i="1"/>
  <c r="BN200" i="1"/>
  <c r="BN210" i="1"/>
  <c r="Z228" i="1"/>
  <c r="Y252" i="1"/>
  <c r="Y279" i="1"/>
  <c r="BP319" i="1"/>
  <c r="BN325" i="1"/>
  <c r="Z357" i="1"/>
  <c r="BN403" i="1"/>
  <c r="Z422" i="1"/>
  <c r="Y428" i="1"/>
  <c r="Z455" i="1"/>
  <c r="Z456" i="1" s="1"/>
  <c r="Z473" i="1"/>
  <c r="Y484" i="1"/>
  <c r="BP188" i="1"/>
  <c r="BN282" i="1"/>
  <c r="BP302" i="1"/>
  <c r="BN309" i="1"/>
  <c r="Y341" i="1"/>
  <c r="Y394" i="1"/>
  <c r="BN414" i="1"/>
  <c r="BP445" i="1"/>
  <c r="AC563" i="1"/>
  <c r="Y526" i="1"/>
  <c r="BN535" i="1"/>
  <c r="BN546" i="1"/>
  <c r="BP54" i="1"/>
  <c r="BN22" i="1"/>
  <c r="BN26" i="1"/>
  <c r="Z58" i="1"/>
  <c r="Y69" i="1"/>
  <c r="BN71" i="1"/>
  <c r="BN81" i="1"/>
  <c r="Z88" i="1"/>
  <c r="Z97" i="1"/>
  <c r="BN128" i="1"/>
  <c r="Z155" i="1"/>
  <c r="Y174" i="1"/>
  <c r="BN178" i="1"/>
  <c r="Z221" i="1"/>
  <c r="BN232" i="1"/>
  <c r="Z260" i="1"/>
  <c r="BN275" i="1"/>
  <c r="Y320" i="1"/>
  <c r="BN357" i="1"/>
  <c r="Z389" i="1"/>
  <c r="Z392" i="1"/>
  <c r="Y405" i="1"/>
  <c r="BN422" i="1"/>
  <c r="Y429" i="1"/>
  <c r="BP438" i="1"/>
  <c r="BN455" i="1"/>
  <c r="BN469" i="1"/>
  <c r="BN480" i="1"/>
  <c r="Z491" i="1"/>
  <c r="H563" i="1"/>
  <c r="Y190" i="1"/>
  <c r="Y303" i="1"/>
  <c r="Y447" i="1"/>
  <c r="Y527" i="1"/>
  <c r="X555" i="1"/>
  <c r="BN119" i="1"/>
  <c r="BP71" i="1"/>
  <c r="BP81" i="1"/>
  <c r="BN88" i="1"/>
  <c r="BN97" i="1"/>
  <c r="Z149" i="1"/>
  <c r="Z150" i="1" s="1"/>
  <c r="Z166" i="1"/>
  <c r="Z189" i="1"/>
  <c r="Z190" i="1" s="1"/>
  <c r="Z198" i="1"/>
  <c r="Z211" i="1"/>
  <c r="BN221" i="1"/>
  <c r="BP232" i="1"/>
  <c r="BN260" i="1"/>
  <c r="BP275" i="1"/>
  <c r="R563" i="1"/>
  <c r="BP316" i="1"/>
  <c r="BN332" i="1"/>
  <c r="BN389" i="1"/>
  <c r="BN392" i="1"/>
  <c r="BN419" i="1"/>
  <c r="Y434" i="1"/>
  <c r="Z446" i="1"/>
  <c r="Z447" i="1" s="1"/>
  <c r="BP455" i="1"/>
  <c r="BP480" i="1"/>
  <c r="Z513" i="1"/>
  <c r="Y531" i="1"/>
  <c r="Y206" i="1"/>
  <c r="Y304" i="1"/>
  <c r="Y348" i="1"/>
  <c r="BP491" i="1"/>
  <c r="Y548" i="1"/>
  <c r="Z38" i="1"/>
  <c r="BN52" i="1"/>
  <c r="BP65" i="1"/>
  <c r="Y82" i="1"/>
  <c r="Y109" i="1"/>
  <c r="Y129" i="1"/>
  <c r="BN149" i="1"/>
  <c r="BN166" i="1"/>
  <c r="BN179" i="1"/>
  <c r="BN189" i="1"/>
  <c r="BN198" i="1"/>
  <c r="Z205" i="1"/>
  <c r="BN215" i="1"/>
  <c r="BN229" i="1"/>
  <c r="Z323" i="1"/>
  <c r="BP332" i="1"/>
  <c r="Z383" i="1"/>
  <c r="Z384" i="1" s="1"/>
  <c r="BP389" i="1"/>
  <c r="Y456" i="1"/>
  <c r="BP466" i="1"/>
  <c r="Z488" i="1"/>
  <c r="Z499" i="1"/>
  <c r="Z505" i="1"/>
  <c r="Z506" i="1" s="1"/>
  <c r="BN520" i="1"/>
  <c r="BN536" i="1"/>
  <c r="Y157" i="1"/>
  <c r="Y314" i="1"/>
  <c r="Y352" i="1"/>
  <c r="Z95" i="1"/>
  <c r="Z105" i="1"/>
  <c r="Y130" i="1"/>
  <c r="BN323" i="1"/>
  <c r="Y370" i="1"/>
  <c r="BN383" i="1"/>
  <c r="BP407" i="1"/>
  <c r="Y55" i="1"/>
  <c r="I563" i="1"/>
  <c r="Z202" i="1"/>
  <c r="Z243" i="1"/>
  <c r="Z244" i="1" s="1"/>
  <c r="BN257" i="1"/>
  <c r="BN269" i="1"/>
  <c r="Z333" i="1"/>
  <c r="Y353" i="1"/>
  <c r="Z467" i="1"/>
  <c r="AB563" i="1"/>
  <c r="Z475" i="1"/>
  <c r="X557" i="1"/>
  <c r="Z66" i="1"/>
  <c r="X553" i="1"/>
  <c r="E563" i="1"/>
  <c r="BN95" i="1"/>
  <c r="BN105" i="1"/>
  <c r="BN111" i="1"/>
  <c r="Y135" i="1"/>
  <c r="Z161" i="1"/>
  <c r="Z162" i="1" s="1"/>
  <c r="Z170" i="1"/>
  <c r="Y181" i="1"/>
  <c r="Y207" i="1"/>
  <c r="BN212" i="1"/>
  <c r="BN286" i="1"/>
  <c r="BN311" i="1"/>
  <c r="Y408" i="1"/>
  <c r="BN420" i="1"/>
  <c r="AA563" i="1"/>
  <c r="Y478" i="1"/>
  <c r="Z464" i="1"/>
  <c r="Y506" i="1"/>
  <c r="Y551" i="1"/>
  <c r="Y522" i="1"/>
  <c r="Y41" i="1"/>
  <c r="BN60" i="1"/>
  <c r="Y125" i="1"/>
  <c r="Y146" i="1"/>
  <c r="BN161" i="1"/>
  <c r="BN167" i="1"/>
  <c r="Y175" i="1"/>
  <c r="BP212" i="1"/>
  <c r="BP311" i="1"/>
  <c r="BN451" i="1"/>
  <c r="BN464" i="1"/>
  <c r="BP475" i="1"/>
  <c r="Y515" i="1"/>
  <c r="Z517" i="1"/>
  <c r="Y552" i="1"/>
  <c r="BN73" i="1"/>
  <c r="Y219" i="1"/>
  <c r="BN324" i="1"/>
  <c r="Y328" i="1"/>
  <c r="Y381" i="1"/>
  <c r="Y423" i="1"/>
  <c r="Z514" i="1"/>
  <c r="Y538" i="1"/>
  <c r="AD563" i="1"/>
  <c r="S563" i="1"/>
  <c r="BN23" i="1"/>
  <c r="BN31" i="1"/>
  <c r="Y42" i="1"/>
  <c r="Y108" i="1"/>
  <c r="Y124" i="1"/>
  <c r="Y141" i="1"/>
  <c r="Y371" i="1"/>
  <c r="BN407" i="1"/>
  <c r="BN417" i="1"/>
  <c r="Y435" i="1"/>
  <c r="BN494" i="1"/>
  <c r="BN537" i="1"/>
  <c r="J563" i="1"/>
  <c r="Y136" i="1"/>
  <c r="Y521" i="1"/>
  <c r="K563" i="1"/>
  <c r="Y424" i="1"/>
  <c r="Z470" i="1"/>
  <c r="Z486" i="1"/>
  <c r="BP494" i="1"/>
  <c r="BP537" i="1"/>
  <c r="L563" i="1"/>
  <c r="Z267" i="1"/>
  <c r="Z355" i="1"/>
  <c r="Y358" i="1"/>
  <c r="Z365" i="1"/>
  <c r="Z373" i="1"/>
  <c r="M563" i="1"/>
  <c r="F9" i="1"/>
  <c r="BN66" i="1"/>
  <c r="Z297" i="1"/>
  <c r="Z298" i="1" s="1"/>
  <c r="Z368" i="1"/>
  <c r="Z415" i="1"/>
  <c r="Z432" i="1"/>
  <c r="Z440" i="1"/>
  <c r="Y453" i="1"/>
  <c r="BN470" i="1"/>
  <c r="Z476" i="1"/>
  <c r="BN486" i="1"/>
  <c r="Z492" i="1"/>
  <c r="Y495" i="1"/>
  <c r="Z500" i="1"/>
  <c r="BP534" i="1"/>
  <c r="BP546" i="1"/>
  <c r="O563" i="1"/>
  <c r="Y270" i="1"/>
  <c r="BN143" i="1"/>
  <c r="BN216" i="1"/>
  <c r="BP227" i="1"/>
  <c r="Z249" i="1"/>
  <c r="Z291" i="1"/>
  <c r="Z292" i="1" s="1"/>
  <c r="Z344" i="1"/>
  <c r="BN355" i="1"/>
  <c r="BP383" i="1"/>
  <c r="Z418" i="1"/>
  <c r="BN437" i="1"/>
  <c r="BN446" i="1"/>
  <c r="BN473" i="1"/>
  <c r="BN481" i="1"/>
  <c r="BN489" i="1"/>
  <c r="BN505" i="1"/>
  <c r="BN518" i="1"/>
  <c r="BN529" i="1"/>
  <c r="P563" i="1"/>
  <c r="Z133" i="1"/>
  <c r="BN183" i="1"/>
  <c r="BN233" i="1"/>
  <c r="BP243" i="1"/>
  <c r="BN258" i="1"/>
  <c r="BN267" i="1"/>
  <c r="Y271" i="1"/>
  <c r="BP282" i="1"/>
  <c r="BN312" i="1"/>
  <c r="Y321" i="1"/>
  <c r="Y329" i="1"/>
  <c r="Y347" i="1"/>
  <c r="BN365" i="1"/>
  <c r="BN373" i="1"/>
  <c r="Z400" i="1"/>
  <c r="A10" i="1"/>
  <c r="Z27" i="1"/>
  <c r="BN39" i="1"/>
  <c r="BP50" i="1"/>
  <c r="BP58" i="1"/>
  <c r="BP74" i="1"/>
  <c r="Z94" i="1"/>
  <c r="Z111" i="1"/>
  <c r="Z114" i="1" s="1"/>
  <c r="Y114" i="1"/>
  <c r="Z119" i="1"/>
  <c r="Z127" i="1"/>
  <c r="BN138" i="1"/>
  <c r="BP149" i="1"/>
  <c r="Y162" i="1"/>
  <c r="Z167" i="1"/>
  <c r="Z178" i="1"/>
  <c r="BP189" i="1"/>
  <c r="BP205" i="1"/>
  <c r="BP221" i="1"/>
  <c r="BP238" i="1"/>
  <c r="Y253" i="1"/>
  <c r="BN261" i="1"/>
  <c r="BN297" i="1"/>
  <c r="Z339" i="1"/>
  <c r="Z341" i="1" s="1"/>
  <c r="Y359" i="1"/>
  <c r="BN368" i="1"/>
  <c r="BP378" i="1"/>
  <c r="Z403" i="1"/>
  <c r="BN415" i="1"/>
  <c r="Z421" i="1"/>
  <c r="BN432" i="1"/>
  <c r="BN440" i="1"/>
  <c r="Z462" i="1"/>
  <c r="Z477" i="1" s="1"/>
  <c r="BN476" i="1"/>
  <c r="BP486" i="1"/>
  <c r="BN492" i="1"/>
  <c r="BN500" i="1"/>
  <c r="Q563" i="1"/>
  <c r="F10" i="1"/>
  <c r="BN24" i="1"/>
  <c r="Y33" i="1"/>
  <c r="BP44" i="1"/>
  <c r="BP53" i="1"/>
  <c r="BP61" i="1"/>
  <c r="Y89" i="1"/>
  <c r="Y100" i="1"/>
  <c r="BN133" i="1"/>
  <c r="BP143" i="1"/>
  <c r="BP183" i="1"/>
  <c r="Y195" i="1"/>
  <c r="BP216" i="1"/>
  <c r="BP233" i="1"/>
  <c r="Y244" i="1"/>
  <c r="BN249" i="1"/>
  <c r="BP258" i="1"/>
  <c r="Y283" i="1"/>
  <c r="BN291" i="1"/>
  <c r="BP312" i="1"/>
  <c r="BN344" i="1"/>
  <c r="BP373" i="1"/>
  <c r="Y384" i="1"/>
  <c r="Y393" i="1"/>
  <c r="BN400" i="1"/>
  <c r="Y409" i="1"/>
  <c r="BN418" i="1"/>
  <c r="BP437" i="1"/>
  <c r="BP446" i="1"/>
  <c r="BP529" i="1"/>
  <c r="Y539" i="1"/>
  <c r="Z261" i="1"/>
  <c r="Z24" i="1"/>
  <c r="BP138" i="1"/>
  <c r="Z379" i="1"/>
  <c r="Z380" i="1" s="1"/>
  <c r="Z471" i="1"/>
  <c r="Z487" i="1"/>
  <c r="Z519" i="1"/>
  <c r="Z530" i="1"/>
  <c r="Z531" i="1" s="1"/>
  <c r="Z542" i="1"/>
  <c r="Z543" i="1" s="1"/>
  <c r="T563" i="1"/>
  <c r="BN58" i="1"/>
  <c r="Z138" i="1"/>
  <c r="BP432" i="1"/>
  <c r="Y45" i="1"/>
  <c r="Z59" i="1"/>
  <c r="Z62" i="1" s="1"/>
  <c r="Y184" i="1"/>
  <c r="Z214" i="1"/>
  <c r="Y313" i="1"/>
  <c r="BP344" i="1"/>
  <c r="Z54" i="1"/>
  <c r="BN72" i="1"/>
  <c r="BN80" i="1"/>
  <c r="BN155" i="1"/>
  <c r="BN173" i="1"/>
  <c r="Y196" i="1"/>
  <c r="BN203" i="1"/>
  <c r="BN211" i="1"/>
  <c r="Z217" i="1"/>
  <c r="BN228" i="1"/>
  <c r="Z234" i="1"/>
  <c r="Z259" i="1"/>
  <c r="Y262" i="1"/>
  <c r="Z268" i="1"/>
  <c r="BN274" i="1"/>
  <c r="Y298" i="1"/>
  <c r="BN307" i="1"/>
  <c r="Z356" i="1"/>
  <c r="Z366" i="1"/>
  <c r="Z374" i="1"/>
  <c r="Z413" i="1"/>
  <c r="Z438" i="1"/>
  <c r="Y441" i="1"/>
  <c r="Z474" i="1"/>
  <c r="Y477" i="1"/>
  <c r="Z482" i="1"/>
  <c r="Z490" i="1"/>
  <c r="Z498" i="1"/>
  <c r="Z501" i="1" s="1"/>
  <c r="Y501" i="1"/>
  <c r="U563" i="1"/>
  <c r="Z183" i="1"/>
  <c r="Z184" i="1" s="1"/>
  <c r="J9" i="1"/>
  <c r="BN44" i="1"/>
  <c r="BN61" i="1"/>
  <c r="BP297" i="1"/>
  <c r="Z51" i="1"/>
  <c r="Y163" i="1"/>
  <c r="Z222" i="1"/>
  <c r="Z223" i="1" s="1"/>
  <c r="Z231" i="1"/>
  <c r="Z239" i="1"/>
  <c r="Z240" i="1" s="1"/>
  <c r="Z256" i="1"/>
  <c r="Z277" i="1"/>
  <c r="Z318" i="1"/>
  <c r="Z320" i="1" s="1"/>
  <c r="BP400" i="1"/>
  <c r="BP27" i="1"/>
  <c r="Y90" i="1"/>
  <c r="Z40" i="1"/>
  <c r="BN59" i="1"/>
  <c r="BN67" i="1"/>
  <c r="Z139" i="1"/>
  <c r="Y191" i="1"/>
  <c r="BN222" i="1"/>
  <c r="BN231" i="1"/>
  <c r="BN239" i="1"/>
  <c r="Z250" i="1"/>
  <c r="BN256" i="1"/>
  <c r="BN277" i="1"/>
  <c r="Y292" i="1"/>
  <c r="BN310" i="1"/>
  <c r="BN318" i="1"/>
  <c r="BN326" i="1"/>
  <c r="Y335" i="1"/>
  <c r="Z351" i="1"/>
  <c r="Z352" i="1" s="1"/>
  <c r="BN363" i="1"/>
  <c r="Z369" i="1"/>
  <c r="BN379" i="1"/>
  <c r="Z416" i="1"/>
  <c r="Z433" i="1"/>
  <c r="BN471" i="1"/>
  <c r="BN487" i="1"/>
  <c r="Z493" i="1"/>
  <c r="BN519" i="1"/>
  <c r="BN530" i="1"/>
  <c r="BN542" i="1"/>
  <c r="Z550" i="1"/>
  <c r="Z551" i="1" s="1"/>
  <c r="V563" i="1"/>
  <c r="BN50" i="1"/>
  <c r="BN94" i="1"/>
  <c r="Y62" i="1"/>
  <c r="Z67" i="1"/>
  <c r="Z75" i="1"/>
  <c r="Z77" i="1" s="1"/>
  <c r="BP133" i="1"/>
  <c r="BP291" i="1"/>
  <c r="Z310" i="1"/>
  <c r="Z313" i="1" s="1"/>
  <c r="Z326" i="1"/>
  <c r="Z363" i="1"/>
  <c r="Z37" i="1"/>
  <c r="Z144" i="1"/>
  <c r="Z22" i="1"/>
  <c r="BN51" i="1"/>
  <c r="BN75" i="1"/>
  <c r="Y151" i="1"/>
  <c r="BN214" i="1"/>
  <c r="Z25" i="1"/>
  <c r="Y28" i="1"/>
  <c r="BN37" i="1"/>
  <c r="Y46" i="1"/>
  <c r="Z117" i="1"/>
  <c r="Z134" i="1"/>
  <c r="Z165" i="1"/>
  <c r="Z179" i="1"/>
  <c r="BN234" i="1"/>
  <c r="Z247" i="1"/>
  <c r="Z252" i="1" s="1"/>
  <c r="BN259" i="1"/>
  <c r="BN268" i="1"/>
  <c r="BP274" i="1"/>
  <c r="BP307" i="1"/>
  <c r="Z345" i="1"/>
  <c r="BN356" i="1"/>
  <c r="BN366" i="1"/>
  <c r="BN374" i="1"/>
  <c r="Z401" i="1"/>
  <c r="Y404" i="1"/>
  <c r="BN413" i="1"/>
  <c r="Z419" i="1"/>
  <c r="Z427" i="1"/>
  <c r="Z428" i="1" s="1"/>
  <c r="Y448" i="1"/>
  <c r="BN474" i="1"/>
  <c r="BN482" i="1"/>
  <c r="BN490" i="1"/>
  <c r="BN498" i="1"/>
  <c r="Y514" i="1"/>
  <c r="Z525" i="1"/>
  <c r="Z526" i="1" s="1"/>
  <c r="Z536" i="1"/>
  <c r="Z538" i="1" s="1"/>
  <c r="B563" i="1"/>
  <c r="Y150" i="1"/>
  <c r="BN351" i="1"/>
  <c r="BP363" i="1"/>
  <c r="BN369" i="1"/>
  <c r="BN416" i="1"/>
  <c r="BN433" i="1"/>
  <c r="BP471" i="1"/>
  <c r="BN493" i="1"/>
  <c r="Y502" i="1"/>
  <c r="BP519" i="1"/>
  <c r="BP530" i="1"/>
  <c r="BP542" i="1"/>
  <c r="BN550" i="1"/>
  <c r="X563" i="1"/>
  <c r="Z39" i="1"/>
  <c r="BN74" i="1"/>
  <c r="D563" i="1"/>
  <c r="Y563" i="1"/>
  <c r="BN53" i="1"/>
  <c r="Y263" i="1"/>
  <c r="Z87" i="1"/>
  <c r="Z89" i="1" s="1"/>
  <c r="Z98" i="1"/>
  <c r="Y156" i="1"/>
  <c r="Z209" i="1"/>
  <c r="Z49" i="1"/>
  <c r="Z65" i="1"/>
  <c r="Y68" i="1"/>
  <c r="Y223" i="1"/>
  <c r="Y240" i="1"/>
  <c r="Z275" i="1"/>
  <c r="Y380" i="1"/>
  <c r="Z451" i="1"/>
  <c r="Z452" i="1" s="1"/>
  <c r="Z469" i="1"/>
  <c r="Z520" i="1"/>
  <c r="Y543" i="1"/>
  <c r="Z563" i="1"/>
  <c r="BP39" i="1"/>
  <c r="Z107" i="1"/>
  <c r="Z108" i="1" s="1"/>
  <c r="Z123" i="1"/>
  <c r="Z153" i="1"/>
  <c r="Z156" i="1" s="1"/>
  <c r="Z171" i="1"/>
  <c r="Z193" i="1"/>
  <c r="Z195" i="1" s="1"/>
  <c r="Z201" i="1"/>
  <c r="BP22" i="1"/>
  <c r="BN87" i="1"/>
  <c r="BN98" i="1"/>
  <c r="BN107" i="1"/>
  <c r="BN123" i="1"/>
  <c r="Y145" i="1"/>
  <c r="BN153" i="1"/>
  <c r="BN171" i="1"/>
  <c r="BN193" i="1"/>
  <c r="BN201" i="1"/>
  <c r="BN209" i="1"/>
  <c r="Y218" i="1"/>
  <c r="Y235" i="1"/>
  <c r="Y375" i="1"/>
  <c r="Z480" i="1"/>
  <c r="Y483" i="1"/>
  <c r="Z143" i="1"/>
  <c r="G563" i="1"/>
  <c r="BP209" i="1"/>
  <c r="Y544" i="1"/>
  <c r="Z129" i="1" l="1"/>
  <c r="Z68" i="1"/>
  <c r="Z55" i="1"/>
  <c r="Z218" i="1"/>
  <c r="Z28" i="1"/>
  <c r="Z41" i="1"/>
  <c r="Z370" i="1"/>
  <c r="Y555" i="1"/>
  <c r="Z206" i="1"/>
  <c r="Z521" i="1"/>
  <c r="Z180" i="1"/>
  <c r="Z393" i="1"/>
  <c r="Z328" i="1"/>
  <c r="Z441" i="1"/>
  <c r="Z235" i="1"/>
  <c r="Z270" i="1"/>
  <c r="Z278" i="1"/>
  <c r="Y554" i="1"/>
  <c r="Y556" i="1" s="1"/>
  <c r="Y553" i="1"/>
  <c r="Z434" i="1"/>
  <c r="Z347" i="1"/>
  <c r="Z262" i="1"/>
  <c r="Z423" i="1"/>
  <c r="Z174" i="1"/>
  <c r="Z375" i="1"/>
  <c r="Z145" i="1"/>
  <c r="Z100" i="1"/>
  <c r="Z124" i="1"/>
  <c r="Z135" i="1"/>
  <c r="Z358" i="1"/>
  <c r="Y557" i="1"/>
  <c r="Z140" i="1"/>
  <c r="Z483" i="1"/>
  <c r="Z404" i="1"/>
  <c r="Z495" i="1"/>
  <c r="Z558" i="1" l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<sst xmlns="http://schemas.openxmlformats.org/spreadsheetml/2006/main" count="2482" uniqueCount="886">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</sst>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0" zoomScaleNormal="100" zoomScaleSheetLayoutView="100" workbookViewId="0">
      <selection activeCell="Z559" sqref="Z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3" t="s">
        <v>0</v>
      </c>
      <c r="E1" s="653"/>
      <c r="F1" s="653"/>
      <c r="G1" s="14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3"/>
      <c r="Q3" s="623"/>
      <c r="R3" s="623"/>
      <c r="S3" s="623"/>
      <c r="T3" s="623"/>
      <c r="U3" s="623"/>
      <c r="V3" s="623"/>
      <c r="W3" s="62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69"/>
      <c r="P5" s="26" t="s">
        <v>10</v>
      </c>
      <c r="Q5" s="947">
        <v>45794</v>
      </c>
      <c r="R5" s="746"/>
      <c r="T5" s="792" t="s">
        <v>11</v>
      </c>
      <c r="U5" s="773"/>
      <c r="V5" s="794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18"/>
      <c r="T6" s="800" t="s">
        <v>16</v>
      </c>
      <c r="U6" s="773"/>
      <c r="V6" s="858" t="s">
        <v>17</v>
      </c>
      <c r="W6" s="6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71"/>
      <c r="P7" s="26"/>
      <c r="Q7" s="46"/>
      <c r="R7" s="46"/>
      <c r="T7" s="623"/>
      <c r="U7" s="773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66" t="s">
        <v>18</v>
      </c>
      <c r="B8" s="620"/>
      <c r="C8" s="621"/>
      <c r="D8" s="683"/>
      <c r="E8" s="684"/>
      <c r="F8" s="684"/>
      <c r="G8" s="684"/>
      <c r="H8" s="684"/>
      <c r="I8" s="684"/>
      <c r="J8" s="684"/>
      <c r="K8" s="684"/>
      <c r="L8" s="684"/>
      <c r="M8" s="685"/>
      <c r="N8" s="72"/>
      <c r="P8" s="26" t="s">
        <v>19</v>
      </c>
      <c r="Q8" s="756">
        <v>0.41666666666666669</v>
      </c>
      <c r="R8" s="679"/>
      <c r="T8" s="623"/>
      <c r="U8" s="773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7"/>
      <c r="P9" s="29" t="s">
        <v>20</v>
      </c>
      <c r="Q9" s="742"/>
      <c r="R9" s="743"/>
      <c r="T9" s="623"/>
      <c r="U9" s="773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8"/>
      <c r="P10" s="29" t="s">
        <v>21</v>
      </c>
      <c r="Q10" s="801"/>
      <c r="R10" s="802"/>
      <c r="U10" s="26" t="s">
        <v>22</v>
      </c>
      <c r="V10" s="666" t="s">
        <v>23</v>
      </c>
      <c r="W10" s="6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8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28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73"/>
      <c r="P12" s="26" t="s">
        <v>29</v>
      </c>
      <c r="Q12" s="756"/>
      <c r="R12" s="679"/>
      <c r="S12" s="27"/>
      <c r="U12" s="26"/>
      <c r="V12" s="653"/>
      <c r="W12" s="623"/>
      <c r="AB12" s="57"/>
      <c r="AC12" s="57"/>
      <c r="AD12" s="57"/>
      <c r="AE12" s="57"/>
    </row>
    <row r="13" spans="1:32" s="17" customFormat="1" ht="23.25" customHeight="1" x14ac:dyDescent="0.2">
      <c r="A13" s="786" t="s">
        <v>30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73"/>
      <c r="O13" s="29"/>
      <c r="P13" s="29" t="s">
        <v>31</v>
      </c>
      <c r="Q13" s="898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32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0" t="s">
        <v>33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74"/>
      <c r="P15" s="776" t="s">
        <v>34</v>
      </c>
      <c r="Q15" s="653"/>
      <c r="R15" s="653"/>
      <c r="S15" s="653"/>
      <c r="T15" s="65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7"/>
      <c r="Q16" s="777"/>
      <c r="R16" s="777"/>
      <c r="S16" s="777"/>
      <c r="T16" s="7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3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3" t="s">
        <v>50</v>
      </c>
      <c r="V17" s="639"/>
      <c r="W17" s="662" t="s">
        <v>51</v>
      </c>
      <c r="X17" s="662" t="s">
        <v>52</v>
      </c>
      <c r="Y17" s="964" t="s">
        <v>53</v>
      </c>
      <c r="Z17" s="871" t="s">
        <v>54</v>
      </c>
      <c r="AA17" s="847" t="s">
        <v>55</v>
      </c>
      <c r="AB17" s="847" t="s">
        <v>56</v>
      </c>
      <c r="AC17" s="847" t="s">
        <v>57</v>
      </c>
      <c r="AD17" s="847" t="s">
        <v>58</v>
      </c>
      <c r="AE17" s="925"/>
      <c r="AF17" s="926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77"/>
      <c r="BD18" s="76"/>
    </row>
    <row r="19" spans="1:68" ht="27.75" customHeight="1" x14ac:dyDescent="0.2">
      <c r="A19" s="633" t="s">
        <v>62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customHeight="1" x14ac:dyDescent="0.25">
      <c r="A20" s="673" t="s">
        <v>62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2"/>
      <c r="AB20" s="62"/>
      <c r="AC20" s="62"/>
    </row>
    <row r="21" spans="1:68" ht="14.25" customHeight="1" x14ac:dyDescent="0.25">
      <c r="A21" s="622" t="s">
        <v>63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85</v>
      </c>
      <c r="Q28" s="620"/>
      <c r="R28" s="620"/>
      <c r="S28" s="620"/>
      <c r="T28" s="620"/>
      <c r="U28" s="620"/>
      <c r="V28" s="621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85</v>
      </c>
      <c r="Q29" s="620"/>
      <c r="R29" s="620"/>
      <c r="S29" s="620"/>
      <c r="T29" s="620"/>
      <c r="U29" s="620"/>
      <c r="V29" s="621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2" t="s">
        <v>87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85</v>
      </c>
      <c r="Q32" s="620"/>
      <c r="R32" s="620"/>
      <c r="S32" s="620"/>
      <c r="T32" s="620"/>
      <c r="U32" s="620"/>
      <c r="V32" s="621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85</v>
      </c>
      <c r="Q33" s="620"/>
      <c r="R33" s="620"/>
      <c r="S33" s="620"/>
      <c r="T33" s="620"/>
      <c r="U33" s="620"/>
      <c r="V33" s="621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3" t="s">
        <v>93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52"/>
      <c r="AB34" s="52"/>
      <c r="AC34" s="52"/>
    </row>
    <row r="35" spans="1:68" ht="16.5" customHeight="1" x14ac:dyDescent="0.25">
      <c r="A35" s="673" t="s">
        <v>94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2"/>
      <c r="AB35" s="62"/>
      <c r="AC35" s="62"/>
    </row>
    <row r="36" spans="1:68" ht="14.25" customHeight="1" x14ac:dyDescent="0.25">
      <c r="A36" s="622" t="s">
        <v>95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85</v>
      </c>
      <c r="Q41" s="620"/>
      <c r="R41" s="620"/>
      <c r="S41" s="620"/>
      <c r="T41" s="620"/>
      <c r="U41" s="620"/>
      <c r="V41" s="621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85</v>
      </c>
      <c r="Q42" s="620"/>
      <c r="R42" s="620"/>
      <c r="S42" s="620"/>
      <c r="T42" s="620"/>
      <c r="U42" s="620"/>
      <c r="V42" s="621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22" t="s">
        <v>63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85</v>
      </c>
      <c r="Q45" s="620"/>
      <c r="R45" s="620"/>
      <c r="S45" s="620"/>
      <c r="T45" s="620"/>
      <c r="U45" s="620"/>
      <c r="V45" s="621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85</v>
      </c>
      <c r="Q46" s="620"/>
      <c r="R46" s="620"/>
      <c r="S46" s="620"/>
      <c r="T46" s="620"/>
      <c r="U46" s="620"/>
      <c r="V46" s="621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73" t="s">
        <v>113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2"/>
      <c r="AB47" s="62"/>
      <c r="AC47" s="62"/>
    </row>
    <row r="48" spans="1:68" ht="14.25" customHeight="1" x14ac:dyDescent="0.25">
      <c r="A48" s="622" t="s">
        <v>95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85</v>
      </c>
      <c r="Q55" s="620"/>
      <c r="R55" s="620"/>
      <c r="S55" s="620"/>
      <c r="T55" s="620"/>
      <c r="U55" s="620"/>
      <c r="V55" s="621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85</v>
      </c>
      <c r="Q56" s="620"/>
      <c r="R56" s="620"/>
      <c r="S56" s="620"/>
      <c r="T56" s="620"/>
      <c r="U56" s="620"/>
      <c r="V56" s="621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22" t="s">
        <v>132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85</v>
      </c>
      <c r="Q62" s="620"/>
      <c r="R62" s="620"/>
      <c r="S62" s="620"/>
      <c r="T62" s="620"/>
      <c r="U62" s="620"/>
      <c r="V62" s="621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85</v>
      </c>
      <c r="Q63" s="620"/>
      <c r="R63" s="620"/>
      <c r="S63" s="620"/>
      <c r="T63" s="620"/>
      <c r="U63" s="620"/>
      <c r="V63" s="621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22" t="s">
        <v>143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85</v>
      </c>
      <c r="Q68" s="620"/>
      <c r="R68" s="620"/>
      <c r="S68" s="620"/>
      <c r="T68" s="620"/>
      <c r="U68" s="620"/>
      <c r="V68" s="621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85</v>
      </c>
      <c r="Q69" s="620"/>
      <c r="R69" s="620"/>
      <c r="S69" s="620"/>
      <c r="T69" s="620"/>
      <c r="U69" s="620"/>
      <c r="V69" s="621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2" t="s">
        <v>63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85</v>
      </c>
      <c r="Q77" s="620"/>
      <c r="R77" s="620"/>
      <c r="S77" s="620"/>
      <c r="T77" s="620"/>
      <c r="U77" s="620"/>
      <c r="V77" s="621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85</v>
      </c>
      <c r="Q78" s="620"/>
      <c r="R78" s="620"/>
      <c r="S78" s="620"/>
      <c r="T78" s="620"/>
      <c r="U78" s="620"/>
      <c r="V78" s="621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22" t="s">
        <v>169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85</v>
      </c>
      <c r="Q82" s="620"/>
      <c r="R82" s="620"/>
      <c r="S82" s="620"/>
      <c r="T82" s="620"/>
      <c r="U82" s="620"/>
      <c r="V82" s="621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85</v>
      </c>
      <c r="Q83" s="620"/>
      <c r="R83" s="620"/>
      <c r="S83" s="620"/>
      <c r="T83" s="620"/>
      <c r="U83" s="620"/>
      <c r="V83" s="621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73" t="s">
        <v>176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2"/>
      <c r="AB84" s="62"/>
      <c r="AC84" s="62"/>
    </row>
    <row r="85" spans="1:68" ht="14.25" customHeight="1" x14ac:dyDescent="0.25">
      <c r="A85" s="622" t="s">
        <v>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85</v>
      </c>
      <c r="Q89" s="620"/>
      <c r="R89" s="620"/>
      <c r="S89" s="620"/>
      <c r="T89" s="620"/>
      <c r="U89" s="620"/>
      <c r="V89" s="621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85</v>
      </c>
      <c r="Q90" s="620"/>
      <c r="R90" s="620"/>
      <c r="S90" s="620"/>
      <c r="T90" s="620"/>
      <c r="U90" s="620"/>
      <c r="V90" s="621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22" t="s">
        <v>63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6" t="s">
        <v>189</v>
      </c>
      <c r="Q93" s="625"/>
      <c r="R93" s="625"/>
      <c r="S93" s="625"/>
      <c r="T93" s="626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85</v>
      </c>
      <c r="Q100" s="620"/>
      <c r="R100" s="620"/>
      <c r="S100" s="620"/>
      <c r="T100" s="620"/>
      <c r="U100" s="620"/>
      <c r="V100" s="621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85</v>
      </c>
      <c r="Q101" s="620"/>
      <c r="R101" s="620"/>
      <c r="S101" s="620"/>
      <c r="T101" s="620"/>
      <c r="U101" s="620"/>
      <c r="V101" s="621"/>
      <c r="W101" s="40" t="s">
        <v>68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73" t="s">
        <v>203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2"/>
      <c r="AB102" s="62"/>
      <c r="AC102" s="62"/>
    </row>
    <row r="103" spans="1:68" ht="14.25" customHeight="1" x14ac:dyDescent="0.25">
      <c r="A103" s="622" t="s">
        <v>95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85</v>
      </c>
      <c r="Q108" s="620"/>
      <c r="R108" s="620"/>
      <c r="S108" s="620"/>
      <c r="T108" s="620"/>
      <c r="U108" s="620"/>
      <c r="V108" s="621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85</v>
      </c>
      <c r="Q109" s="620"/>
      <c r="R109" s="620"/>
      <c r="S109" s="620"/>
      <c r="T109" s="620"/>
      <c r="U109" s="620"/>
      <c r="V109" s="621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22" t="s">
        <v>132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85</v>
      </c>
      <c r="Q114" s="620"/>
      <c r="R114" s="620"/>
      <c r="S114" s="620"/>
      <c r="T114" s="620"/>
      <c r="U114" s="620"/>
      <c r="V114" s="621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85</v>
      </c>
      <c r="Q115" s="620"/>
      <c r="R115" s="620"/>
      <c r="S115" s="620"/>
      <c r="T115" s="620"/>
      <c r="U115" s="620"/>
      <c r="V115" s="621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22" t="s">
        <v>63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85</v>
      </c>
      <c r="Q124" s="620"/>
      <c r="R124" s="620"/>
      <c r="S124" s="620"/>
      <c r="T124" s="620"/>
      <c r="U124" s="620"/>
      <c r="V124" s="621"/>
      <c r="W124" s="40" t="s">
        <v>86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85</v>
      </c>
      <c r="Q125" s="620"/>
      <c r="R125" s="620"/>
      <c r="S125" s="620"/>
      <c r="T125" s="620"/>
      <c r="U125" s="620"/>
      <c r="V125" s="621"/>
      <c r="W125" s="40" t="s">
        <v>68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22" t="s">
        <v>169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85</v>
      </c>
      <c r="Q129" s="620"/>
      <c r="R129" s="620"/>
      <c r="S129" s="620"/>
      <c r="T129" s="620"/>
      <c r="U129" s="620"/>
      <c r="V129" s="621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85</v>
      </c>
      <c r="Q130" s="620"/>
      <c r="R130" s="620"/>
      <c r="S130" s="620"/>
      <c r="T130" s="620"/>
      <c r="U130" s="620"/>
      <c r="V130" s="621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73" t="s">
        <v>242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"/>
      <c r="AB131" s="62"/>
      <c r="AC131" s="62"/>
    </row>
    <row r="132" spans="1:68" ht="14.25" customHeight="1" x14ac:dyDescent="0.25">
      <c r="A132" s="622" t="s">
        <v>95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85</v>
      </c>
      <c r="Q135" s="620"/>
      <c r="R135" s="620"/>
      <c r="S135" s="620"/>
      <c r="T135" s="620"/>
      <c r="U135" s="620"/>
      <c r="V135" s="621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85</v>
      </c>
      <c r="Q136" s="620"/>
      <c r="R136" s="620"/>
      <c r="S136" s="620"/>
      <c r="T136" s="620"/>
      <c r="U136" s="620"/>
      <c r="V136" s="621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2" t="s">
        <v>143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85</v>
      </c>
      <c r="Q140" s="620"/>
      <c r="R140" s="620"/>
      <c r="S140" s="620"/>
      <c r="T140" s="620"/>
      <c r="U140" s="620"/>
      <c r="V140" s="621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85</v>
      </c>
      <c r="Q141" s="620"/>
      <c r="R141" s="620"/>
      <c r="S141" s="620"/>
      <c r="T141" s="620"/>
      <c r="U141" s="620"/>
      <c r="V141" s="621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2" t="s">
        <v>63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85</v>
      </c>
      <c r="Q145" s="620"/>
      <c r="R145" s="620"/>
      <c r="S145" s="620"/>
      <c r="T145" s="620"/>
      <c r="U145" s="620"/>
      <c r="V145" s="621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85</v>
      </c>
      <c r="Q146" s="620"/>
      <c r="R146" s="620"/>
      <c r="S146" s="620"/>
      <c r="T146" s="620"/>
      <c r="U146" s="620"/>
      <c r="V146" s="621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73" t="s">
        <v>93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"/>
      <c r="AB147" s="62"/>
      <c r="AC147" s="62"/>
    </row>
    <row r="148" spans="1:68" ht="14.25" customHeight="1" x14ac:dyDescent="0.25">
      <c r="A148" s="622" t="s">
        <v>95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85</v>
      </c>
      <c r="Q150" s="620"/>
      <c r="R150" s="620"/>
      <c r="S150" s="620"/>
      <c r="T150" s="620"/>
      <c r="U150" s="620"/>
      <c r="V150" s="621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85</v>
      </c>
      <c r="Q151" s="620"/>
      <c r="R151" s="620"/>
      <c r="S151" s="620"/>
      <c r="T151" s="620"/>
      <c r="U151" s="620"/>
      <c r="V151" s="621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2" t="s">
        <v>143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85</v>
      </c>
      <c r="Q156" s="620"/>
      <c r="R156" s="620"/>
      <c r="S156" s="620"/>
      <c r="T156" s="620"/>
      <c r="U156" s="620"/>
      <c r="V156" s="621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85</v>
      </c>
      <c r="Q157" s="620"/>
      <c r="R157" s="620"/>
      <c r="S157" s="620"/>
      <c r="T157" s="620"/>
      <c r="U157" s="620"/>
      <c r="V157" s="621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33" t="s">
        <v>266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52"/>
      <c r="AB158" s="52"/>
      <c r="AC158" s="52"/>
    </row>
    <row r="159" spans="1:68" ht="16.5" customHeight="1" x14ac:dyDescent="0.25">
      <c r="A159" s="673" t="s">
        <v>267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"/>
      <c r="AB159" s="62"/>
      <c r="AC159" s="62"/>
    </row>
    <row r="160" spans="1:68" ht="14.25" customHeight="1" x14ac:dyDescent="0.25">
      <c r="A160" s="622" t="s">
        <v>132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85</v>
      </c>
      <c r="Q162" s="620"/>
      <c r="R162" s="620"/>
      <c r="S162" s="620"/>
      <c r="T162" s="620"/>
      <c r="U162" s="620"/>
      <c r="V162" s="621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85</v>
      </c>
      <c r="Q163" s="620"/>
      <c r="R163" s="620"/>
      <c r="S163" s="620"/>
      <c r="T163" s="620"/>
      <c r="U163" s="620"/>
      <c r="V163" s="621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2" t="s">
        <v>143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7"/>
      <c r="V165" s="37"/>
      <c r="W165" s="38" t="s">
        <v>68</v>
      </c>
      <c r="X165" s="56">
        <v>30</v>
      </c>
      <c r="Y165" s="53">
        <f t="shared" ref="Y165:Y173" si="26">IFERROR(IF(X165="",0,CEILING((X165/$H165),1)*$H165),"")</f>
        <v>33.6</v>
      </c>
      <c r="Z165" s="39">
        <f>IFERROR(IF(Y165=0,"",ROUNDUP(Y165/H165,0)*0.00902),"")</f>
        <v>7.2160000000000002E-2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31.928571428571427</v>
      </c>
      <c r="BN165" s="75">
        <f t="shared" ref="BN165:BN173" si="28">IFERROR(Y165*I165/H165,"0")</f>
        <v>35.76</v>
      </c>
      <c r="BO165" s="75">
        <f t="shared" ref="BO165:BO173" si="29">IFERROR(1/J165*(X165/H165),"0")</f>
        <v>5.4112554112554112E-2</v>
      </c>
      <c r="BP165" s="75">
        <f t="shared" ref="BP165:BP173" si="30">IFERROR(1/J165*(Y165/H165),"0")</f>
        <v>6.0606060606060608E-2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7"/>
      <c r="V166" s="37"/>
      <c r="W166" s="38" t="s">
        <v>68</v>
      </c>
      <c r="X166" s="56">
        <v>60</v>
      </c>
      <c r="Y166" s="53">
        <f t="shared" si="26"/>
        <v>63</v>
      </c>
      <c r="Z166" s="39">
        <f>IFERROR(IF(Y166=0,"",ROUNDUP(Y166/H166,0)*0.00902),"")</f>
        <v>0.1353</v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63.857142857142854</v>
      </c>
      <c r="BN166" s="75">
        <f t="shared" si="28"/>
        <v>67.049999999999983</v>
      </c>
      <c r="BO166" s="75">
        <f t="shared" si="29"/>
        <v>0.10822510822510822</v>
      </c>
      <c r="BP166" s="75">
        <f t="shared" si="30"/>
        <v>0.11363636363636365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7"/>
      <c r="V167" s="37"/>
      <c r="W167" s="38" t="s">
        <v>68</v>
      </c>
      <c r="X167" s="56">
        <v>60</v>
      </c>
      <c r="Y167" s="53">
        <f t="shared" si="26"/>
        <v>63</v>
      </c>
      <c r="Z167" s="39">
        <f>IFERROR(IF(Y167=0,"",ROUNDUP(Y167/H167,0)*0.00902),"")</f>
        <v>0.1353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63</v>
      </c>
      <c r="BN167" s="75">
        <f t="shared" si="28"/>
        <v>66.149999999999991</v>
      </c>
      <c r="BO167" s="75">
        <f t="shared" si="29"/>
        <v>0.10822510822510822</v>
      </c>
      <c r="BP167" s="75">
        <f t="shared" si="30"/>
        <v>0.11363636363636365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85</v>
      </c>
      <c r="Q174" s="620"/>
      <c r="R174" s="620"/>
      <c r="S174" s="620"/>
      <c r="T174" s="620"/>
      <c r="U174" s="620"/>
      <c r="V174" s="621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35.714285714285708</v>
      </c>
      <c r="Y174" s="41">
        <f>IFERROR(Y165/H165,"0")+IFERROR(Y166/H166,"0")+IFERROR(Y167/H167,"0")+IFERROR(Y168/H168,"0")+IFERROR(Y169/H169,"0")+IFERROR(Y170/H170,"0")+IFERROR(Y171/H171,"0")+IFERROR(Y172/H172,"0")+IFERROR(Y173/H173,"0")</f>
        <v>38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0.34276000000000001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85</v>
      </c>
      <c r="Q175" s="620"/>
      <c r="R175" s="620"/>
      <c r="S175" s="620"/>
      <c r="T175" s="620"/>
      <c r="U175" s="620"/>
      <c r="V175" s="621"/>
      <c r="W175" s="40" t="s">
        <v>68</v>
      </c>
      <c r="X175" s="41">
        <f>IFERROR(SUM(X165:X173),"0")</f>
        <v>150</v>
      </c>
      <c r="Y175" s="41">
        <f>IFERROR(SUM(Y165:Y173),"0")</f>
        <v>159.6</v>
      </c>
      <c r="Z175" s="40"/>
      <c r="AA175" s="64"/>
      <c r="AB175" s="64"/>
      <c r="AC175" s="64"/>
    </row>
    <row r="176" spans="1:68" ht="14.25" customHeight="1" x14ac:dyDescent="0.25">
      <c r="A176" s="622" t="s">
        <v>87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3" t="s">
        <v>301</v>
      </c>
      <c r="Q178" s="625"/>
      <c r="R178" s="625"/>
      <c r="S178" s="625"/>
      <c r="T178" s="626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5" t="s">
        <v>305</v>
      </c>
      <c r="Q179" s="625"/>
      <c r="R179" s="625"/>
      <c r="S179" s="625"/>
      <c r="T179" s="626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85</v>
      </c>
      <c r="Q180" s="620"/>
      <c r="R180" s="620"/>
      <c r="S180" s="620"/>
      <c r="T180" s="620"/>
      <c r="U180" s="620"/>
      <c r="V180" s="621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85</v>
      </c>
      <c r="Q181" s="620"/>
      <c r="R181" s="620"/>
      <c r="S181" s="620"/>
      <c r="T181" s="620"/>
      <c r="U181" s="620"/>
      <c r="V181" s="621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2" t="s">
        <v>306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3" t="s">
        <v>309</v>
      </c>
      <c r="Q183" s="625"/>
      <c r="R183" s="625"/>
      <c r="S183" s="625"/>
      <c r="T183" s="626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85</v>
      </c>
      <c r="Q184" s="620"/>
      <c r="R184" s="620"/>
      <c r="S184" s="620"/>
      <c r="T184" s="620"/>
      <c r="U184" s="620"/>
      <c r="V184" s="621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85</v>
      </c>
      <c r="Q185" s="620"/>
      <c r="R185" s="620"/>
      <c r="S185" s="620"/>
      <c r="T185" s="620"/>
      <c r="U185" s="620"/>
      <c r="V185" s="621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73" t="s">
        <v>310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"/>
      <c r="AB186" s="62"/>
      <c r="AC186" s="62"/>
    </row>
    <row r="187" spans="1:68" ht="14.25" customHeight="1" x14ac:dyDescent="0.25">
      <c r="A187" s="622" t="s">
        <v>95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85</v>
      </c>
      <c r="Q190" s="620"/>
      <c r="R190" s="620"/>
      <c r="S190" s="620"/>
      <c r="T190" s="620"/>
      <c r="U190" s="620"/>
      <c r="V190" s="621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85</v>
      </c>
      <c r="Q191" s="620"/>
      <c r="R191" s="620"/>
      <c r="S191" s="620"/>
      <c r="T191" s="620"/>
      <c r="U191" s="620"/>
      <c r="V191" s="621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2" t="s">
        <v>132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85</v>
      </c>
      <c r="Q195" s="620"/>
      <c r="R195" s="620"/>
      <c r="S195" s="620"/>
      <c r="T195" s="620"/>
      <c r="U195" s="620"/>
      <c r="V195" s="621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85</v>
      </c>
      <c r="Q196" s="620"/>
      <c r="R196" s="620"/>
      <c r="S196" s="620"/>
      <c r="T196" s="620"/>
      <c r="U196" s="620"/>
      <c r="V196" s="621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2" t="s">
        <v>143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7"/>
      <c r="V198" s="37"/>
      <c r="W198" s="38" t="s">
        <v>68</v>
      </c>
      <c r="X198" s="56">
        <v>200</v>
      </c>
      <c r="Y198" s="53">
        <f t="shared" ref="Y198:Y205" si="31">IFERROR(IF(X198="",0,CEILING((X198/$H198),1)*$H198),"")</f>
        <v>205.20000000000002</v>
      </c>
      <c r="Z198" s="39">
        <f>IFERROR(IF(Y198=0,"",ROUNDUP(Y198/H198,0)*0.00902),"")</f>
        <v>0.34276000000000001</v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207.77777777777777</v>
      </c>
      <c r="BN198" s="75">
        <f t="shared" ref="BN198:BN205" si="33">IFERROR(Y198*I198/H198,"0")</f>
        <v>213.18000000000004</v>
      </c>
      <c r="BO198" s="75">
        <f t="shared" ref="BO198:BO205" si="34">IFERROR(1/J198*(X198/H198),"0")</f>
        <v>0.28058361391694725</v>
      </c>
      <c r="BP198" s="75">
        <f t="shared" ref="BP198:BP205" si="35">IFERROR(1/J198*(Y198/H198),"0")</f>
        <v>0.2878787878787879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7"/>
      <c r="V200" s="37"/>
      <c r="W200" s="38" t="s">
        <v>68</v>
      </c>
      <c r="X200" s="56">
        <v>100</v>
      </c>
      <c r="Y200" s="53">
        <f t="shared" si="31"/>
        <v>102.60000000000001</v>
      </c>
      <c r="Z200" s="39">
        <f>IFERROR(IF(Y200=0,"",ROUNDUP(Y200/H200,0)*0.00902),"")</f>
        <v>0.17138</v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103.88888888888889</v>
      </c>
      <c r="BN200" s="75">
        <f t="shared" si="33"/>
        <v>106.59000000000002</v>
      </c>
      <c r="BO200" s="75">
        <f t="shared" si="34"/>
        <v>0.14029180695847362</v>
      </c>
      <c r="BP200" s="75">
        <f t="shared" si="35"/>
        <v>0.14393939393939395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7"/>
      <c r="V201" s="37"/>
      <c r="W201" s="38" t="s">
        <v>68</v>
      </c>
      <c r="X201" s="56">
        <v>50</v>
      </c>
      <c r="Y201" s="53">
        <f t="shared" si="31"/>
        <v>54</v>
      </c>
      <c r="Z201" s="39">
        <f>IFERROR(IF(Y201=0,"",ROUNDUP(Y201/H201,0)*0.00902),"")</f>
        <v>9.0200000000000002E-2</v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51.944444444444443</v>
      </c>
      <c r="BN201" s="75">
        <f t="shared" si="33"/>
        <v>56.099999999999994</v>
      </c>
      <c r="BO201" s="75">
        <f t="shared" si="34"/>
        <v>7.0145903479236812E-2</v>
      </c>
      <c r="BP201" s="75">
        <f t="shared" si="35"/>
        <v>7.575757575757576E-2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7"/>
      <c r="V202" s="37"/>
      <c r="W202" s="38" t="s">
        <v>68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85</v>
      </c>
      <c r="Q206" s="620"/>
      <c r="R206" s="620"/>
      <c r="S206" s="620"/>
      <c r="T206" s="620"/>
      <c r="U206" s="620"/>
      <c r="V206" s="621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64.81481481481481</v>
      </c>
      <c r="Y206" s="41">
        <f>IFERROR(Y198/H198,"0")+IFERROR(Y199/H199,"0")+IFERROR(Y200/H200,"0")+IFERROR(Y201/H201,"0")+IFERROR(Y202/H202,"0")+IFERROR(Y203/H203,"0")+IFERROR(Y204/H204,"0")+IFERROR(Y205/H205,"0")</f>
        <v>67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0.6043400000000001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85</v>
      </c>
      <c r="Q207" s="620"/>
      <c r="R207" s="620"/>
      <c r="S207" s="620"/>
      <c r="T207" s="620"/>
      <c r="U207" s="620"/>
      <c r="V207" s="621"/>
      <c r="W207" s="40" t="s">
        <v>68</v>
      </c>
      <c r="X207" s="41">
        <f>IFERROR(SUM(X198:X205),"0")</f>
        <v>350</v>
      </c>
      <c r="Y207" s="41">
        <f>IFERROR(SUM(Y198:Y205),"0")</f>
        <v>361.8</v>
      </c>
      <c r="Z207" s="40"/>
      <c r="AA207" s="64"/>
      <c r="AB207" s="64"/>
      <c r="AC207" s="64"/>
    </row>
    <row r="208" spans="1:68" ht="14.25" customHeight="1" x14ac:dyDescent="0.25">
      <c r="A208" s="622" t="s">
        <v>63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7"/>
      <c r="V209" s="37"/>
      <c r="W209" s="38" t="s">
        <v>68</v>
      </c>
      <c r="X209" s="56">
        <v>50</v>
      </c>
      <c r="Y209" s="53">
        <f t="shared" ref="Y209:Y217" si="36">IFERROR(IF(X209="",0,CEILING((X209/$H209),1)*$H209),"")</f>
        <v>56.699999999999996</v>
      </c>
      <c r="Z209" s="39">
        <f>IFERROR(IF(Y209=0,"",ROUNDUP(Y209/H209,0)*0.01898),"")</f>
        <v>0.13286000000000001</v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53.203703703703702</v>
      </c>
      <c r="BN209" s="75">
        <f t="shared" ref="BN209:BN217" si="38">IFERROR(Y209*I209/H209,"0")</f>
        <v>60.332999999999991</v>
      </c>
      <c r="BO209" s="75">
        <f t="shared" ref="BO209:BO217" si="39">IFERROR(1/J209*(X209/H209),"0")</f>
        <v>9.6450617283950615E-2</v>
      </c>
      <c r="BP209" s="75">
        <f t="shared" ref="BP209:BP217" si="40">IFERROR(1/J209*(Y209/H209),"0")</f>
        <v>0.109375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7"/>
      <c r="V211" s="37"/>
      <c r="W211" s="38" t="s">
        <v>68</v>
      </c>
      <c r="X211" s="56">
        <v>130</v>
      </c>
      <c r="Y211" s="53">
        <f t="shared" si="36"/>
        <v>130.5</v>
      </c>
      <c r="Z211" s="39">
        <f>IFERROR(IF(Y211=0,"",ROUNDUP(Y211/H211,0)*0.01898),"")</f>
        <v>0.28470000000000001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137.7551724137931</v>
      </c>
      <c r="BN211" s="75">
        <f t="shared" si="38"/>
        <v>138.285</v>
      </c>
      <c r="BO211" s="75">
        <f t="shared" si="39"/>
        <v>0.2334770114942529</v>
      </c>
      <c r="BP211" s="75">
        <f t="shared" si="40"/>
        <v>0.23437500000000003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7"/>
      <c r="V212" s="37"/>
      <c r="W212" s="38" t="s">
        <v>68</v>
      </c>
      <c r="X212" s="56">
        <v>288</v>
      </c>
      <c r="Y212" s="53">
        <f t="shared" si="36"/>
        <v>288</v>
      </c>
      <c r="Z212" s="39">
        <f t="shared" ref="Z212:Z217" si="41">IFERROR(IF(Y212=0,"",ROUNDUP(Y212/H212,0)*0.00651),"")</f>
        <v>0.78120000000000001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320.40000000000003</v>
      </c>
      <c r="BN212" s="75">
        <f t="shared" si="38"/>
        <v>320.40000000000003</v>
      </c>
      <c r="BO212" s="75">
        <f t="shared" si="39"/>
        <v>0.65934065934065944</v>
      </c>
      <c r="BP212" s="75">
        <f t="shared" si="40"/>
        <v>0.65934065934065944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7"/>
      <c r="V214" s="37"/>
      <c r="W214" s="38" t="s">
        <v>68</v>
      </c>
      <c r="X214" s="56">
        <v>216</v>
      </c>
      <c r="Y214" s="53">
        <f t="shared" si="36"/>
        <v>216</v>
      </c>
      <c r="Z214" s="39">
        <f t="shared" si="41"/>
        <v>0.58589999999999998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238.68</v>
      </c>
      <c r="BN214" s="75">
        <f t="shared" si="38"/>
        <v>238.68</v>
      </c>
      <c r="BO214" s="75">
        <f t="shared" si="39"/>
        <v>0.49450549450549453</v>
      </c>
      <c r="BP214" s="75">
        <f t="shared" si="40"/>
        <v>0.49450549450549453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7"/>
      <c r="V215" s="37"/>
      <c r="W215" s="38" t="s">
        <v>68</v>
      </c>
      <c r="X215" s="56">
        <v>216</v>
      </c>
      <c r="Y215" s="53">
        <f t="shared" si="36"/>
        <v>216</v>
      </c>
      <c r="Z215" s="39">
        <f t="shared" si="41"/>
        <v>0.58589999999999998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238.68</v>
      </c>
      <c r="BN215" s="75">
        <f t="shared" si="38"/>
        <v>238.68</v>
      </c>
      <c r="BO215" s="75">
        <f t="shared" si="39"/>
        <v>0.49450549450549453</v>
      </c>
      <c r="BP215" s="75">
        <f t="shared" si="40"/>
        <v>0.49450549450549453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7"/>
      <c r="V216" s="37"/>
      <c r="W216" s="38" t="s">
        <v>68</v>
      </c>
      <c r="X216" s="56">
        <v>192</v>
      </c>
      <c r="Y216" s="53">
        <f t="shared" si="36"/>
        <v>192</v>
      </c>
      <c r="Z216" s="39">
        <f t="shared" si="41"/>
        <v>0.52080000000000004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212.16000000000003</v>
      </c>
      <c r="BN216" s="75">
        <f t="shared" si="38"/>
        <v>212.16000000000003</v>
      </c>
      <c r="BO216" s="75">
        <f t="shared" si="39"/>
        <v>0.43956043956043961</v>
      </c>
      <c r="BP216" s="75">
        <f t="shared" si="40"/>
        <v>0.43956043956043961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7"/>
      <c r="V217" s="37"/>
      <c r="W217" s="38" t="s">
        <v>68</v>
      </c>
      <c r="X217" s="56">
        <v>252</v>
      </c>
      <c r="Y217" s="53">
        <f t="shared" si="36"/>
        <v>252</v>
      </c>
      <c r="Z217" s="39">
        <f t="shared" si="41"/>
        <v>0.68354999999999999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279.09000000000003</v>
      </c>
      <c r="BN217" s="75">
        <f t="shared" si="38"/>
        <v>279.09000000000003</v>
      </c>
      <c r="BO217" s="75">
        <f t="shared" si="39"/>
        <v>0.57692307692307698</v>
      </c>
      <c r="BP217" s="75">
        <f t="shared" si="40"/>
        <v>0.57692307692307698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85</v>
      </c>
      <c r="Q218" s="620"/>
      <c r="R218" s="620"/>
      <c r="S218" s="620"/>
      <c r="T218" s="620"/>
      <c r="U218" s="620"/>
      <c r="V218" s="621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506.11536824180502</v>
      </c>
      <c r="Y218" s="41">
        <f>IFERROR(Y209/H209,"0")+IFERROR(Y210/H210,"0")+IFERROR(Y211/H211,"0")+IFERROR(Y212/H212,"0")+IFERROR(Y213/H213,"0")+IFERROR(Y214/H214,"0")+IFERROR(Y215/H215,"0")+IFERROR(Y216/H216,"0")+IFERROR(Y217/H217,"0")</f>
        <v>507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3.57491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85</v>
      </c>
      <c r="Q219" s="620"/>
      <c r="R219" s="620"/>
      <c r="S219" s="620"/>
      <c r="T219" s="620"/>
      <c r="U219" s="620"/>
      <c r="V219" s="621"/>
      <c r="W219" s="40" t="s">
        <v>68</v>
      </c>
      <c r="X219" s="41">
        <f>IFERROR(SUM(X209:X217),"0")</f>
        <v>1344</v>
      </c>
      <c r="Y219" s="41">
        <f>IFERROR(SUM(Y209:Y217),"0")</f>
        <v>1351.2</v>
      </c>
      <c r="Z219" s="40"/>
      <c r="AA219" s="64"/>
      <c r="AB219" s="64"/>
      <c r="AC219" s="64"/>
    </row>
    <row r="220" spans="1:68" ht="14.25" customHeight="1" x14ac:dyDescent="0.25">
      <c r="A220" s="622" t="s">
        <v>169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7"/>
      <c r="V222" s="37"/>
      <c r="W222" s="38" t="s">
        <v>68</v>
      </c>
      <c r="X222" s="56">
        <v>14.4</v>
      </c>
      <c r="Y222" s="53">
        <f>IFERROR(IF(X222="",0,CEILING((X222/$H222),1)*$H222),"")</f>
        <v>14.399999999999999</v>
      </c>
      <c r="Z222" s="39">
        <f>IFERROR(IF(Y222=0,"",ROUNDUP(Y222/H222,0)*0.00651),"")</f>
        <v>3.9059999999999997E-2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15.912000000000001</v>
      </c>
      <c r="BN222" s="75">
        <f>IFERROR(Y222*I222/H222,"0")</f>
        <v>15.912000000000001</v>
      </c>
      <c r="BO222" s="75">
        <f>IFERROR(1/J222*(X222/H222),"0")</f>
        <v>3.2967032967032968E-2</v>
      </c>
      <c r="BP222" s="75">
        <f>IFERROR(1/J222*(Y222/H222),"0")</f>
        <v>3.2967032967032968E-2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85</v>
      </c>
      <c r="Q223" s="620"/>
      <c r="R223" s="620"/>
      <c r="S223" s="620"/>
      <c r="T223" s="620"/>
      <c r="U223" s="620"/>
      <c r="V223" s="621"/>
      <c r="W223" s="40" t="s">
        <v>86</v>
      </c>
      <c r="X223" s="41">
        <f>IFERROR(X221/H221,"0")+IFERROR(X222/H222,"0")</f>
        <v>6</v>
      </c>
      <c r="Y223" s="41">
        <f>IFERROR(Y221/H221,"0")+IFERROR(Y222/H222,"0")</f>
        <v>6</v>
      </c>
      <c r="Z223" s="41">
        <f>IFERROR(IF(Z221="",0,Z221),"0")+IFERROR(IF(Z222="",0,Z222),"0")</f>
        <v>3.9059999999999997E-2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85</v>
      </c>
      <c r="Q224" s="620"/>
      <c r="R224" s="620"/>
      <c r="S224" s="620"/>
      <c r="T224" s="620"/>
      <c r="U224" s="620"/>
      <c r="V224" s="621"/>
      <c r="W224" s="40" t="s">
        <v>68</v>
      </c>
      <c r="X224" s="41">
        <f>IFERROR(SUM(X221:X222),"0")</f>
        <v>14.4</v>
      </c>
      <c r="Y224" s="41">
        <f>IFERROR(SUM(Y221:Y222),"0")</f>
        <v>14.399999999999999</v>
      </c>
      <c r="Z224" s="40"/>
      <c r="AA224" s="64"/>
      <c r="AB224" s="64"/>
      <c r="AC224" s="64"/>
    </row>
    <row r="225" spans="1:68" ht="16.5" customHeight="1" x14ac:dyDescent="0.25">
      <c r="A225" s="673" t="s">
        <v>371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"/>
      <c r="AB225" s="62"/>
      <c r="AC225" s="62"/>
    </row>
    <row r="226" spans="1:68" ht="14.25" customHeight="1" x14ac:dyDescent="0.25">
      <c r="A226" s="622" t="s">
        <v>95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85</v>
      </c>
      <c r="Q235" s="620"/>
      <c r="R235" s="620"/>
      <c r="S235" s="620"/>
      <c r="T235" s="620"/>
      <c r="U235" s="620"/>
      <c r="V235" s="621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85</v>
      </c>
      <c r="Q236" s="620"/>
      <c r="R236" s="620"/>
      <c r="S236" s="620"/>
      <c r="T236" s="620"/>
      <c r="U236" s="620"/>
      <c r="V236" s="621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2" t="s">
        <v>132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85</v>
      </c>
      <c r="Q240" s="620"/>
      <c r="R240" s="620"/>
      <c r="S240" s="620"/>
      <c r="T240" s="620"/>
      <c r="U240" s="620"/>
      <c r="V240" s="621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85</v>
      </c>
      <c r="Q241" s="620"/>
      <c r="R241" s="620"/>
      <c r="S241" s="620"/>
      <c r="T241" s="620"/>
      <c r="U241" s="620"/>
      <c r="V241" s="621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2" t="s">
        <v>395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85</v>
      </c>
      <c r="Q244" s="620"/>
      <c r="R244" s="620"/>
      <c r="S244" s="620"/>
      <c r="T244" s="620"/>
      <c r="U244" s="620"/>
      <c r="V244" s="621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85</v>
      </c>
      <c r="Q245" s="620"/>
      <c r="R245" s="620"/>
      <c r="S245" s="620"/>
      <c r="T245" s="620"/>
      <c r="U245" s="620"/>
      <c r="V245" s="621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2" t="s">
        <v>399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1" t="s">
        <v>402</v>
      </c>
      <c r="Q247" s="625"/>
      <c r="R247" s="625"/>
      <c r="S247" s="625"/>
      <c r="T247" s="626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5"/>
      <c r="R249" s="625"/>
      <c r="S249" s="625"/>
      <c r="T249" s="626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0" t="s">
        <v>411</v>
      </c>
      <c r="Q250" s="625"/>
      <c r="R250" s="625"/>
      <c r="S250" s="625"/>
      <c r="T250" s="626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1" t="s">
        <v>414</v>
      </c>
      <c r="Q251" s="625"/>
      <c r="R251" s="625"/>
      <c r="S251" s="625"/>
      <c r="T251" s="626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85</v>
      </c>
      <c r="Q252" s="620"/>
      <c r="R252" s="620"/>
      <c r="S252" s="620"/>
      <c r="T252" s="620"/>
      <c r="U252" s="620"/>
      <c r="V252" s="621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85</v>
      </c>
      <c r="Q253" s="620"/>
      <c r="R253" s="620"/>
      <c r="S253" s="620"/>
      <c r="T253" s="620"/>
      <c r="U253" s="620"/>
      <c r="V253" s="621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73" t="s">
        <v>415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"/>
      <c r="AB254" s="62"/>
      <c r="AC254" s="62"/>
    </row>
    <row r="255" spans="1:68" ht="14.25" customHeight="1" x14ac:dyDescent="0.25">
      <c r="A255" s="622" t="s">
        <v>95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85</v>
      </c>
      <c r="Q262" s="620"/>
      <c r="R262" s="620"/>
      <c r="S262" s="620"/>
      <c r="T262" s="620"/>
      <c r="U262" s="620"/>
      <c r="V262" s="621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85</v>
      </c>
      <c r="Q263" s="620"/>
      <c r="R263" s="620"/>
      <c r="S263" s="620"/>
      <c r="T263" s="620"/>
      <c r="U263" s="620"/>
      <c r="V263" s="621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73" t="s">
        <v>433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"/>
      <c r="AB264" s="62"/>
      <c r="AC264" s="62"/>
    </row>
    <row r="265" spans="1:68" ht="14.25" customHeight="1" x14ac:dyDescent="0.25">
      <c r="A265" s="622" t="s">
        <v>95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884" t="s">
        <v>444</v>
      </c>
      <c r="Q269" s="625"/>
      <c r="R269" s="625"/>
      <c r="S269" s="625"/>
      <c r="T269" s="626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85</v>
      </c>
      <c r="Q270" s="620"/>
      <c r="R270" s="620"/>
      <c r="S270" s="620"/>
      <c r="T270" s="620"/>
      <c r="U270" s="620"/>
      <c r="V270" s="621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85</v>
      </c>
      <c r="Q271" s="620"/>
      <c r="R271" s="620"/>
      <c r="S271" s="620"/>
      <c r="T271" s="620"/>
      <c r="U271" s="620"/>
      <c r="V271" s="621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7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"/>
      <c r="AB272" s="62"/>
      <c r="AC272" s="62"/>
    </row>
    <row r="273" spans="1:68" ht="14.25" customHeight="1" x14ac:dyDescent="0.25">
      <c r="A273" s="622" t="s">
        <v>63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7"/>
      <c r="V275" s="37"/>
      <c r="W275" s="38" t="s">
        <v>68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7"/>
      <c r="V276" s="37"/>
      <c r="W276" s="38" t="s">
        <v>68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85</v>
      </c>
      <c r="Q278" s="620"/>
      <c r="R278" s="620"/>
      <c r="S278" s="620"/>
      <c r="T278" s="620"/>
      <c r="U278" s="620"/>
      <c r="V278" s="621"/>
      <c r="W278" s="40" t="s">
        <v>86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85</v>
      </c>
      <c r="Q279" s="620"/>
      <c r="R279" s="620"/>
      <c r="S279" s="620"/>
      <c r="T279" s="620"/>
      <c r="U279" s="620"/>
      <c r="V279" s="621"/>
      <c r="W279" s="40" t="s">
        <v>68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73" t="s">
        <v>458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"/>
      <c r="AB280" s="62"/>
      <c r="AC280" s="62"/>
    </row>
    <row r="281" spans="1:68" ht="14.25" customHeight="1" x14ac:dyDescent="0.25">
      <c r="A281" s="622" t="s">
        <v>143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85</v>
      </c>
      <c r="Q283" s="620"/>
      <c r="R283" s="620"/>
      <c r="S283" s="620"/>
      <c r="T283" s="620"/>
      <c r="U283" s="620"/>
      <c r="V283" s="621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85</v>
      </c>
      <c r="Q284" s="620"/>
      <c r="R284" s="620"/>
      <c r="S284" s="620"/>
      <c r="T284" s="620"/>
      <c r="U284" s="620"/>
      <c r="V284" s="621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2" t="s">
        <v>63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85</v>
      </c>
      <c r="Q287" s="620"/>
      <c r="R287" s="620"/>
      <c r="S287" s="620"/>
      <c r="T287" s="620"/>
      <c r="U287" s="620"/>
      <c r="V287" s="621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85</v>
      </c>
      <c r="Q288" s="620"/>
      <c r="R288" s="620"/>
      <c r="S288" s="620"/>
      <c r="T288" s="620"/>
      <c r="U288" s="620"/>
      <c r="V288" s="621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73" t="s">
        <v>465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"/>
      <c r="AB289" s="62"/>
      <c r="AC289" s="62"/>
    </row>
    <row r="290" spans="1:68" ht="14.25" customHeight="1" x14ac:dyDescent="0.25">
      <c r="A290" s="622" t="s">
        <v>63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85</v>
      </c>
      <c r="Q292" s="620"/>
      <c r="R292" s="620"/>
      <c r="S292" s="620"/>
      <c r="T292" s="620"/>
      <c r="U292" s="620"/>
      <c r="V292" s="621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85</v>
      </c>
      <c r="Q293" s="620"/>
      <c r="R293" s="620"/>
      <c r="S293" s="620"/>
      <c r="T293" s="620"/>
      <c r="U293" s="620"/>
      <c r="V293" s="621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73" t="s">
        <v>469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"/>
      <c r="AB294" s="62"/>
      <c r="AC294" s="62"/>
    </row>
    <row r="295" spans="1:68" ht="14.25" customHeight="1" x14ac:dyDescent="0.25">
      <c r="A295" s="622" t="s">
        <v>143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85</v>
      </c>
      <c r="Q298" s="620"/>
      <c r="R298" s="620"/>
      <c r="S298" s="620"/>
      <c r="T298" s="620"/>
      <c r="U298" s="620"/>
      <c r="V298" s="621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85</v>
      </c>
      <c r="Q299" s="620"/>
      <c r="R299" s="620"/>
      <c r="S299" s="620"/>
      <c r="T299" s="620"/>
      <c r="U299" s="620"/>
      <c r="V299" s="621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73" t="s">
        <v>475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"/>
      <c r="AB300" s="62"/>
      <c r="AC300" s="62"/>
    </row>
    <row r="301" spans="1:68" ht="14.25" customHeight="1" x14ac:dyDescent="0.25">
      <c r="A301" s="622" t="s">
        <v>95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85</v>
      </c>
      <c r="Q303" s="620"/>
      <c r="R303" s="620"/>
      <c r="S303" s="620"/>
      <c r="T303" s="620"/>
      <c r="U303" s="620"/>
      <c r="V303" s="621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85</v>
      </c>
      <c r="Q304" s="620"/>
      <c r="R304" s="620"/>
      <c r="S304" s="620"/>
      <c r="T304" s="620"/>
      <c r="U304" s="620"/>
      <c r="V304" s="621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73" t="s">
        <v>480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2"/>
      <c r="AB305" s="62"/>
      <c r="AC305" s="62"/>
    </row>
    <row r="306" spans="1:68" ht="14.25" customHeight="1" x14ac:dyDescent="0.25">
      <c r="A306" s="622" t="s">
        <v>95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85</v>
      </c>
      <c r="Q313" s="620"/>
      <c r="R313" s="620"/>
      <c r="S313" s="620"/>
      <c r="T313" s="620"/>
      <c r="U313" s="620"/>
      <c r="V313" s="621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85</v>
      </c>
      <c r="Q314" s="620"/>
      <c r="R314" s="620"/>
      <c r="S314" s="620"/>
      <c r="T314" s="620"/>
      <c r="U314" s="620"/>
      <c r="V314" s="621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2" t="s">
        <v>143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7"/>
      <c r="V316" s="37"/>
      <c r="W316" s="38" t="s">
        <v>68</v>
      </c>
      <c r="X316" s="56">
        <v>30</v>
      </c>
      <c r="Y316" s="53">
        <f>IFERROR(IF(X316="",0,CEILING((X316/$H316),1)*$H316),"")</f>
        <v>33.6</v>
      </c>
      <c r="Z316" s="39">
        <f>IFERROR(IF(Y316=0,"",ROUNDUP(Y316/H316,0)*0.00902),"")</f>
        <v>7.2160000000000002E-2</v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31.928571428571427</v>
      </c>
      <c r="BN316" s="75">
        <f>IFERROR(Y316*I316/H316,"0")</f>
        <v>35.76</v>
      </c>
      <c r="BO316" s="75">
        <f>IFERROR(1/J316*(X316/H316),"0")</f>
        <v>5.4112554112554112E-2</v>
      </c>
      <c r="BP316" s="75">
        <f>IFERROR(1/J316*(Y316/H316),"0")</f>
        <v>6.0606060606060608E-2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85</v>
      </c>
      <c r="Q320" s="620"/>
      <c r="R320" s="620"/>
      <c r="S320" s="620"/>
      <c r="T320" s="620"/>
      <c r="U320" s="620"/>
      <c r="V320" s="621"/>
      <c r="W320" s="40" t="s">
        <v>86</v>
      </c>
      <c r="X320" s="41">
        <f>IFERROR(X316/H316,"0")+IFERROR(X317/H317,"0")+IFERROR(X318/H318,"0")+IFERROR(X319/H319,"0")</f>
        <v>7.1428571428571423</v>
      </c>
      <c r="Y320" s="41">
        <f>IFERROR(Y316/H316,"0")+IFERROR(Y317/H317,"0")+IFERROR(Y318/H318,"0")+IFERROR(Y319/H319,"0")</f>
        <v>8</v>
      </c>
      <c r="Z320" s="41">
        <f>IFERROR(IF(Z316="",0,Z316),"0")+IFERROR(IF(Z317="",0,Z317),"0")+IFERROR(IF(Z318="",0,Z318),"0")+IFERROR(IF(Z319="",0,Z319),"0")</f>
        <v>7.2160000000000002E-2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85</v>
      </c>
      <c r="Q321" s="620"/>
      <c r="R321" s="620"/>
      <c r="S321" s="620"/>
      <c r="T321" s="620"/>
      <c r="U321" s="620"/>
      <c r="V321" s="621"/>
      <c r="W321" s="40" t="s">
        <v>68</v>
      </c>
      <c r="X321" s="41">
        <f>IFERROR(SUM(X316:X319),"0")</f>
        <v>30</v>
      </c>
      <c r="Y321" s="41">
        <f>IFERROR(SUM(Y316:Y319),"0")</f>
        <v>33.6</v>
      </c>
      <c r="Z321" s="40"/>
      <c r="AA321" s="64"/>
      <c r="AB321" s="64"/>
      <c r="AC321" s="64"/>
    </row>
    <row r="322" spans="1:68" ht="14.25" customHeight="1" x14ac:dyDescent="0.25">
      <c r="A322" s="622" t="s">
        <v>63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85</v>
      </c>
      <c r="Q328" s="620"/>
      <c r="R328" s="620"/>
      <c r="S328" s="620"/>
      <c r="T328" s="620"/>
      <c r="U328" s="620"/>
      <c r="V328" s="621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85</v>
      </c>
      <c r="Q329" s="620"/>
      <c r="R329" s="620"/>
      <c r="S329" s="620"/>
      <c r="T329" s="620"/>
      <c r="U329" s="620"/>
      <c r="V329" s="621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2" t="s">
        <v>169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7"/>
      <c r="V331" s="37"/>
      <c r="W331" s="38" t="s">
        <v>68</v>
      </c>
      <c r="X331" s="56">
        <v>200</v>
      </c>
      <c r="Y331" s="53">
        <f>IFERROR(IF(X331="",0,CEILING((X331/$H331),1)*$H331),"")</f>
        <v>201.60000000000002</v>
      </c>
      <c r="Z331" s="39">
        <f>IFERROR(IF(Y331=0,"",ROUNDUP(Y331/H331,0)*0.01898),"")</f>
        <v>0.45552000000000004</v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212.35714285714286</v>
      </c>
      <c r="BN331" s="75">
        <f>IFERROR(Y331*I331/H331,"0")</f>
        <v>214.05600000000001</v>
      </c>
      <c r="BO331" s="75">
        <f>IFERROR(1/J331*(X331/H331),"0")</f>
        <v>0.37202380952380953</v>
      </c>
      <c r="BP331" s="75">
        <f>IFERROR(1/J331*(Y331/H331),"0")</f>
        <v>0.375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7"/>
      <c r="V332" s="37"/>
      <c r="W332" s="38" t="s">
        <v>68</v>
      </c>
      <c r="X332" s="56">
        <v>100</v>
      </c>
      <c r="Y332" s="53">
        <f>IFERROR(IF(X332="",0,CEILING((X332/$H332),1)*$H332),"")</f>
        <v>101.39999999999999</v>
      </c>
      <c r="Z332" s="39">
        <f>IFERROR(IF(Y332=0,"",ROUNDUP(Y332/H332,0)*0.01898),"")</f>
        <v>0.24674000000000001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106.65384615384617</v>
      </c>
      <c r="BN332" s="75">
        <f>IFERROR(Y332*I332/H332,"0")</f>
        <v>108.14700000000001</v>
      </c>
      <c r="BO332" s="75">
        <f>IFERROR(1/J332*(X332/H332),"0")</f>
        <v>0.20032051282051283</v>
      </c>
      <c r="BP332" s="75">
        <f>IFERROR(1/J332*(Y332/H332),"0")</f>
        <v>0.203125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7"/>
      <c r="V333" s="37"/>
      <c r="W333" s="38" t="s">
        <v>68</v>
      </c>
      <c r="X333" s="56">
        <v>16</v>
      </c>
      <c r="Y333" s="53">
        <f>IFERROR(IF(X333="",0,CEILING((X333/$H333),1)*$H333),"")</f>
        <v>16.8</v>
      </c>
      <c r="Z333" s="39">
        <f>IFERROR(IF(Y333=0,"",ROUNDUP(Y333/H333,0)*0.01898),"")</f>
        <v>3.7960000000000001E-2</v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16.988571428571429</v>
      </c>
      <c r="BN333" s="75">
        <f>IFERROR(Y333*I333/H333,"0")</f>
        <v>17.838000000000001</v>
      </c>
      <c r="BO333" s="75">
        <f>IFERROR(1/J333*(X333/H333),"0")</f>
        <v>2.976190476190476E-2</v>
      </c>
      <c r="BP333" s="75">
        <f>IFERROR(1/J333*(Y333/H333),"0")</f>
        <v>3.125E-2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85</v>
      </c>
      <c r="Q334" s="620"/>
      <c r="R334" s="620"/>
      <c r="S334" s="620"/>
      <c r="T334" s="620"/>
      <c r="U334" s="620"/>
      <c r="V334" s="621"/>
      <c r="W334" s="40" t="s">
        <v>86</v>
      </c>
      <c r="X334" s="41">
        <f>IFERROR(X331/H331,"0")+IFERROR(X332/H332,"0")+IFERROR(X333/H333,"0")</f>
        <v>38.534798534798533</v>
      </c>
      <c r="Y334" s="41">
        <f>IFERROR(Y331/H331,"0")+IFERROR(Y332/H332,"0")+IFERROR(Y333/H333,"0")</f>
        <v>39</v>
      </c>
      <c r="Z334" s="41">
        <f>IFERROR(IF(Z331="",0,Z331),"0")+IFERROR(IF(Z332="",0,Z332),"0")+IFERROR(IF(Z333="",0,Z333),"0")</f>
        <v>0.7402200000000001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85</v>
      </c>
      <c r="Q335" s="620"/>
      <c r="R335" s="620"/>
      <c r="S335" s="620"/>
      <c r="T335" s="620"/>
      <c r="U335" s="620"/>
      <c r="V335" s="621"/>
      <c r="W335" s="40" t="s">
        <v>68</v>
      </c>
      <c r="X335" s="41">
        <f>IFERROR(SUM(X331:X333),"0")</f>
        <v>316</v>
      </c>
      <c r="Y335" s="41">
        <f>IFERROR(SUM(Y331:Y333),"0")</f>
        <v>319.8</v>
      </c>
      <c r="Z335" s="40"/>
      <c r="AA335" s="64"/>
      <c r="AB335" s="64"/>
      <c r="AC335" s="64"/>
    </row>
    <row r="336" spans="1:68" ht="14.25" customHeight="1" x14ac:dyDescent="0.25">
      <c r="A336" s="622" t="s">
        <v>87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0" t="s">
        <v>534</v>
      </c>
      <c r="Q337" s="625"/>
      <c r="R337" s="625"/>
      <c r="S337" s="625"/>
      <c r="T337" s="626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1" t="s">
        <v>538</v>
      </c>
      <c r="Q338" s="625"/>
      <c r="R338" s="625"/>
      <c r="S338" s="625"/>
      <c r="T338" s="626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7"/>
      <c r="V339" s="37"/>
      <c r="W339" s="38" t="s">
        <v>68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7"/>
      <c r="V340" s="37"/>
      <c r="W340" s="38" t="s">
        <v>68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85</v>
      </c>
      <c r="Q341" s="620"/>
      <c r="R341" s="620"/>
      <c r="S341" s="620"/>
      <c r="T341" s="620"/>
      <c r="U341" s="620"/>
      <c r="V341" s="621"/>
      <c r="W341" s="40" t="s">
        <v>86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85</v>
      </c>
      <c r="Q342" s="620"/>
      <c r="R342" s="620"/>
      <c r="S342" s="620"/>
      <c r="T342" s="620"/>
      <c r="U342" s="620"/>
      <c r="V342" s="621"/>
      <c r="W342" s="40" t="s">
        <v>68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22" t="s">
        <v>545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85</v>
      </c>
      <c r="Q347" s="620"/>
      <c r="R347" s="620"/>
      <c r="S347" s="620"/>
      <c r="T347" s="620"/>
      <c r="U347" s="620"/>
      <c r="V347" s="621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85</v>
      </c>
      <c r="Q348" s="620"/>
      <c r="R348" s="620"/>
      <c r="S348" s="620"/>
      <c r="T348" s="620"/>
      <c r="U348" s="620"/>
      <c r="V348" s="621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73" t="s">
        <v>554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2"/>
      <c r="AB349" s="62"/>
      <c r="AC349" s="62"/>
    </row>
    <row r="350" spans="1:68" ht="14.25" customHeight="1" x14ac:dyDescent="0.25">
      <c r="A350" s="622" t="s">
        <v>143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85</v>
      </c>
      <c r="Q352" s="620"/>
      <c r="R352" s="620"/>
      <c r="S352" s="620"/>
      <c r="T352" s="620"/>
      <c r="U352" s="620"/>
      <c r="V352" s="621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85</v>
      </c>
      <c r="Q353" s="620"/>
      <c r="R353" s="620"/>
      <c r="S353" s="620"/>
      <c r="T353" s="620"/>
      <c r="U353" s="620"/>
      <c r="V353" s="621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2" t="s">
        <v>63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85</v>
      </c>
      <c r="Q358" s="620"/>
      <c r="R358" s="620"/>
      <c r="S358" s="620"/>
      <c r="T358" s="620"/>
      <c r="U358" s="620"/>
      <c r="V358" s="621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85</v>
      </c>
      <c r="Q359" s="620"/>
      <c r="R359" s="620"/>
      <c r="S359" s="620"/>
      <c r="T359" s="620"/>
      <c r="U359" s="620"/>
      <c r="V359" s="621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33" t="s">
        <v>567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52"/>
      <c r="AB360" s="52"/>
      <c r="AC360" s="52"/>
    </row>
    <row r="361" spans="1:68" ht="16.5" customHeight="1" x14ac:dyDescent="0.25">
      <c r="A361" s="673" t="s">
        <v>568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2"/>
      <c r="AB361" s="62"/>
      <c r="AC361" s="62"/>
    </row>
    <row r="362" spans="1:68" ht="14.25" customHeight="1" x14ac:dyDescent="0.25">
      <c r="A362" s="622" t="s">
        <v>95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7"/>
      <c r="V363" s="37"/>
      <c r="W363" s="38" t="s">
        <v>68</v>
      </c>
      <c r="X363" s="56">
        <v>5000</v>
      </c>
      <c r="Y363" s="53">
        <f t="shared" ref="Y363:Y369" si="57">IFERROR(IF(X363="",0,CEILING((X363/$H363),1)*$H363),"")</f>
        <v>5010</v>
      </c>
      <c r="Z363" s="39">
        <f>IFERROR(IF(Y363=0,"",ROUNDUP(Y363/H363,0)*0.02175),"")</f>
        <v>7.2644999999999991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5160</v>
      </c>
      <c r="BN363" s="75">
        <f t="shared" ref="BN363:BN369" si="59">IFERROR(Y363*I363/H363,"0")</f>
        <v>5170.3200000000006</v>
      </c>
      <c r="BO363" s="75">
        <f t="shared" ref="BO363:BO369" si="60">IFERROR(1/J363*(X363/H363),"0")</f>
        <v>6.9444444444444438</v>
      </c>
      <c r="BP363" s="75">
        <f t="shared" ref="BP363:BP369" si="61">IFERROR(1/J363*(Y363/H363),"0")</f>
        <v>6.958333333333333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7"/>
      <c r="V364" s="37"/>
      <c r="W364" s="38" t="s">
        <v>68</v>
      </c>
      <c r="X364" s="56">
        <v>2000</v>
      </c>
      <c r="Y364" s="53">
        <f t="shared" si="57"/>
        <v>2010</v>
      </c>
      <c r="Z364" s="39">
        <f>IFERROR(IF(Y364=0,"",ROUNDUP(Y364/H364,0)*0.02175),"")</f>
        <v>2.9144999999999999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2064</v>
      </c>
      <c r="BN364" s="75">
        <f t="shared" si="59"/>
        <v>2074.3200000000002</v>
      </c>
      <c r="BO364" s="75">
        <f t="shared" si="60"/>
        <v>2.7777777777777777</v>
      </c>
      <c r="BP364" s="75">
        <f t="shared" si="61"/>
        <v>2.7916666666666665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7"/>
      <c r="V365" s="37"/>
      <c r="W365" s="38" t="s">
        <v>68</v>
      </c>
      <c r="X365" s="56">
        <v>2000</v>
      </c>
      <c r="Y365" s="53">
        <f t="shared" si="57"/>
        <v>2010</v>
      </c>
      <c r="Z365" s="39">
        <f>IFERROR(IF(Y365=0,"",ROUNDUP(Y365/H365,0)*0.02175),"")</f>
        <v>2.9144999999999999</v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2064</v>
      </c>
      <c r="BN365" s="75">
        <f t="shared" si="59"/>
        <v>2074.3200000000002</v>
      </c>
      <c r="BO365" s="75">
        <f t="shared" si="60"/>
        <v>2.7777777777777777</v>
      </c>
      <c r="BP365" s="75">
        <f t="shared" si="61"/>
        <v>2.7916666666666665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7"/>
      <c r="V366" s="37"/>
      <c r="W366" s="38" t="s">
        <v>68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85</v>
      </c>
      <c r="Q370" s="620"/>
      <c r="R370" s="620"/>
      <c r="S370" s="620"/>
      <c r="T370" s="620"/>
      <c r="U370" s="620"/>
      <c r="V370" s="621"/>
      <c r="W370" s="40" t="s">
        <v>86</v>
      </c>
      <c r="X370" s="41">
        <f>IFERROR(X363/H363,"0")+IFERROR(X364/H364,"0")+IFERROR(X365/H365,"0")+IFERROR(X366/H366,"0")+IFERROR(X367/H367,"0")+IFERROR(X368/H368,"0")+IFERROR(X369/H369,"0")</f>
        <v>600</v>
      </c>
      <c r="Y370" s="41">
        <f>IFERROR(Y363/H363,"0")+IFERROR(Y364/H364,"0")+IFERROR(Y365/H365,"0")+IFERROR(Y366/H366,"0")+IFERROR(Y367/H367,"0")+IFERROR(Y368/H368,"0")+IFERROR(Y369/H369,"0")</f>
        <v>602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13.093499999999999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85</v>
      </c>
      <c r="Q371" s="620"/>
      <c r="R371" s="620"/>
      <c r="S371" s="620"/>
      <c r="T371" s="620"/>
      <c r="U371" s="620"/>
      <c r="V371" s="621"/>
      <c r="W371" s="40" t="s">
        <v>68</v>
      </c>
      <c r="X371" s="41">
        <f>IFERROR(SUM(X363:X369),"0")</f>
        <v>9000</v>
      </c>
      <c r="Y371" s="41">
        <f>IFERROR(SUM(Y363:Y369),"0")</f>
        <v>9030</v>
      </c>
      <c r="Z371" s="40"/>
      <c r="AA371" s="64"/>
      <c r="AB371" s="64"/>
      <c r="AC371" s="64"/>
    </row>
    <row r="372" spans="1:68" ht="14.25" customHeight="1" x14ac:dyDescent="0.25">
      <c r="A372" s="622" t="s">
        <v>132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7"/>
      <c r="V373" s="37"/>
      <c r="W373" s="38" t="s">
        <v>68</v>
      </c>
      <c r="X373" s="56">
        <v>2000</v>
      </c>
      <c r="Y373" s="53">
        <f>IFERROR(IF(X373="",0,CEILING((X373/$H373),1)*$H373),"")</f>
        <v>2010</v>
      </c>
      <c r="Z373" s="39">
        <f>IFERROR(IF(Y373=0,"",ROUNDUP(Y373/H373,0)*0.02175),"")</f>
        <v>2.9144999999999999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2064</v>
      </c>
      <c r="BN373" s="75">
        <f>IFERROR(Y373*I373/H373,"0")</f>
        <v>2074.3200000000002</v>
      </c>
      <c r="BO373" s="75">
        <f>IFERROR(1/J373*(X373/H373),"0")</f>
        <v>2.7777777777777777</v>
      </c>
      <c r="BP373" s="75">
        <f>IFERROR(1/J373*(Y373/H373),"0")</f>
        <v>2.7916666666666665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85</v>
      </c>
      <c r="Q375" s="620"/>
      <c r="R375" s="620"/>
      <c r="S375" s="620"/>
      <c r="T375" s="620"/>
      <c r="U375" s="620"/>
      <c r="V375" s="621"/>
      <c r="W375" s="40" t="s">
        <v>86</v>
      </c>
      <c r="X375" s="41">
        <f>IFERROR(X373/H373,"0")+IFERROR(X374/H374,"0")</f>
        <v>133.33333333333334</v>
      </c>
      <c r="Y375" s="41">
        <f>IFERROR(Y373/H373,"0")+IFERROR(Y374/H374,"0")</f>
        <v>134</v>
      </c>
      <c r="Z375" s="41">
        <f>IFERROR(IF(Z373="",0,Z373),"0")+IFERROR(IF(Z374="",0,Z374),"0")</f>
        <v>2.9144999999999999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85</v>
      </c>
      <c r="Q376" s="620"/>
      <c r="R376" s="620"/>
      <c r="S376" s="620"/>
      <c r="T376" s="620"/>
      <c r="U376" s="620"/>
      <c r="V376" s="621"/>
      <c r="W376" s="40" t="s">
        <v>68</v>
      </c>
      <c r="X376" s="41">
        <f>IFERROR(SUM(X373:X374),"0")</f>
        <v>2000</v>
      </c>
      <c r="Y376" s="41">
        <f>IFERROR(SUM(Y373:Y374),"0")</f>
        <v>2010</v>
      </c>
      <c r="Z376" s="40"/>
      <c r="AA376" s="64"/>
      <c r="AB376" s="64"/>
      <c r="AC376" s="64"/>
    </row>
    <row r="377" spans="1:68" ht="14.25" customHeight="1" x14ac:dyDescent="0.25">
      <c r="A377" s="622" t="s">
        <v>63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7"/>
      <c r="V379" s="37"/>
      <c r="W379" s="38" t="s">
        <v>68</v>
      </c>
      <c r="X379" s="56">
        <v>170</v>
      </c>
      <c r="Y379" s="53">
        <f>IFERROR(IF(X379="",0,CEILING((X379/$H379),1)*$H379),"")</f>
        <v>171</v>
      </c>
      <c r="Z379" s="39">
        <f>IFERROR(IF(Y379=0,"",ROUNDUP(Y379/H379,0)*0.01898),"")</f>
        <v>0.36062</v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179.80333333333334</v>
      </c>
      <c r="BN379" s="75">
        <f>IFERROR(Y379*I379/H379,"0")</f>
        <v>180.86099999999999</v>
      </c>
      <c r="BO379" s="75">
        <f>IFERROR(1/J379*(X379/H379),"0")</f>
        <v>0.2951388888888889</v>
      </c>
      <c r="BP379" s="75">
        <f>IFERROR(1/J379*(Y379/H379),"0")</f>
        <v>0.296875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85</v>
      </c>
      <c r="Q380" s="620"/>
      <c r="R380" s="620"/>
      <c r="S380" s="620"/>
      <c r="T380" s="620"/>
      <c r="U380" s="620"/>
      <c r="V380" s="621"/>
      <c r="W380" s="40" t="s">
        <v>86</v>
      </c>
      <c r="X380" s="41">
        <f>IFERROR(X378/H378,"0")+IFERROR(X379/H379,"0")</f>
        <v>18.888888888888889</v>
      </c>
      <c r="Y380" s="41">
        <f>IFERROR(Y378/H378,"0")+IFERROR(Y379/H379,"0")</f>
        <v>19</v>
      </c>
      <c r="Z380" s="41">
        <f>IFERROR(IF(Z378="",0,Z378),"0")+IFERROR(IF(Z379="",0,Z379),"0")</f>
        <v>0.36062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85</v>
      </c>
      <c r="Q381" s="620"/>
      <c r="R381" s="620"/>
      <c r="S381" s="620"/>
      <c r="T381" s="620"/>
      <c r="U381" s="620"/>
      <c r="V381" s="621"/>
      <c r="W381" s="40" t="s">
        <v>68</v>
      </c>
      <c r="X381" s="41">
        <f>IFERROR(SUM(X378:X379),"0")</f>
        <v>170</v>
      </c>
      <c r="Y381" s="41">
        <f>IFERROR(SUM(Y378:Y379),"0")</f>
        <v>171</v>
      </c>
      <c r="Z381" s="40"/>
      <c r="AA381" s="64"/>
      <c r="AB381" s="64"/>
      <c r="AC381" s="64"/>
    </row>
    <row r="382" spans="1:68" ht="14.25" customHeight="1" x14ac:dyDescent="0.25">
      <c r="A382" s="622" t="s">
        <v>169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68</v>
      </c>
      <c r="X383" s="56">
        <v>450</v>
      </c>
      <c r="Y383" s="53">
        <f>IFERROR(IF(X383="",0,CEILING((X383/$H383),1)*$H383),"")</f>
        <v>450</v>
      </c>
      <c r="Z383" s="39">
        <f>IFERROR(IF(Y383=0,"",ROUNDUP(Y383/H383,0)*0.01898),"")</f>
        <v>0.94900000000000007</v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475.95000000000005</v>
      </c>
      <c r="BN383" s="75">
        <f>IFERROR(Y383*I383/H383,"0")</f>
        <v>475.95000000000005</v>
      </c>
      <c r="BO383" s="75">
        <f>IFERROR(1/J383*(X383/H383),"0")</f>
        <v>0.78125</v>
      </c>
      <c r="BP383" s="75">
        <f>IFERROR(1/J383*(Y383/H383),"0")</f>
        <v>0.78125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85</v>
      </c>
      <c r="Q384" s="620"/>
      <c r="R384" s="620"/>
      <c r="S384" s="620"/>
      <c r="T384" s="620"/>
      <c r="U384" s="620"/>
      <c r="V384" s="621"/>
      <c r="W384" s="40" t="s">
        <v>86</v>
      </c>
      <c r="X384" s="41">
        <f>IFERROR(X383/H383,"0")</f>
        <v>50</v>
      </c>
      <c r="Y384" s="41">
        <f>IFERROR(Y383/H383,"0")</f>
        <v>50</v>
      </c>
      <c r="Z384" s="41">
        <f>IFERROR(IF(Z383="",0,Z383),"0")</f>
        <v>0.94900000000000007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85</v>
      </c>
      <c r="Q385" s="620"/>
      <c r="R385" s="620"/>
      <c r="S385" s="620"/>
      <c r="T385" s="620"/>
      <c r="U385" s="620"/>
      <c r="V385" s="621"/>
      <c r="W385" s="40" t="s">
        <v>68</v>
      </c>
      <c r="X385" s="41">
        <f>IFERROR(SUM(X383:X383),"0")</f>
        <v>450</v>
      </c>
      <c r="Y385" s="41">
        <f>IFERROR(SUM(Y383:Y383),"0")</f>
        <v>450</v>
      </c>
      <c r="Z385" s="40"/>
      <c r="AA385" s="64"/>
      <c r="AB385" s="64"/>
      <c r="AC385" s="64"/>
    </row>
    <row r="386" spans="1:68" ht="16.5" customHeight="1" x14ac:dyDescent="0.25">
      <c r="A386" s="673" t="s">
        <v>602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2"/>
      <c r="AB386" s="62"/>
      <c r="AC386" s="62"/>
    </row>
    <row r="387" spans="1:68" ht="14.25" customHeight="1" x14ac:dyDescent="0.25">
      <c r="A387" s="622" t="s">
        <v>95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85</v>
      </c>
      <c r="Q393" s="620"/>
      <c r="R393" s="620"/>
      <c r="S393" s="620"/>
      <c r="T393" s="620"/>
      <c r="U393" s="620"/>
      <c r="V393" s="621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85</v>
      </c>
      <c r="Q394" s="620"/>
      <c r="R394" s="620"/>
      <c r="S394" s="620"/>
      <c r="T394" s="620"/>
      <c r="U394" s="620"/>
      <c r="V394" s="621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2" t="s">
        <v>143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85</v>
      </c>
      <c r="Q397" s="620"/>
      <c r="R397" s="620"/>
      <c r="S397" s="620"/>
      <c r="T397" s="620"/>
      <c r="U397" s="620"/>
      <c r="V397" s="621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85</v>
      </c>
      <c r="Q398" s="620"/>
      <c r="R398" s="620"/>
      <c r="S398" s="620"/>
      <c r="T398" s="620"/>
      <c r="U398" s="620"/>
      <c r="V398" s="621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2" t="s">
        <v>63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7"/>
      <c r="V400" s="37"/>
      <c r="W400" s="38" t="s">
        <v>68</v>
      </c>
      <c r="X400" s="56">
        <v>60</v>
      </c>
      <c r="Y400" s="53">
        <f>IFERROR(IF(X400="",0,CEILING((X400/$H400),1)*$H400),"")</f>
        <v>63</v>
      </c>
      <c r="Z400" s="39">
        <f>IFERROR(IF(Y400=0,"",ROUNDUP(Y400/H400,0)*0.01898),"")</f>
        <v>0.13286000000000001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63.46</v>
      </c>
      <c r="BN400" s="75">
        <f>IFERROR(Y400*I400/H400,"0")</f>
        <v>66.632999999999996</v>
      </c>
      <c r="BO400" s="75">
        <f>IFERROR(1/J400*(X400/H400),"0")</f>
        <v>0.10416666666666667</v>
      </c>
      <c r="BP400" s="75">
        <f>IFERROR(1/J400*(Y400/H400),"0")</f>
        <v>0.109375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85</v>
      </c>
      <c r="Q404" s="620"/>
      <c r="R404" s="620"/>
      <c r="S404" s="620"/>
      <c r="T404" s="620"/>
      <c r="U404" s="620"/>
      <c r="V404" s="621"/>
      <c r="W404" s="40" t="s">
        <v>86</v>
      </c>
      <c r="X404" s="41">
        <f>IFERROR(X400/H400,"0")+IFERROR(X401/H401,"0")+IFERROR(X402/H402,"0")+IFERROR(X403/H403,"0")</f>
        <v>6.666666666666667</v>
      </c>
      <c r="Y404" s="41">
        <f>IFERROR(Y400/H400,"0")+IFERROR(Y401/H401,"0")+IFERROR(Y402/H402,"0")+IFERROR(Y403/H403,"0")</f>
        <v>7</v>
      </c>
      <c r="Z404" s="41">
        <f>IFERROR(IF(Z400="",0,Z400),"0")+IFERROR(IF(Z401="",0,Z401),"0")+IFERROR(IF(Z402="",0,Z402),"0")+IFERROR(IF(Z403="",0,Z403),"0")</f>
        <v>0.13286000000000001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85</v>
      </c>
      <c r="Q405" s="620"/>
      <c r="R405" s="620"/>
      <c r="S405" s="620"/>
      <c r="T405" s="620"/>
      <c r="U405" s="620"/>
      <c r="V405" s="621"/>
      <c r="W405" s="40" t="s">
        <v>68</v>
      </c>
      <c r="X405" s="41">
        <f>IFERROR(SUM(X400:X403),"0")</f>
        <v>60</v>
      </c>
      <c r="Y405" s="41">
        <f>IFERROR(SUM(Y400:Y403),"0")</f>
        <v>63</v>
      </c>
      <c r="Z405" s="40"/>
      <c r="AA405" s="64"/>
      <c r="AB405" s="64"/>
      <c r="AC405" s="64"/>
    </row>
    <row r="406" spans="1:68" ht="14.25" customHeight="1" x14ac:dyDescent="0.25">
      <c r="A406" s="622" t="s">
        <v>169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85</v>
      </c>
      <c r="Q408" s="620"/>
      <c r="R408" s="620"/>
      <c r="S408" s="620"/>
      <c r="T408" s="620"/>
      <c r="U408" s="620"/>
      <c r="V408" s="621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85</v>
      </c>
      <c r="Q409" s="620"/>
      <c r="R409" s="620"/>
      <c r="S409" s="620"/>
      <c r="T409" s="620"/>
      <c r="U409" s="620"/>
      <c r="V409" s="621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33" t="s">
        <v>632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52"/>
      <c r="AB410" s="52"/>
      <c r="AC410" s="52"/>
    </row>
    <row r="411" spans="1:68" ht="16.5" customHeight="1" x14ac:dyDescent="0.25">
      <c r="A411" s="673" t="s">
        <v>633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2"/>
      <c r="AB411" s="62"/>
      <c r="AC411" s="62"/>
    </row>
    <row r="412" spans="1:68" ht="14.25" customHeight="1" x14ac:dyDescent="0.25">
      <c r="A412" s="622" t="s">
        <v>143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7"/>
      <c r="V421" s="37"/>
      <c r="W421" s="38" t="s">
        <v>68</v>
      </c>
      <c r="X421" s="56">
        <v>8.3999999999999986</v>
      </c>
      <c r="Y421" s="53">
        <f t="shared" si="62"/>
        <v>8.4</v>
      </c>
      <c r="Z421" s="39">
        <f t="shared" si="67"/>
        <v>2.0080000000000001E-2</v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8.9199999999999982</v>
      </c>
      <c r="BN421" s="75">
        <f t="shared" si="64"/>
        <v>8.92</v>
      </c>
      <c r="BO421" s="75">
        <f t="shared" si="65"/>
        <v>1.7094017094017092E-2</v>
      </c>
      <c r="BP421" s="75">
        <f t="shared" si="66"/>
        <v>1.7094017094017096E-2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85</v>
      </c>
      <c r="Q423" s="620"/>
      <c r="R423" s="620"/>
      <c r="S423" s="620"/>
      <c r="T423" s="620"/>
      <c r="U423" s="620"/>
      <c r="V423" s="621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3.9999999999999991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4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2.0080000000000001E-2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85</v>
      </c>
      <c r="Q424" s="620"/>
      <c r="R424" s="620"/>
      <c r="S424" s="620"/>
      <c r="T424" s="620"/>
      <c r="U424" s="620"/>
      <c r="V424" s="621"/>
      <c r="W424" s="40" t="s">
        <v>68</v>
      </c>
      <c r="X424" s="41">
        <f>IFERROR(SUM(X413:X422),"0")</f>
        <v>8.3999999999999986</v>
      </c>
      <c r="Y424" s="41">
        <f>IFERROR(SUM(Y413:Y422),"0")</f>
        <v>8.4</v>
      </c>
      <c r="Z424" s="40"/>
      <c r="AA424" s="64"/>
      <c r="AB424" s="64"/>
      <c r="AC424" s="64"/>
    </row>
    <row r="425" spans="1:68" ht="14.25" customHeight="1" x14ac:dyDescent="0.25">
      <c r="A425" s="622" t="s">
        <v>63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85</v>
      </c>
      <c r="Q428" s="620"/>
      <c r="R428" s="620"/>
      <c r="S428" s="620"/>
      <c r="T428" s="620"/>
      <c r="U428" s="620"/>
      <c r="V428" s="621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85</v>
      </c>
      <c r="Q429" s="620"/>
      <c r="R429" s="620"/>
      <c r="S429" s="620"/>
      <c r="T429" s="620"/>
      <c r="U429" s="620"/>
      <c r="V429" s="621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73" t="s">
        <v>665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2"/>
      <c r="AB430" s="62"/>
      <c r="AC430" s="62"/>
    </row>
    <row r="431" spans="1:68" ht="14.25" customHeight="1" x14ac:dyDescent="0.25">
      <c r="A431" s="622" t="s">
        <v>132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85</v>
      </c>
      <c r="Q434" s="620"/>
      <c r="R434" s="620"/>
      <c r="S434" s="620"/>
      <c r="T434" s="620"/>
      <c r="U434" s="620"/>
      <c r="V434" s="621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85</v>
      </c>
      <c r="Q435" s="620"/>
      <c r="R435" s="620"/>
      <c r="S435" s="620"/>
      <c r="T435" s="620"/>
      <c r="U435" s="620"/>
      <c r="V435" s="621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2" t="s">
        <v>143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7"/>
      <c r="V438" s="37"/>
      <c r="W438" s="38" t="s">
        <v>68</v>
      </c>
      <c r="X438" s="56">
        <v>8.3999999999999986</v>
      </c>
      <c r="Y438" s="53">
        <f>IFERROR(IF(X438="",0,CEILING((X438/$H438),1)*$H438),"")</f>
        <v>8.4</v>
      </c>
      <c r="Z438" s="39">
        <f>IFERROR(IF(Y438=0,"",ROUNDUP(Y438/H438,0)*0.00502),"")</f>
        <v>2.0080000000000001E-2</v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8.9199999999999982</v>
      </c>
      <c r="BN438" s="75">
        <f>IFERROR(Y438*I438/H438,"0")</f>
        <v>8.92</v>
      </c>
      <c r="BO438" s="75">
        <f>IFERROR(1/J438*(X438/H438),"0")</f>
        <v>1.7094017094017092E-2</v>
      </c>
      <c r="BP438" s="75">
        <f>IFERROR(1/J438*(Y438/H438),"0")</f>
        <v>1.7094017094017096E-2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85</v>
      </c>
      <c r="Q441" s="620"/>
      <c r="R441" s="620"/>
      <c r="S441" s="620"/>
      <c r="T441" s="620"/>
      <c r="U441" s="620"/>
      <c r="V441" s="621"/>
      <c r="W441" s="40" t="s">
        <v>86</v>
      </c>
      <c r="X441" s="41">
        <f>IFERROR(X437/H437,"0")+IFERROR(X438/H438,"0")+IFERROR(X439/H439,"0")+IFERROR(X440/H440,"0")</f>
        <v>3.9999999999999991</v>
      </c>
      <c r="Y441" s="41">
        <f>IFERROR(Y437/H437,"0")+IFERROR(Y438/H438,"0")+IFERROR(Y439/H439,"0")+IFERROR(Y440/H440,"0")</f>
        <v>4</v>
      </c>
      <c r="Z441" s="41">
        <f>IFERROR(IF(Z437="",0,Z437),"0")+IFERROR(IF(Z438="",0,Z438),"0")+IFERROR(IF(Z439="",0,Z439),"0")+IFERROR(IF(Z440="",0,Z440),"0")</f>
        <v>2.0080000000000001E-2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85</v>
      </c>
      <c r="Q442" s="620"/>
      <c r="R442" s="620"/>
      <c r="S442" s="620"/>
      <c r="T442" s="620"/>
      <c r="U442" s="620"/>
      <c r="V442" s="621"/>
      <c r="W442" s="40" t="s">
        <v>68</v>
      </c>
      <c r="X442" s="41">
        <f>IFERROR(SUM(X437:X440),"0")</f>
        <v>8.3999999999999986</v>
      </c>
      <c r="Y442" s="41">
        <f>IFERROR(SUM(Y437:Y440),"0")</f>
        <v>8.4</v>
      </c>
      <c r="Z442" s="40"/>
      <c r="AA442" s="64"/>
      <c r="AB442" s="64"/>
      <c r="AC442" s="64"/>
    </row>
    <row r="443" spans="1:68" ht="16.5" customHeight="1" x14ac:dyDescent="0.25">
      <c r="A443" s="673" t="s">
        <v>683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2"/>
      <c r="AB443" s="62"/>
      <c r="AC443" s="62"/>
    </row>
    <row r="444" spans="1:68" ht="14.25" customHeight="1" x14ac:dyDescent="0.25">
      <c r="A444" s="622" t="s">
        <v>143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85</v>
      </c>
      <c r="Q447" s="620"/>
      <c r="R447" s="620"/>
      <c r="S447" s="620"/>
      <c r="T447" s="620"/>
      <c r="U447" s="620"/>
      <c r="V447" s="621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85</v>
      </c>
      <c r="Q448" s="620"/>
      <c r="R448" s="620"/>
      <c r="S448" s="620"/>
      <c r="T448" s="620"/>
      <c r="U448" s="620"/>
      <c r="V448" s="621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73" t="s">
        <v>690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2"/>
      <c r="AB449" s="62"/>
      <c r="AC449" s="62"/>
    </row>
    <row r="450" spans="1:68" ht="14.25" customHeight="1" x14ac:dyDescent="0.25">
      <c r="A450" s="622" t="s">
        <v>143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85</v>
      </c>
      <c r="Q452" s="620"/>
      <c r="R452" s="620"/>
      <c r="S452" s="620"/>
      <c r="T452" s="620"/>
      <c r="U452" s="620"/>
      <c r="V452" s="621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85</v>
      </c>
      <c r="Q453" s="620"/>
      <c r="R453" s="620"/>
      <c r="S453" s="620"/>
      <c r="T453" s="620"/>
      <c r="U453" s="620"/>
      <c r="V453" s="621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2" t="s">
        <v>169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85</v>
      </c>
      <c r="Q456" s="620"/>
      <c r="R456" s="620"/>
      <c r="S456" s="620"/>
      <c r="T456" s="620"/>
      <c r="U456" s="620"/>
      <c r="V456" s="621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85</v>
      </c>
      <c r="Q457" s="620"/>
      <c r="R457" s="620"/>
      <c r="S457" s="620"/>
      <c r="T457" s="620"/>
      <c r="U457" s="620"/>
      <c r="V457" s="621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33" t="s">
        <v>697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52"/>
      <c r="AB458" s="52"/>
      <c r="AC458" s="52"/>
    </row>
    <row r="459" spans="1:68" ht="16.5" customHeight="1" x14ac:dyDescent="0.25">
      <c r="A459" s="673" t="s">
        <v>697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"/>
      <c r="AB459" s="62"/>
      <c r="AC459" s="62"/>
    </row>
    <row r="460" spans="1:68" ht="14.25" customHeight="1" x14ac:dyDescent="0.25">
      <c r="A460" s="622" t="s">
        <v>95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7"/>
      <c r="V463" s="37"/>
      <c r="W463" s="38" t="s">
        <v>68</v>
      </c>
      <c r="X463" s="56">
        <v>250</v>
      </c>
      <c r="Y463" s="53">
        <f t="shared" si="68"/>
        <v>253.44</v>
      </c>
      <c r="Z463" s="39">
        <f t="shared" si="69"/>
        <v>0.57408000000000003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267.04545454545456</v>
      </c>
      <c r="BN463" s="75">
        <f t="shared" si="71"/>
        <v>270.71999999999997</v>
      </c>
      <c r="BO463" s="75">
        <f t="shared" si="72"/>
        <v>0.45527389277389274</v>
      </c>
      <c r="BP463" s="75">
        <f t="shared" si="73"/>
        <v>0.46153846153846156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7"/>
      <c r="V465" s="37"/>
      <c r="W465" s="38" t="s">
        <v>68</v>
      </c>
      <c r="X465" s="56">
        <v>400</v>
      </c>
      <c r="Y465" s="53">
        <f t="shared" si="68"/>
        <v>401.28000000000003</v>
      </c>
      <c r="Z465" s="39">
        <f t="shared" si="69"/>
        <v>0.90895999999999999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427.27272727272725</v>
      </c>
      <c r="BN465" s="75">
        <f t="shared" si="71"/>
        <v>428.64</v>
      </c>
      <c r="BO465" s="75">
        <f t="shared" si="72"/>
        <v>0.72843822843822836</v>
      </c>
      <c r="BP465" s="75">
        <f t="shared" si="73"/>
        <v>0.73076923076923084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85</v>
      </c>
      <c r="Q477" s="620"/>
      <c r="R477" s="620"/>
      <c r="S477" s="620"/>
      <c r="T477" s="620"/>
      <c r="U477" s="620"/>
      <c r="V477" s="621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123.10606060606059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124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1.4830399999999999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85</v>
      </c>
      <c r="Q478" s="620"/>
      <c r="R478" s="620"/>
      <c r="S478" s="620"/>
      <c r="T478" s="620"/>
      <c r="U478" s="620"/>
      <c r="V478" s="621"/>
      <c r="W478" s="40" t="s">
        <v>68</v>
      </c>
      <c r="X478" s="41">
        <f>IFERROR(SUM(X461:X476),"0")</f>
        <v>650</v>
      </c>
      <c r="Y478" s="41">
        <f>IFERROR(SUM(Y461:Y476),"0")</f>
        <v>654.72</v>
      </c>
      <c r="Z478" s="40"/>
      <c r="AA478" s="64"/>
      <c r="AB478" s="64"/>
      <c r="AC478" s="64"/>
    </row>
    <row r="479" spans="1:68" ht="14.25" customHeight="1" x14ac:dyDescent="0.25">
      <c r="A479" s="622" t="s">
        <v>132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7"/>
      <c r="V480" s="37"/>
      <c r="W480" s="38" t="s">
        <v>68</v>
      </c>
      <c r="X480" s="56">
        <v>300</v>
      </c>
      <c r="Y480" s="53">
        <f>IFERROR(IF(X480="",0,CEILING((X480/$H480),1)*$H480),"")</f>
        <v>300.96000000000004</v>
      </c>
      <c r="Z480" s="39">
        <f>IFERROR(IF(Y480=0,"",ROUNDUP(Y480/H480,0)*0.01196),"")</f>
        <v>0.68171999999999999</v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320.45454545454544</v>
      </c>
      <c r="BN480" s="75">
        <f>IFERROR(Y480*I480/H480,"0")</f>
        <v>321.48</v>
      </c>
      <c r="BO480" s="75">
        <f>IFERROR(1/J480*(X480/H480),"0")</f>
        <v>0.54632867132867136</v>
      </c>
      <c r="BP480" s="75">
        <f>IFERROR(1/J480*(Y480/H480),"0")</f>
        <v>0.54807692307692313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85</v>
      </c>
      <c r="Q483" s="620"/>
      <c r="R483" s="620"/>
      <c r="S483" s="620"/>
      <c r="T483" s="620"/>
      <c r="U483" s="620"/>
      <c r="V483" s="621"/>
      <c r="W483" s="40" t="s">
        <v>86</v>
      </c>
      <c r="X483" s="41">
        <f>IFERROR(X480/H480,"0")+IFERROR(X481/H481,"0")+IFERROR(X482/H482,"0")</f>
        <v>56.818181818181813</v>
      </c>
      <c r="Y483" s="41">
        <f>IFERROR(Y480/H480,"0")+IFERROR(Y481/H481,"0")+IFERROR(Y482/H482,"0")</f>
        <v>57.000000000000007</v>
      </c>
      <c r="Z483" s="41">
        <f>IFERROR(IF(Z480="",0,Z480),"0")+IFERROR(IF(Z481="",0,Z481),"0")+IFERROR(IF(Z482="",0,Z482),"0")</f>
        <v>0.68171999999999999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85</v>
      </c>
      <c r="Q484" s="620"/>
      <c r="R484" s="620"/>
      <c r="S484" s="620"/>
      <c r="T484" s="620"/>
      <c r="U484" s="620"/>
      <c r="V484" s="621"/>
      <c r="W484" s="40" t="s">
        <v>68</v>
      </c>
      <c r="X484" s="41">
        <f>IFERROR(SUM(X480:X482),"0")</f>
        <v>300</v>
      </c>
      <c r="Y484" s="41">
        <f>IFERROR(SUM(Y480:Y482),"0")</f>
        <v>300.96000000000004</v>
      </c>
      <c r="Z484" s="40"/>
      <c r="AA484" s="64"/>
      <c r="AB484" s="64"/>
      <c r="AC484" s="64"/>
    </row>
    <row r="485" spans="1:68" ht="14.25" customHeight="1" x14ac:dyDescent="0.25">
      <c r="A485" s="622" t="s">
        <v>143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7"/>
      <c r="V486" s="37"/>
      <c r="W486" s="38" t="s">
        <v>68</v>
      </c>
      <c r="X486" s="56">
        <v>150</v>
      </c>
      <c r="Y486" s="53">
        <f t="shared" ref="Y486:Y494" si="74">IFERROR(IF(X486="",0,CEILING((X486/$H486),1)*$H486),"")</f>
        <v>153.12</v>
      </c>
      <c r="Z486" s="39">
        <f>IFERROR(IF(Y486=0,"",ROUNDUP(Y486/H486,0)*0.01196),"")</f>
        <v>0.34683999999999998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160.22727272727272</v>
      </c>
      <c r="BN486" s="75">
        <f t="shared" ref="BN486:BN494" si="76">IFERROR(Y486*I486/H486,"0")</f>
        <v>163.56</v>
      </c>
      <c r="BO486" s="75">
        <f t="shared" ref="BO486:BO494" si="77">IFERROR(1/J486*(X486/H486),"0")</f>
        <v>0.27316433566433568</v>
      </c>
      <c r="BP486" s="75">
        <f t="shared" ref="BP486:BP494" si="78">IFERROR(1/J486*(Y486/H486),"0")</f>
        <v>0.27884615384615385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7"/>
      <c r="V487" s="37"/>
      <c r="W487" s="38" t="s">
        <v>68</v>
      </c>
      <c r="X487" s="56">
        <v>100</v>
      </c>
      <c r="Y487" s="53">
        <f t="shared" si="74"/>
        <v>100.32000000000001</v>
      </c>
      <c r="Z487" s="39">
        <f>IFERROR(IF(Y487=0,"",ROUNDUP(Y487/H487,0)*0.01196),"")</f>
        <v>0.22724</v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106.81818181818181</v>
      </c>
      <c r="BN487" s="75">
        <f t="shared" si="76"/>
        <v>107.16</v>
      </c>
      <c r="BO487" s="75">
        <f t="shared" si="77"/>
        <v>0.18210955710955709</v>
      </c>
      <c r="BP487" s="75">
        <f t="shared" si="78"/>
        <v>0.18269230769230771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7"/>
      <c r="V488" s="37"/>
      <c r="W488" s="38" t="s">
        <v>68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85</v>
      </c>
      <c r="Q495" s="620"/>
      <c r="R495" s="620"/>
      <c r="S495" s="620"/>
      <c r="T495" s="620"/>
      <c r="U495" s="620"/>
      <c r="V495" s="621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47.348484848484844</v>
      </c>
      <c r="Y495" s="41">
        <f>IFERROR(Y486/H486,"0")+IFERROR(Y487/H487,"0")+IFERROR(Y488/H488,"0")+IFERROR(Y489/H489,"0")+IFERROR(Y490/H490,"0")+IFERROR(Y491/H491,"0")+IFERROR(Y492/H492,"0")+IFERROR(Y493/H493,"0")+IFERROR(Y494/H494,"0")</f>
        <v>48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0.57407999999999992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85</v>
      </c>
      <c r="Q496" s="620"/>
      <c r="R496" s="620"/>
      <c r="S496" s="620"/>
      <c r="T496" s="620"/>
      <c r="U496" s="620"/>
      <c r="V496" s="621"/>
      <c r="W496" s="40" t="s">
        <v>68</v>
      </c>
      <c r="X496" s="41">
        <f>IFERROR(SUM(X486:X494),"0")</f>
        <v>250</v>
      </c>
      <c r="Y496" s="41">
        <f>IFERROR(SUM(Y486:Y494),"0")</f>
        <v>253.44</v>
      </c>
      <c r="Z496" s="40"/>
      <c r="AA496" s="64"/>
      <c r="AB496" s="64"/>
      <c r="AC496" s="64"/>
    </row>
    <row r="497" spans="1:68" ht="14.25" customHeight="1" x14ac:dyDescent="0.25">
      <c r="A497" s="622" t="s">
        <v>63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85</v>
      </c>
      <c r="Q501" s="620"/>
      <c r="R501" s="620"/>
      <c r="S501" s="620"/>
      <c r="T501" s="620"/>
      <c r="U501" s="620"/>
      <c r="V501" s="621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85</v>
      </c>
      <c r="Q502" s="620"/>
      <c r="R502" s="620"/>
      <c r="S502" s="620"/>
      <c r="T502" s="620"/>
      <c r="U502" s="620"/>
      <c r="V502" s="621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2" t="s">
        <v>169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85</v>
      </c>
      <c r="Q506" s="620"/>
      <c r="R506" s="620"/>
      <c r="S506" s="620"/>
      <c r="T506" s="620"/>
      <c r="U506" s="620"/>
      <c r="V506" s="621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85</v>
      </c>
      <c r="Q507" s="620"/>
      <c r="R507" s="620"/>
      <c r="S507" s="620"/>
      <c r="T507" s="620"/>
      <c r="U507" s="620"/>
      <c r="V507" s="621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33" t="s">
        <v>774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52"/>
      <c r="AB508" s="52"/>
      <c r="AC508" s="52"/>
    </row>
    <row r="509" spans="1:68" ht="16.5" customHeight="1" x14ac:dyDescent="0.25">
      <c r="A509" s="673" t="s">
        <v>774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2"/>
      <c r="AB509" s="62"/>
      <c r="AC509" s="62"/>
    </row>
    <row r="510" spans="1:68" ht="14.25" customHeight="1" x14ac:dyDescent="0.25">
      <c r="A510" s="622" t="s">
        <v>95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19" t="s">
        <v>777</v>
      </c>
      <c r="Q511" s="625"/>
      <c r="R511" s="625"/>
      <c r="S511" s="625"/>
      <c r="T511" s="626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52" t="s">
        <v>781</v>
      </c>
      <c r="Q512" s="625"/>
      <c r="R512" s="625"/>
      <c r="S512" s="625"/>
      <c r="T512" s="626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5" t="s">
        <v>785</v>
      </c>
      <c r="Q513" s="625"/>
      <c r="R513" s="625"/>
      <c r="S513" s="625"/>
      <c r="T513" s="626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85</v>
      </c>
      <c r="Q514" s="620"/>
      <c r="R514" s="620"/>
      <c r="S514" s="620"/>
      <c r="T514" s="620"/>
      <c r="U514" s="620"/>
      <c r="V514" s="621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85</v>
      </c>
      <c r="Q515" s="620"/>
      <c r="R515" s="620"/>
      <c r="S515" s="620"/>
      <c r="T515" s="620"/>
      <c r="U515" s="620"/>
      <c r="V515" s="621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2" t="s">
        <v>132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3" t="s">
        <v>789</v>
      </c>
      <c r="Q517" s="625"/>
      <c r="R517" s="625"/>
      <c r="S517" s="625"/>
      <c r="T517" s="626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5" t="s">
        <v>792</v>
      </c>
      <c r="Q518" s="625"/>
      <c r="R518" s="625"/>
      <c r="S518" s="625"/>
      <c r="T518" s="626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4" t="s">
        <v>796</v>
      </c>
      <c r="Q519" s="625"/>
      <c r="R519" s="625"/>
      <c r="S519" s="625"/>
      <c r="T519" s="626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5"/>
      <c r="R520" s="625"/>
      <c r="S520" s="625"/>
      <c r="T520" s="626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85</v>
      </c>
      <c r="Q521" s="620"/>
      <c r="R521" s="620"/>
      <c r="S521" s="620"/>
      <c r="T521" s="620"/>
      <c r="U521" s="620"/>
      <c r="V521" s="621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85</v>
      </c>
      <c r="Q522" s="620"/>
      <c r="R522" s="620"/>
      <c r="S522" s="620"/>
      <c r="T522" s="620"/>
      <c r="U522" s="620"/>
      <c r="V522" s="621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2" t="s">
        <v>143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4" t="s">
        <v>803</v>
      </c>
      <c r="Q524" s="625"/>
      <c r="R524" s="625"/>
      <c r="S524" s="625"/>
      <c r="T524" s="626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79" t="s">
        <v>807</v>
      </c>
      <c r="Q525" s="625"/>
      <c r="R525" s="625"/>
      <c r="S525" s="625"/>
      <c r="T525" s="626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85</v>
      </c>
      <c r="Q526" s="620"/>
      <c r="R526" s="620"/>
      <c r="S526" s="620"/>
      <c r="T526" s="620"/>
      <c r="U526" s="620"/>
      <c r="V526" s="621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85</v>
      </c>
      <c r="Q527" s="620"/>
      <c r="R527" s="620"/>
      <c r="S527" s="620"/>
      <c r="T527" s="620"/>
      <c r="U527" s="620"/>
      <c r="V527" s="621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2" t="s">
        <v>63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764" t="s">
        <v>811</v>
      </c>
      <c r="Q529" s="625"/>
      <c r="R529" s="625"/>
      <c r="S529" s="625"/>
      <c r="T529" s="626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54" t="s">
        <v>811</v>
      </c>
      <c r="Q530" s="625"/>
      <c r="R530" s="625"/>
      <c r="S530" s="625"/>
      <c r="T530" s="626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85</v>
      </c>
      <c r="Q531" s="620"/>
      <c r="R531" s="620"/>
      <c r="S531" s="620"/>
      <c r="T531" s="620"/>
      <c r="U531" s="620"/>
      <c r="V531" s="621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85</v>
      </c>
      <c r="Q532" s="620"/>
      <c r="R532" s="620"/>
      <c r="S532" s="620"/>
      <c r="T532" s="620"/>
      <c r="U532" s="620"/>
      <c r="V532" s="621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2" t="s">
        <v>169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69" t="s">
        <v>816</v>
      </c>
      <c r="Q534" s="625"/>
      <c r="R534" s="625"/>
      <c r="S534" s="625"/>
      <c r="T534" s="626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45" t="s">
        <v>819</v>
      </c>
      <c r="Q535" s="625"/>
      <c r="R535" s="625"/>
      <c r="S535" s="625"/>
      <c r="T535" s="626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39" t="s">
        <v>822</v>
      </c>
      <c r="Q536" s="625"/>
      <c r="R536" s="625"/>
      <c r="S536" s="625"/>
      <c r="T536" s="626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09" t="s">
        <v>825</v>
      </c>
      <c r="Q537" s="625"/>
      <c r="R537" s="625"/>
      <c r="S537" s="625"/>
      <c r="T537" s="626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85</v>
      </c>
      <c r="Q538" s="620"/>
      <c r="R538" s="620"/>
      <c r="S538" s="620"/>
      <c r="T538" s="620"/>
      <c r="U538" s="620"/>
      <c r="V538" s="621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85</v>
      </c>
      <c r="Q539" s="620"/>
      <c r="R539" s="620"/>
      <c r="S539" s="620"/>
      <c r="T539" s="620"/>
      <c r="U539" s="620"/>
      <c r="V539" s="621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73" t="s">
        <v>826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"/>
      <c r="AB540" s="62"/>
      <c r="AC540" s="62"/>
    </row>
    <row r="541" spans="1:68" ht="14.25" customHeight="1" x14ac:dyDescent="0.25">
      <c r="A541" s="622" t="s">
        <v>95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06" t="s">
        <v>829</v>
      </c>
      <c r="Q542" s="625"/>
      <c r="R542" s="625"/>
      <c r="S542" s="625"/>
      <c r="T542" s="626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85</v>
      </c>
      <c r="Q543" s="620"/>
      <c r="R543" s="620"/>
      <c r="S543" s="620"/>
      <c r="T543" s="620"/>
      <c r="U543" s="620"/>
      <c r="V543" s="621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85</v>
      </c>
      <c r="Q544" s="620"/>
      <c r="R544" s="620"/>
      <c r="S544" s="620"/>
      <c r="T544" s="620"/>
      <c r="U544" s="620"/>
      <c r="V544" s="621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2" t="s">
        <v>132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737" t="s">
        <v>833</v>
      </c>
      <c r="Q546" s="625"/>
      <c r="R546" s="625"/>
      <c r="S546" s="625"/>
      <c r="T546" s="626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85</v>
      </c>
      <c r="Q547" s="620"/>
      <c r="R547" s="620"/>
      <c r="S547" s="620"/>
      <c r="T547" s="620"/>
      <c r="U547" s="620"/>
      <c r="V547" s="621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85</v>
      </c>
      <c r="Q548" s="620"/>
      <c r="R548" s="620"/>
      <c r="S548" s="620"/>
      <c r="T548" s="620"/>
      <c r="U548" s="620"/>
      <c r="V548" s="621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2" t="s">
        <v>143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686" t="s">
        <v>837</v>
      </c>
      <c r="Q550" s="625"/>
      <c r="R550" s="625"/>
      <c r="S550" s="625"/>
      <c r="T550" s="626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85</v>
      </c>
      <c r="Q551" s="620"/>
      <c r="R551" s="620"/>
      <c r="S551" s="620"/>
      <c r="T551" s="620"/>
      <c r="U551" s="620"/>
      <c r="V551" s="621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85</v>
      </c>
      <c r="Q552" s="620"/>
      <c r="R552" s="620"/>
      <c r="S552" s="620"/>
      <c r="T552" s="620"/>
      <c r="U552" s="620"/>
      <c r="V552" s="621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839</v>
      </c>
      <c r="Q553" s="638"/>
      <c r="R553" s="638"/>
      <c r="S553" s="638"/>
      <c r="T553" s="638"/>
      <c r="U553" s="638"/>
      <c r="V553" s="639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15101.199999999999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15190.319999999998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840</v>
      </c>
      <c r="Q554" s="638"/>
      <c r="R554" s="638"/>
      <c r="S554" s="638"/>
      <c r="T554" s="638"/>
      <c r="U554" s="638"/>
      <c r="V554" s="639"/>
      <c r="W554" s="40" t="s">
        <v>68</v>
      </c>
      <c r="X554" s="41">
        <f>IFERROR(SUM(BM22:BM550),"0")</f>
        <v>15757.077348533969</v>
      </c>
      <c r="Y554" s="41">
        <f>IFERROR(SUM(BN22:BN550),"0")</f>
        <v>15850.295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841</v>
      </c>
      <c r="Q555" s="638"/>
      <c r="R555" s="638"/>
      <c r="S555" s="638"/>
      <c r="T555" s="638"/>
      <c r="U555" s="638"/>
      <c r="V555" s="639"/>
      <c r="W555" s="40" t="s">
        <v>842</v>
      </c>
      <c r="X555" s="42">
        <f>ROUNDUP(SUM(BO22:BO550),0)</f>
        <v>24</v>
      </c>
      <c r="Y555" s="42">
        <f>ROUNDUP(SUM(BP22:BP550),0)</f>
        <v>24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843</v>
      </c>
      <c r="Q556" s="638"/>
      <c r="R556" s="638"/>
      <c r="S556" s="638"/>
      <c r="T556" s="638"/>
      <c r="U556" s="638"/>
      <c r="V556" s="639"/>
      <c r="W556" s="40" t="s">
        <v>68</v>
      </c>
      <c r="X556" s="41">
        <f>GrossWeightTotal+PalletQtyTotal*25</f>
        <v>16357.077348533969</v>
      </c>
      <c r="Y556" s="41">
        <f>GrossWeightTotalR+PalletQtyTotalR*25</f>
        <v>16450.294999999998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844</v>
      </c>
      <c r="Q557" s="638"/>
      <c r="R557" s="638"/>
      <c r="S557" s="638"/>
      <c r="T557" s="638"/>
      <c r="U557" s="638"/>
      <c r="V557" s="639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1702.4837406101772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1714</v>
      </c>
      <c r="Z557" s="40"/>
      <c r="AA557" s="64"/>
      <c r="AB557" s="64"/>
      <c r="AC557" s="64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845</v>
      </c>
      <c r="Q558" s="638"/>
      <c r="R558" s="638"/>
      <c r="S558" s="638"/>
      <c r="T558" s="638"/>
      <c r="U558" s="638"/>
      <c r="V558" s="639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25.602929999999997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1" t="s">
        <v>93</v>
      </c>
      <c r="D560" s="704"/>
      <c r="E560" s="704"/>
      <c r="F560" s="704"/>
      <c r="G560" s="704"/>
      <c r="H560" s="705"/>
      <c r="I560" s="641" t="s">
        <v>266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567</v>
      </c>
      <c r="W560" s="705"/>
      <c r="X560" s="641" t="s">
        <v>632</v>
      </c>
      <c r="Y560" s="704"/>
      <c r="Z560" s="704"/>
      <c r="AA560" s="705"/>
      <c r="AB560" s="80" t="s">
        <v>697</v>
      </c>
      <c r="AC560" s="641" t="s">
        <v>774</v>
      </c>
      <c r="AD560" s="705"/>
      <c r="AF560" s="1"/>
    </row>
    <row r="561" spans="1:32" ht="14.25" customHeight="1" thickTop="1" x14ac:dyDescent="0.2">
      <c r="A561" s="789" t="s">
        <v>848</v>
      </c>
      <c r="B561" s="641" t="s">
        <v>62</v>
      </c>
      <c r="C561" s="641" t="s">
        <v>94</v>
      </c>
      <c r="D561" s="641" t="s">
        <v>113</v>
      </c>
      <c r="E561" s="641" t="s">
        <v>176</v>
      </c>
      <c r="F561" s="641" t="s">
        <v>203</v>
      </c>
      <c r="G561" s="641" t="s">
        <v>242</v>
      </c>
      <c r="H561" s="641" t="s">
        <v>93</v>
      </c>
      <c r="I561" s="641" t="s">
        <v>267</v>
      </c>
      <c r="J561" s="641" t="s">
        <v>310</v>
      </c>
      <c r="K561" s="641" t="s">
        <v>371</v>
      </c>
      <c r="L561" s="641" t="s">
        <v>415</v>
      </c>
      <c r="M561" s="641" t="s">
        <v>433</v>
      </c>
      <c r="N561" s="1"/>
      <c r="O561" s="641" t="s">
        <v>446</v>
      </c>
      <c r="P561" s="641" t="s">
        <v>458</v>
      </c>
      <c r="Q561" s="641" t="s">
        <v>465</v>
      </c>
      <c r="R561" s="641" t="s">
        <v>469</v>
      </c>
      <c r="S561" s="641" t="s">
        <v>475</v>
      </c>
      <c r="T561" s="641" t="s">
        <v>480</v>
      </c>
      <c r="U561" s="641" t="s">
        <v>554</v>
      </c>
      <c r="V561" s="641" t="s">
        <v>568</v>
      </c>
      <c r="W561" s="641" t="s">
        <v>602</v>
      </c>
      <c r="X561" s="641" t="s">
        <v>633</v>
      </c>
      <c r="Y561" s="641" t="s">
        <v>665</v>
      </c>
      <c r="Z561" s="641" t="s">
        <v>683</v>
      </c>
      <c r="AA561" s="641" t="s">
        <v>690</v>
      </c>
      <c r="AB561" s="641" t="s">
        <v>697</v>
      </c>
      <c r="AC561" s="641" t="s">
        <v>774</v>
      </c>
      <c r="AD561" s="641" t="s">
        <v>826</v>
      </c>
      <c r="AF561" s="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0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159.6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1727.4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353.40000000000003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11661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63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8.4</v>
      </c>
      <c r="Y563" s="50">
        <f>IFERROR(Y432*1,"0")+IFERROR(Y433*1,"0")+IFERROR(Y437*1,"0")+IFERROR(Y438*1,"0")+IFERROR(Y439*1,"0")+IFERROR(Y440*1,"0")</f>
        <v>8.4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1209.1200000000001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2025-05-15T06:18:49Z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