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5 Черкизово Ташкент\"/>
    </mc:Choice>
  </mc:AlternateContent>
  <xr:revisionPtr revIDLastSave="0" documentId="13_ncr:1_{E7AB7675-24B5-45F8-90B1-C1BE287E84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8" i="1"/>
  <c r="R19" i="1"/>
  <c r="R20" i="1"/>
  <c r="R22" i="1"/>
  <c r="R23" i="1"/>
  <c r="R24" i="1"/>
  <c r="R25" i="1"/>
  <c r="R26" i="1"/>
  <c r="R27" i="1"/>
  <c r="R28" i="1"/>
  <c r="R29" i="1"/>
  <c r="R30" i="1"/>
  <c r="R31" i="1"/>
  <c r="R6" i="1"/>
  <c r="AD26" i="1" l="1"/>
  <c r="AD27" i="1"/>
  <c r="AD28" i="1"/>
  <c r="AD30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9" i="1"/>
  <c r="AE7" i="1" l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8" i="1"/>
  <c r="AF18" i="1"/>
  <c r="AE19" i="1"/>
  <c r="AF19" i="1"/>
  <c r="AE20" i="1"/>
  <c r="AF20" i="1"/>
  <c r="AE22" i="1"/>
  <c r="AF22" i="1"/>
  <c r="AE23" i="1"/>
  <c r="AF23" i="1"/>
  <c r="AE24" i="1"/>
  <c r="AF24" i="1"/>
  <c r="AD31" i="1"/>
  <c r="AF6" i="1"/>
  <c r="AE6" i="1"/>
  <c r="U25" i="1" l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AC27" i="1" l="1"/>
  <c r="AC31" i="1"/>
  <c r="AC25" i="1"/>
  <c r="AC26" i="1"/>
  <c r="AC28" i="1"/>
  <c r="AC29" i="1"/>
  <c r="AC30" i="1"/>
  <c r="O6" i="1" l="1"/>
  <c r="P6" i="1" s="1"/>
  <c r="O7" i="1"/>
  <c r="P7" i="1" s="1"/>
  <c r="P5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8" i="1"/>
  <c r="P18" i="1" s="1"/>
  <c r="O19" i="1"/>
  <c r="P19" i="1" s="1"/>
  <c r="O20" i="1"/>
  <c r="P20" i="1" s="1"/>
  <c r="O22" i="1"/>
  <c r="P22" i="1" s="1"/>
  <c r="O23" i="1"/>
  <c r="P23" i="1" s="1"/>
  <c r="O24" i="1"/>
  <c r="P24" i="1" s="1"/>
  <c r="V9" i="1" l="1"/>
  <c r="U9" i="1" s="1"/>
  <c r="O17" i="1"/>
  <c r="U17" i="1" s="1"/>
  <c r="O21" i="1"/>
  <c r="U21" i="1" s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E5" i="1"/>
  <c r="AC9" i="1" l="1"/>
  <c r="V17" i="1"/>
  <c r="V21" i="1"/>
  <c r="V13" i="1"/>
  <c r="V23" i="1"/>
  <c r="V19" i="1"/>
  <c r="V15" i="1"/>
  <c r="V11" i="1"/>
  <c r="V7" i="1"/>
  <c r="O5" i="1"/>
  <c r="V24" i="1"/>
  <c r="V22" i="1"/>
  <c r="V20" i="1"/>
  <c r="U20" i="1" s="1"/>
  <c r="V18" i="1"/>
  <c r="U18" i="1" s="1"/>
  <c r="V16" i="1"/>
  <c r="V14" i="1"/>
  <c r="V12" i="1"/>
  <c r="V10" i="1"/>
  <c r="V8" i="1"/>
  <c r="K5" i="1"/>
  <c r="V6" i="1"/>
  <c r="AC18" i="1" l="1"/>
  <c r="AC22" i="1"/>
  <c r="U22" i="1"/>
  <c r="AC24" i="1"/>
  <c r="U24" i="1"/>
  <c r="U23" i="1"/>
  <c r="AC23" i="1"/>
  <c r="AC20" i="1"/>
  <c r="U19" i="1"/>
  <c r="AC19" i="1"/>
  <c r="AC10" i="1"/>
  <c r="U10" i="1"/>
  <c r="AC14" i="1"/>
  <c r="U14" i="1"/>
  <c r="AC12" i="1"/>
  <c r="U12" i="1"/>
  <c r="AC16" i="1"/>
  <c r="U16" i="1"/>
  <c r="U7" i="1"/>
  <c r="AC7" i="1"/>
  <c r="U15" i="1"/>
  <c r="AC15" i="1"/>
  <c r="U11" i="1"/>
  <c r="AC11" i="1"/>
  <c r="U13" i="1"/>
  <c r="AC13" i="1"/>
  <c r="U6" i="1"/>
  <c r="AC6" i="1"/>
  <c r="U8" i="1"/>
  <c r="AC8" i="1"/>
  <c r="Q5" i="1"/>
  <c r="AC5" i="1" l="1"/>
  <c r="AD6" i="1"/>
  <c r="AD5" i="1" s="1"/>
  <c r="R5" i="1"/>
</calcChain>
</file>

<file path=xl/sharedStrings.xml><?xml version="1.0" encoding="utf-8"?>
<sst xmlns="http://schemas.openxmlformats.org/spreadsheetml/2006/main" count="102" uniqueCount="68">
  <si>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</si>
  <si>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</si>
  <si>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</si>
  <si>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</si>
  <si>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</si>
  <si>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</si>
  <si>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</si>
  <si>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</si>
  <si>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</si>
  <si>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</si>
  <si>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</si>
  <si>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</si>
  <si>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</si>
  <si>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</si>
  <si>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</si>
  <si>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</si>
  <si>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</si>
  <si>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</si>
  <si>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</si>
  <si>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</si>
  <si>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</si>
  <si>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</si>
  <si>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27,07,</t>
  </si>
  <si>
    <t>02,05,</t>
  </si>
  <si>
    <t>29,04,</t>
  </si>
  <si>
    <t>15,04,</t>
  </si>
  <si>
    <t>10,04,</t>
  </si>
  <si>
    <t>03,04,</t>
  </si>
  <si>
    <t>01,04,</t>
  </si>
  <si>
    <t>ВАР МОЛОЧНАЯ ПО-Ч НМО 1 КГ К3  ЧЕРКИЗОВО</t>
  </si>
  <si>
    <t>кг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</si>
  <si>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</si>
  <si>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</si>
  <si>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</si>
  <si>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</si>
  <si>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</si>
  <si>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</si>
  <si>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КОПЧ ГРУДИНКА ПО-ЧЕРК ВУ ШТ 0.3КГ К1.8  ЧЕРКИЗОВО</t>
  </si>
  <si>
    <t>нужно увеличить продажи!!!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</si>
  <si>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</si>
  <si>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</si>
  <si>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</si>
  <si>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</si>
  <si>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</si>
  <si>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не было в заказах</t>
  </si>
  <si>
    <t>СК САЛЬЧИЧОН НАРЕЗ ФИБ ЗА ШТ 0.1КГ К1.2  ЧЕРКИЗОВО</t>
  </si>
  <si>
    <t>СК САЛЬЧИЧОН С РОЗОВЫМ ПЕРЦ. СРЕЗ ШТ 0,3  ЧЕРКИЗОВО</t>
  </si>
  <si>
    <t>СК САЛЬЧИЧОН С РОЗОВЫМ ПЕРЦЕМ НАР ШТ 85Г  ЧЕРКИЗОВО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</si>
  <si>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</si>
  <si>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</si>
  <si>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</si>
  <si>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КОПЧ ПО-Ч ЛОТ ПМО ЗА ШТ 0.4КГ K1.6  ЧЕРКИЗОВО</t>
  </si>
  <si>
    <t>12,05,</t>
  </si>
  <si>
    <t>для расчетов</t>
  </si>
  <si>
    <t>можно менять</t>
  </si>
  <si>
    <t>расч</t>
  </si>
  <si>
    <t xml:space="preserve">ВАР КЛАССИЧЕСКАЯ ПО-Ч ЦО ЗА 1.6КГ K3.2 ЧЕРКИЗОВО </t>
  </si>
  <si>
    <t xml:space="preserve">СК ОНЕЖСКАЯ СРЕЗ ФИБ ВУ ШТ 0.3КГ K1.8 ЧЕРКИЗОВО </t>
  </si>
  <si>
    <t>ВАР АРОМАТНАЯ ПО-Ч ЦО ЗА 1.6КГ K3.2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</si>
  <si>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</si>
  <si>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</si>
  <si>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</si>
  <si>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СК САЛЬЧИЧОН СРЕЗ ФИБ ВУ ШТ 0.3КГ (ТМ ЧЕРКИЗОВО ПРЕМИУМ) K1.8</t>
  </si>
  <si>
    <t>заказ</t>
  </si>
  <si>
    <t>ВЕС</t>
  </si>
  <si>
    <t>вес за ед.</t>
  </si>
  <si>
    <t>вес кор</t>
  </si>
  <si>
    <t>заказ от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</si>
</sst>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1"/>
    <xf numFmtId="9" fontId="6" fillId="0" borderId="0" applyFont="0" applyFill="0" applyBorder="0" applyAlignment="0" applyProtection="0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3" fillId="5" borderId="1" xfId="1" applyNumberFormat="1" applyFont="1" applyFill="1"/>
    <xf numFmtId="164" fontId="1" fillId="6" borderId="1" xfId="1" applyNumberFormat="1" applyFill="1"/>
    <xf numFmtId="165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9" fontId="1" fillId="5" borderId="1" xfId="2" applyFont="1" applyFill="1" applyBorder="1"/>
    <xf numFmtId="9" fontId="1" fillId="0" borderId="1" xfId="2" applyFont="1" applyBorder="1"/>
    <xf numFmtId="164" fontId="7" fillId="2" borderId="1" xfId="1" applyNumberFormat="1" applyFont="1" applyFill="1"/>
    <xf numFmtId="164" fontId="8" fillId="2" borderId="1" xfId="1" applyNumberFormat="1" applyFont="1" applyFill="1"/>
    <xf numFmtId="164" fontId="7" fillId="4" borderId="1" xfId="1" applyNumberFormat="1" applyFont="1" applyFill="1"/>
    <xf numFmtId="164" fontId="4" fillId="8" borderId="1" xfId="1" applyNumberFormat="1" applyFont="1" applyFill="1"/>
  </cellXfs>
  <cellStyles count="3">
    <cellStyle name="Arial10px" xfId="1" xr:uid="{00000000-0005-0000-0000-000000000000}"/>
    <cellStyle name="Обычный" xfId="0" builtinId="0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63;&#1077;&#1088;&#1082;&#1080;&#1079;&#1086;&#1074;&#1086;%20UZ/2025/04,25/15,04,25%20&#1063;&#1077;&#1088;&#1082;&#1080;&#1079;&#1086;&#1074;&#1086;%20&#1058;&#1072;&#1096;&#1082;&#1077;&#1085;&#1090;/&#1076;&#1074;%2015,04,25%20&#1090;&#1096;&#1088;&#1089;&#1095;%20&#1095;&#1088;&#1082;&#1079;&#1074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>
            <v>28</v>
          </cell>
        </row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комментарии</v>
          </cell>
          <cell r="AA3" t="str">
            <v>вес</v>
          </cell>
          <cell r="AB3" t="str">
            <v>ВЕС</v>
          </cell>
          <cell r="AC3" t="str">
            <v>вес за ед.</v>
          </cell>
          <cell r="AD3" t="str">
            <v>вес кор</v>
          </cell>
        </row>
        <row r="4">
          <cell r="N4" t="str">
            <v>07,04,</v>
          </cell>
          <cell r="O4" t="str">
            <v>14,07,</v>
          </cell>
          <cell r="P4" t="str">
            <v>15,04,</v>
          </cell>
          <cell r="Q4" t="str">
            <v>на 27,04,</v>
          </cell>
          <cell r="R4" t="str">
            <v>27,07,</v>
          </cell>
          <cell r="W4" t="str">
            <v>10,04,</v>
          </cell>
          <cell r="X4" t="str">
            <v>03,04,</v>
          </cell>
          <cell r="Y4" t="str">
            <v>01,04,</v>
          </cell>
        </row>
        <row r="5">
          <cell r="J5">
            <v>0</v>
          </cell>
          <cell r="K5">
            <v>2126.5729999999999</v>
          </cell>
          <cell r="L5">
            <v>0</v>
          </cell>
          <cell r="M5">
            <v>0</v>
          </cell>
          <cell r="N5">
            <v>3878</v>
          </cell>
          <cell r="O5">
            <v>4880</v>
          </cell>
          <cell r="P5">
            <v>425.3146000000001</v>
          </cell>
          <cell r="Q5">
            <v>5530</v>
          </cell>
          <cell r="R5">
            <v>5523</v>
          </cell>
          <cell r="S5">
            <v>0</v>
          </cell>
          <cell r="W5">
            <v>258.29680000000002</v>
          </cell>
          <cell r="X5">
            <v>592.58240000000001</v>
          </cell>
          <cell r="Y5">
            <v>487.55599999999998</v>
          </cell>
          <cell r="AA5">
            <v>1502</v>
          </cell>
          <cell r="AB5">
            <v>1502.04</v>
          </cell>
        </row>
        <row r="6">
          <cell r="I6">
            <v>1030115552</v>
          </cell>
          <cell r="K6">
            <v>68.572999999999993</v>
          </cell>
          <cell r="N6">
            <v>90</v>
          </cell>
          <cell r="O6">
            <v>150</v>
          </cell>
          <cell r="P6">
            <v>13.714599999999999</v>
          </cell>
          <cell r="Q6">
            <v>50</v>
          </cell>
          <cell r="R6">
            <v>51</v>
          </cell>
          <cell r="U6">
            <v>28.519023522377616</v>
          </cell>
          <cell r="V6">
            <v>24.87327373747685</v>
          </cell>
          <cell r="W6">
            <v>17.296800000000001</v>
          </cell>
          <cell r="X6">
            <v>21.5824</v>
          </cell>
          <cell r="Y6">
            <v>20.556000000000001</v>
          </cell>
          <cell r="AA6">
            <v>50</v>
          </cell>
          <cell r="AB6">
            <v>51</v>
          </cell>
          <cell r="AC6">
            <v>1</v>
          </cell>
          <cell r="AD6">
            <v>3</v>
          </cell>
        </row>
        <row r="7">
          <cell r="I7">
            <v>1030115404</v>
          </cell>
          <cell r="K7">
            <v>230</v>
          </cell>
          <cell r="N7">
            <v>252</v>
          </cell>
          <cell r="O7">
            <v>347.99999999999989</v>
          </cell>
          <cell r="P7">
            <v>46</v>
          </cell>
          <cell r="Q7">
            <v>600</v>
          </cell>
          <cell r="R7">
            <v>600</v>
          </cell>
          <cell r="U7">
            <v>26.695652173913043</v>
          </cell>
          <cell r="V7">
            <v>13.652173913043475</v>
          </cell>
          <cell r="W7">
            <v>31.2</v>
          </cell>
          <cell r="X7">
            <v>47.8</v>
          </cell>
          <cell r="Y7">
            <v>41.5</v>
          </cell>
          <cell r="AA7">
            <v>240</v>
          </cell>
          <cell r="AB7">
            <v>240</v>
          </cell>
          <cell r="AC7">
            <v>0.4</v>
          </cell>
          <cell r="AD7">
            <v>2.4</v>
          </cell>
        </row>
        <row r="8">
          <cell r="I8">
            <v>1030804004</v>
          </cell>
          <cell r="K8">
            <v>97</v>
          </cell>
          <cell r="N8">
            <v>42</v>
          </cell>
          <cell r="O8">
            <v>168</v>
          </cell>
          <cell r="P8">
            <v>19.399999999999999</v>
          </cell>
          <cell r="Q8">
            <v>280</v>
          </cell>
          <cell r="R8">
            <v>282</v>
          </cell>
          <cell r="U8">
            <v>27.577319587628867</v>
          </cell>
          <cell r="V8">
            <v>13.144329896907218</v>
          </cell>
          <cell r="W8">
            <v>5.8</v>
          </cell>
          <cell r="X8">
            <v>19</v>
          </cell>
          <cell r="Y8">
            <v>12.75</v>
          </cell>
          <cell r="AA8">
            <v>112</v>
          </cell>
          <cell r="AB8">
            <v>112.80000000000001</v>
          </cell>
          <cell r="AC8">
            <v>0.4</v>
          </cell>
          <cell r="AD8">
            <v>2.4</v>
          </cell>
        </row>
        <row r="9">
          <cell r="I9">
            <v>1030419235</v>
          </cell>
          <cell r="K9">
            <v>30</v>
          </cell>
          <cell r="N9">
            <v>102</v>
          </cell>
          <cell r="O9">
            <v>198</v>
          </cell>
          <cell r="P9">
            <v>6</v>
          </cell>
          <cell r="R9">
            <v>0</v>
          </cell>
          <cell r="U9">
            <v>50</v>
          </cell>
          <cell r="V9">
            <v>50</v>
          </cell>
          <cell r="W9">
            <v>17.399999999999999</v>
          </cell>
          <cell r="X9">
            <v>26.2</v>
          </cell>
          <cell r="Y9">
            <v>15.25</v>
          </cell>
          <cell r="AA9">
            <v>0</v>
          </cell>
          <cell r="AB9">
            <v>0</v>
          </cell>
          <cell r="AC9">
            <v>0.3</v>
          </cell>
          <cell r="AD9">
            <v>1.8</v>
          </cell>
        </row>
        <row r="10">
          <cell r="I10">
            <v>1030412236</v>
          </cell>
          <cell r="K10">
            <v>68</v>
          </cell>
          <cell r="N10">
            <v>140</v>
          </cell>
          <cell r="O10">
            <v>140</v>
          </cell>
          <cell r="P10">
            <v>13.6</v>
          </cell>
          <cell r="Q10">
            <v>100</v>
          </cell>
          <cell r="R10">
            <v>100</v>
          </cell>
          <cell r="U10">
            <v>28.235294117647058</v>
          </cell>
          <cell r="V10">
            <v>20.882352941176471</v>
          </cell>
          <cell r="W10">
            <v>14.8</v>
          </cell>
          <cell r="X10">
            <v>22.6</v>
          </cell>
          <cell r="Y10">
            <v>18.5</v>
          </cell>
          <cell r="AA10">
            <v>50</v>
          </cell>
          <cell r="AB10">
            <v>50</v>
          </cell>
          <cell r="AC10">
            <v>0.5</v>
          </cell>
          <cell r="AD10">
            <v>2</v>
          </cell>
        </row>
        <row r="11">
          <cell r="I11">
            <v>1030712385</v>
          </cell>
          <cell r="K11">
            <v>286</v>
          </cell>
          <cell r="N11">
            <v>0</v>
          </cell>
          <cell r="O11">
            <v>350</v>
          </cell>
          <cell r="P11">
            <v>57.2</v>
          </cell>
          <cell r="Q11">
            <v>1000</v>
          </cell>
          <cell r="R11">
            <v>1000</v>
          </cell>
          <cell r="U11">
            <v>28.776223776223773</v>
          </cell>
          <cell r="V11">
            <v>11.293706293706293</v>
          </cell>
          <cell r="W11">
            <v>20.6</v>
          </cell>
          <cell r="X11">
            <v>47.6</v>
          </cell>
          <cell r="Y11">
            <v>35</v>
          </cell>
          <cell r="AA11">
            <v>180</v>
          </cell>
          <cell r="AB11">
            <v>180</v>
          </cell>
          <cell r="AC11">
            <v>0.18</v>
          </cell>
          <cell r="AD11">
            <v>1.8</v>
          </cell>
        </row>
        <row r="12">
          <cell r="I12">
            <v>1030709904</v>
          </cell>
          <cell r="K12">
            <v>15</v>
          </cell>
          <cell r="N12">
            <v>150</v>
          </cell>
          <cell r="O12">
            <v>222</v>
          </cell>
          <cell r="P12">
            <v>3</v>
          </cell>
          <cell r="Q12">
            <v>150</v>
          </cell>
          <cell r="R12">
            <v>150</v>
          </cell>
          <cell r="U12">
            <v>173.66666666666666</v>
          </cell>
          <cell r="V12">
            <v>123.66666666666667</v>
          </cell>
          <cell r="W12">
            <v>6.4</v>
          </cell>
          <cell r="X12">
            <v>26.4</v>
          </cell>
          <cell r="Y12">
            <v>21</v>
          </cell>
          <cell r="AA12">
            <v>45</v>
          </cell>
          <cell r="AB12">
            <v>45</v>
          </cell>
          <cell r="AC12">
            <v>0.3</v>
          </cell>
          <cell r="AD12">
            <v>1.8</v>
          </cell>
        </row>
        <row r="13">
          <cell r="I13">
            <v>1030633904</v>
          </cell>
          <cell r="K13">
            <v>118</v>
          </cell>
          <cell r="N13">
            <v>348.00000000000011</v>
          </cell>
          <cell r="O13">
            <v>300</v>
          </cell>
          <cell r="P13">
            <v>23.6</v>
          </cell>
          <cell r="Q13">
            <v>200</v>
          </cell>
          <cell r="R13">
            <v>198</v>
          </cell>
          <cell r="U13">
            <v>35.932203389830512</v>
          </cell>
          <cell r="V13">
            <v>27.457627118644069</v>
          </cell>
          <cell r="W13">
            <v>4</v>
          </cell>
          <cell r="X13">
            <v>39.6</v>
          </cell>
          <cell r="Y13">
            <v>31.5</v>
          </cell>
          <cell r="AA13">
            <v>30</v>
          </cell>
          <cell r="AB13">
            <v>29.7</v>
          </cell>
          <cell r="AC13">
            <v>0.15</v>
          </cell>
          <cell r="AD13">
            <v>0.9</v>
          </cell>
        </row>
        <row r="14">
          <cell r="I14">
            <v>1030686740</v>
          </cell>
          <cell r="K14">
            <v>261</v>
          </cell>
          <cell r="N14">
            <v>504.00000000000011</v>
          </cell>
          <cell r="O14">
            <v>552</v>
          </cell>
          <cell r="P14">
            <v>52.2</v>
          </cell>
          <cell r="Q14">
            <v>600</v>
          </cell>
          <cell r="R14">
            <v>600</v>
          </cell>
          <cell r="U14">
            <v>31.72413793103448</v>
          </cell>
          <cell r="V14">
            <v>20.229885057471265</v>
          </cell>
          <cell r="W14">
            <v>41.2</v>
          </cell>
          <cell r="X14">
            <v>60</v>
          </cell>
          <cell r="Y14">
            <v>50.25</v>
          </cell>
          <cell r="AA14">
            <v>180</v>
          </cell>
          <cell r="AB14">
            <v>180</v>
          </cell>
          <cell r="AC14">
            <v>0.3</v>
          </cell>
          <cell r="AD14">
            <v>3.6</v>
          </cell>
        </row>
        <row r="15">
          <cell r="I15">
            <v>1030686857</v>
          </cell>
          <cell r="K15">
            <v>223</v>
          </cell>
          <cell r="N15">
            <v>552</v>
          </cell>
          <cell r="O15">
            <v>396</v>
          </cell>
          <cell r="P15">
            <v>44.6</v>
          </cell>
          <cell r="Q15">
            <v>400</v>
          </cell>
          <cell r="R15">
            <v>396</v>
          </cell>
          <cell r="U15">
            <v>31.00896860986547</v>
          </cell>
          <cell r="V15">
            <v>22.040358744394617</v>
          </cell>
          <cell r="W15">
            <v>19.399999999999999</v>
          </cell>
          <cell r="X15">
            <v>50.6</v>
          </cell>
          <cell r="Y15">
            <v>46.75</v>
          </cell>
          <cell r="AA15">
            <v>120</v>
          </cell>
          <cell r="AB15">
            <v>118.8</v>
          </cell>
          <cell r="AC15">
            <v>0.3</v>
          </cell>
          <cell r="AD15">
            <v>3.6</v>
          </cell>
        </row>
        <row r="16">
          <cell r="I16">
            <v>1030654104</v>
          </cell>
          <cell r="K16">
            <v>125</v>
          </cell>
          <cell r="N16">
            <v>300</v>
          </cell>
          <cell r="O16">
            <v>150</v>
          </cell>
          <cell r="P16">
            <v>25</v>
          </cell>
          <cell r="Q16">
            <v>300</v>
          </cell>
          <cell r="R16">
            <v>300</v>
          </cell>
          <cell r="U16">
            <v>30.08</v>
          </cell>
          <cell r="V16">
            <v>18.079999999999998</v>
          </cell>
          <cell r="W16">
            <v>12.2</v>
          </cell>
          <cell r="X16">
            <v>26.4</v>
          </cell>
          <cell r="Y16">
            <v>24</v>
          </cell>
          <cell r="AA16">
            <v>60</v>
          </cell>
          <cell r="AB16">
            <v>60</v>
          </cell>
          <cell r="AC16">
            <v>0.2</v>
          </cell>
          <cell r="AD16">
            <v>1.2</v>
          </cell>
        </row>
        <row r="17">
          <cell r="I17" t="str">
            <v>не было в заказах</v>
          </cell>
          <cell r="K17">
            <v>3</v>
          </cell>
          <cell r="P17">
            <v>0.6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AB17">
            <v>0</v>
          </cell>
        </row>
        <row r="18">
          <cell r="I18">
            <v>1030650028</v>
          </cell>
          <cell r="K18">
            <v>138</v>
          </cell>
          <cell r="N18">
            <v>96.000000000000014</v>
          </cell>
          <cell r="O18">
            <v>204</v>
          </cell>
          <cell r="P18">
            <v>27.6</v>
          </cell>
          <cell r="Q18">
            <v>400</v>
          </cell>
          <cell r="R18">
            <v>396.00000000000006</v>
          </cell>
          <cell r="U18">
            <v>26.123188405797102</v>
          </cell>
          <cell r="V18">
            <v>11.630434782608695</v>
          </cell>
          <cell r="W18">
            <v>8.8000000000000007</v>
          </cell>
          <cell r="X18">
            <v>22.2</v>
          </cell>
          <cell r="Y18">
            <v>16.5</v>
          </cell>
          <cell r="AA18">
            <v>40</v>
          </cell>
          <cell r="AB18">
            <v>39.600000000000009</v>
          </cell>
          <cell r="AC18">
            <v>0.1</v>
          </cell>
          <cell r="AD18">
            <v>1.2000000000000002</v>
          </cell>
        </row>
        <row r="19">
          <cell r="I19">
            <v>1030657419</v>
          </cell>
          <cell r="K19">
            <v>48</v>
          </cell>
          <cell r="N19">
            <v>252</v>
          </cell>
          <cell r="O19">
            <v>198</v>
          </cell>
          <cell r="P19">
            <v>9.6</v>
          </cell>
          <cell r="Q19">
            <v>150</v>
          </cell>
          <cell r="R19">
            <v>150</v>
          </cell>
          <cell r="U19">
            <v>62.708333333333336</v>
          </cell>
          <cell r="V19">
            <v>47.083333333333336</v>
          </cell>
          <cell r="W19">
            <v>15.4</v>
          </cell>
          <cell r="X19">
            <v>23.4</v>
          </cell>
          <cell r="Y19">
            <v>19.25</v>
          </cell>
          <cell r="AA19">
            <v>45</v>
          </cell>
          <cell r="AB19">
            <v>45</v>
          </cell>
          <cell r="AC19">
            <v>0.3</v>
          </cell>
          <cell r="AD19">
            <v>1.8</v>
          </cell>
        </row>
        <row r="20">
          <cell r="I20">
            <v>1030657628</v>
          </cell>
          <cell r="K20">
            <v>44</v>
          </cell>
          <cell r="N20">
            <v>348</v>
          </cell>
          <cell r="O20">
            <v>204</v>
          </cell>
          <cell r="P20">
            <v>8.8000000000000007</v>
          </cell>
          <cell r="R20">
            <v>0</v>
          </cell>
          <cell r="U20">
            <v>78.636363636363626</v>
          </cell>
          <cell r="V20">
            <v>78.636363636363626</v>
          </cell>
          <cell r="W20">
            <v>4.4000000000000004</v>
          </cell>
          <cell r="X20">
            <v>31.4</v>
          </cell>
          <cell r="Y20">
            <v>33.25</v>
          </cell>
          <cell r="Z20" t="str">
            <v>нужно увеличить продажи!!!</v>
          </cell>
          <cell r="AA20">
            <v>0</v>
          </cell>
          <cell r="AB20">
            <v>0</v>
          </cell>
          <cell r="AC20">
            <v>8.5000000000000006E-2</v>
          </cell>
          <cell r="AD20">
            <v>1.02</v>
          </cell>
        </row>
        <row r="21">
          <cell r="I21" t="str">
            <v>не было в заказах</v>
          </cell>
          <cell r="K21">
            <v>6</v>
          </cell>
          <cell r="P21">
            <v>1.2</v>
          </cell>
          <cell r="U21">
            <v>-2.5</v>
          </cell>
          <cell r="V21">
            <v>-2.5</v>
          </cell>
          <cell r="W21">
            <v>0</v>
          </cell>
          <cell r="X21">
            <v>0</v>
          </cell>
          <cell r="Y21">
            <v>0</v>
          </cell>
          <cell r="AB21">
            <v>0</v>
          </cell>
        </row>
        <row r="22">
          <cell r="I22">
            <v>1030638204</v>
          </cell>
          <cell r="K22">
            <v>256</v>
          </cell>
          <cell r="N22">
            <v>48.000000000000007</v>
          </cell>
          <cell r="O22">
            <v>402</v>
          </cell>
          <cell r="P22">
            <v>51.2</v>
          </cell>
          <cell r="Q22">
            <v>500</v>
          </cell>
          <cell r="R22">
            <v>498</v>
          </cell>
          <cell r="U22">
            <v>19.86328125</v>
          </cell>
          <cell r="V22">
            <v>10.09765625</v>
          </cell>
          <cell r="W22">
            <v>20.2</v>
          </cell>
          <cell r="X22">
            <v>35</v>
          </cell>
          <cell r="Y22">
            <v>26.75</v>
          </cell>
          <cell r="AA22">
            <v>90</v>
          </cell>
          <cell r="AB22">
            <v>89.64</v>
          </cell>
          <cell r="AC22">
            <v>0.18</v>
          </cell>
          <cell r="AD22">
            <v>1.08</v>
          </cell>
        </row>
        <row r="23">
          <cell r="I23">
            <v>1030670844</v>
          </cell>
          <cell r="K23">
            <v>109</v>
          </cell>
          <cell r="N23">
            <v>402</v>
          </cell>
          <cell r="O23">
            <v>498</v>
          </cell>
          <cell r="P23">
            <v>21.8</v>
          </cell>
          <cell r="Q23">
            <v>400</v>
          </cell>
          <cell r="R23">
            <v>402</v>
          </cell>
          <cell r="U23">
            <v>59.633027522935777</v>
          </cell>
          <cell r="V23">
            <v>41.284403669724767</v>
          </cell>
          <cell r="W23">
            <v>17.600000000000001</v>
          </cell>
          <cell r="X23">
            <v>47.2</v>
          </cell>
          <cell r="Y23">
            <v>39</v>
          </cell>
          <cell r="AA23">
            <v>100</v>
          </cell>
          <cell r="AB23">
            <v>100.5</v>
          </cell>
          <cell r="AC23">
            <v>0.25</v>
          </cell>
          <cell r="AD23">
            <v>1.5</v>
          </cell>
        </row>
        <row r="24">
          <cell r="I24">
            <v>1030234120</v>
          </cell>
          <cell r="K24">
            <v>1</v>
          </cell>
          <cell r="N24">
            <v>252</v>
          </cell>
          <cell r="O24">
            <v>400</v>
          </cell>
          <cell r="P24">
            <v>0.2</v>
          </cell>
          <cell r="Q24">
            <v>400</v>
          </cell>
          <cell r="R24">
            <v>400</v>
          </cell>
          <cell r="U24">
            <v>5260</v>
          </cell>
          <cell r="V24">
            <v>3260</v>
          </cell>
          <cell r="W24">
            <v>1.6</v>
          </cell>
          <cell r="X24">
            <v>45.6</v>
          </cell>
          <cell r="Y24">
            <v>35.75</v>
          </cell>
          <cell r="AA24">
            <v>160</v>
          </cell>
          <cell r="AB24">
            <v>160</v>
          </cell>
          <cell r="AC24">
            <v>0.4</v>
          </cell>
          <cell r="AD24">
            <v>1.6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B8" sqref="AB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8" bestFit="1" customWidth="1"/>
    <col min="8" max="8" width="5" customWidth="1"/>
    <col min="9" max="9" width="12" customWidth="1"/>
    <col min="10" max="13" width="0.7109375" customWidth="1"/>
    <col min="14" max="15" width="7" customWidth="1"/>
    <col min="16" max="16" width="14.5703125" customWidth="1"/>
    <col min="17" max="19" width="7" customWidth="1"/>
    <col min="20" max="20" width="21" customWidth="1"/>
    <col min="21" max="22" width="5" customWidth="1"/>
    <col min="23" max="27" width="6" customWidth="1"/>
    <col min="28" max="28" width="45.7109375" customWidth="1"/>
    <col min="29" max="29" width="7" customWidth="1"/>
    <col min="30" max="30" width="8" customWidth="1"/>
    <col min="31" max="32" width="8" style="8" customWidth="1"/>
    <col min="33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>
        <v>24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6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5" t="s">
        <v>54</v>
      </c>
      <c r="Q2" s="1">
        <v>14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6"/>
      <c r="AF2" s="6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53</v>
      </c>
      <c r="Q3" s="21" t="s">
        <v>67</v>
      </c>
      <c r="R3" s="20" t="s">
        <v>63</v>
      </c>
      <c r="S3" s="20" t="s">
        <v>15</v>
      </c>
      <c r="T3" s="5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9" t="s">
        <v>64</v>
      </c>
      <c r="AE3" s="7" t="s">
        <v>65</v>
      </c>
      <c r="AF3" s="7" t="s">
        <v>66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/>
      <c r="Q4" s="13"/>
      <c r="R4" s="13" t="s">
        <v>52</v>
      </c>
      <c r="S4" s="1" t="s">
        <v>55</v>
      </c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/>
      <c r="AC4" s="1"/>
      <c r="AD4" s="1"/>
      <c r="AE4" s="6"/>
      <c r="AF4" s="6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3">
        <f>SUM(E6:E500)</f>
        <v>1426.0650000000001</v>
      </c>
      <c r="F5" s="3">
        <f>SUM(F6:F500)</f>
        <v>3353.0740000000001</v>
      </c>
      <c r="G5" s="6"/>
      <c r="H5" s="1"/>
      <c r="I5" s="1"/>
      <c r="J5" s="3">
        <f t="shared" ref="J5:S5" si="0">SUM(J6:J500)</f>
        <v>0</v>
      </c>
      <c r="K5" s="3">
        <f t="shared" si="0"/>
        <v>1426.0650000000001</v>
      </c>
      <c r="L5" s="3">
        <f t="shared" si="0"/>
        <v>0</v>
      </c>
      <c r="M5" s="3">
        <f t="shared" si="0"/>
        <v>0</v>
      </c>
      <c r="N5" s="3">
        <f t="shared" si="0"/>
        <v>6293.7999999999993</v>
      </c>
      <c r="O5" s="3">
        <f t="shared" si="0"/>
        <v>285.21300000000002</v>
      </c>
      <c r="P5" s="3">
        <f t="shared" si="0"/>
        <v>280.41300000000001</v>
      </c>
      <c r="Q5" s="3">
        <f t="shared" si="0"/>
        <v>4530</v>
      </c>
      <c r="R5" s="3">
        <f t="shared" si="0"/>
        <v>4449</v>
      </c>
      <c r="S5" s="3">
        <f t="shared" si="0"/>
        <v>902.38200000000006</v>
      </c>
      <c r="T5" s="1"/>
      <c r="U5" s="1"/>
      <c r="V5" s="1"/>
      <c r="W5" s="3">
        <f>SUM(W6:W500)</f>
        <v>547.197</v>
      </c>
      <c r="X5" s="3">
        <f>SUM(X6:X500)</f>
        <v>425.3146000000001</v>
      </c>
      <c r="Y5" s="3">
        <f>SUM(Y6:Y500)</f>
        <v>258.29680000000002</v>
      </c>
      <c r="Z5" s="3">
        <f>SUM(Z6:Z500)</f>
        <v>592.58240000000001</v>
      </c>
      <c r="AA5" s="3">
        <f>SUM(AA6:AA500)</f>
        <v>487.55599999999998</v>
      </c>
      <c r="AB5" s="1"/>
      <c r="AC5" s="3">
        <f>SUM(AC6:AC500)</f>
        <v>1729.8</v>
      </c>
      <c r="AD5" s="3">
        <f>SUM(AD6:AD500)</f>
        <v>1732.4399999999996</v>
      </c>
      <c r="AE5" s="6"/>
      <c r="AF5" s="6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29</v>
      </c>
      <c r="B6" s="1" t="s">
        <v>30</v>
      </c>
      <c r="C6" s="1">
        <v>257.64999999999998</v>
      </c>
      <c r="D6" s="1"/>
      <c r="E6" s="1">
        <v>91.064999999999998</v>
      </c>
      <c r="F6" s="1">
        <v>100.074</v>
      </c>
      <c r="G6" s="6">
        <v>1</v>
      </c>
      <c r="H6" s="1">
        <v>75</v>
      </c>
      <c r="I6" s="1">
        <v>1030115552</v>
      </c>
      <c r="J6" s="1"/>
      <c r="K6" s="1">
        <f t="shared" ref="K6:K24" si="1">E6-J6</f>
        <v>91.064999999999998</v>
      </c>
      <c r="L6" s="1"/>
      <c r="M6" s="1"/>
      <c r="N6" s="1">
        <v>51</v>
      </c>
      <c r="O6" s="1">
        <f t="shared" ref="O6:O24" si="2">E6/5</f>
        <v>18.213000000000001</v>
      </c>
      <c r="P6" s="14">
        <f>O6</f>
        <v>18.213000000000001</v>
      </c>
      <c r="Q6" s="4">
        <v>160</v>
      </c>
      <c r="R6" s="4">
        <f>MROUND(Q6*G6,AF6)/AE6</f>
        <v>159</v>
      </c>
      <c r="S6" s="4">
        <v>254.98200000000003</v>
      </c>
      <c r="T6" s="1"/>
      <c r="U6" s="1">
        <f>(F6+N6+Q6)/O6</f>
        <v>17.079778180420579</v>
      </c>
      <c r="V6" s="1">
        <f>(F6+N6)/O6</f>
        <v>8.2948443419535494</v>
      </c>
      <c r="W6" s="1">
        <v>23.797000000000001</v>
      </c>
      <c r="X6" s="1">
        <v>13.714600000000001</v>
      </c>
      <c r="Y6" s="1">
        <v>17.296800000000001</v>
      </c>
      <c r="Z6" s="1">
        <v>21.5824</v>
      </c>
      <c r="AA6" s="1">
        <v>20.556000000000001</v>
      </c>
      <c r="AB6" s="1"/>
      <c r="AC6" s="1">
        <f t="shared" ref="AC6:AC16" si="3">G6*Q6</f>
        <v>160</v>
      </c>
      <c r="AD6" s="1">
        <f>R6*AE6</f>
        <v>159</v>
      </c>
      <c r="AE6" s="6">
        <f>VLOOKUP(I6,[1]Sheet!$I:$AD,21,0)</f>
        <v>1</v>
      </c>
      <c r="AF6" s="6">
        <f>VLOOKUP(I6,[1]Sheet!$I:$AD,22,0)</f>
        <v>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31</v>
      </c>
      <c r="B7" s="1" t="s">
        <v>32</v>
      </c>
      <c r="C7" s="1">
        <v>348</v>
      </c>
      <c r="D7" s="1"/>
      <c r="E7" s="1">
        <v>165</v>
      </c>
      <c r="F7" s="1">
        <v>3</v>
      </c>
      <c r="G7" s="6">
        <v>0.4</v>
      </c>
      <c r="H7" s="1">
        <v>75</v>
      </c>
      <c r="I7" s="1">
        <v>1030115404</v>
      </c>
      <c r="J7" s="1"/>
      <c r="K7" s="1">
        <f t="shared" si="1"/>
        <v>165</v>
      </c>
      <c r="L7" s="1"/>
      <c r="M7" s="1"/>
      <c r="N7" s="1">
        <v>600</v>
      </c>
      <c r="O7" s="1">
        <f t="shared" si="2"/>
        <v>33</v>
      </c>
      <c r="P7" s="14">
        <f t="shared" ref="P7:P24" si="4">O7</f>
        <v>33</v>
      </c>
      <c r="Q7" s="4">
        <v>850</v>
      </c>
      <c r="R7" s="4">
        <f t="shared" ref="R7:R31" si="5">MROUND(Q7*G7,AF7)/AE7</f>
        <v>852</v>
      </c>
      <c r="S7" s="4">
        <v>189</v>
      </c>
      <c r="T7" s="17">
        <v>-0.2</v>
      </c>
      <c r="U7" s="1">
        <f t="shared" ref="U7:U24" si="6">(F7+N7+Q7)/O7</f>
        <v>44.030303030303031</v>
      </c>
      <c r="V7" s="1">
        <f t="shared" ref="V7:V24" si="7">(F7+N7)/O7</f>
        <v>18.272727272727273</v>
      </c>
      <c r="W7" s="1">
        <v>59.2</v>
      </c>
      <c r="X7" s="1">
        <v>46</v>
      </c>
      <c r="Y7" s="1">
        <v>31.2</v>
      </c>
      <c r="Z7" s="1">
        <v>47.8</v>
      </c>
      <c r="AA7" s="1">
        <v>41.5</v>
      </c>
      <c r="AB7" s="1"/>
      <c r="AC7" s="1">
        <f t="shared" si="3"/>
        <v>340</v>
      </c>
      <c r="AD7" s="1">
        <f t="shared" ref="AD7:AD31" si="8">R7*AE7</f>
        <v>340.8</v>
      </c>
      <c r="AE7" s="6">
        <f>VLOOKUP(I7,[1]Sheet!$I:$AD,21,0)</f>
        <v>0.4</v>
      </c>
      <c r="AF7" s="6">
        <f>VLOOKUP(I7,[1]Sheet!$I:$AD,22,0)</f>
        <v>2.4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33</v>
      </c>
      <c r="B8" s="1" t="s">
        <v>32</v>
      </c>
      <c r="C8" s="1">
        <v>168</v>
      </c>
      <c r="D8" s="1"/>
      <c r="E8" s="1">
        <v>45</v>
      </c>
      <c r="F8" s="1"/>
      <c r="G8" s="6">
        <v>0.4</v>
      </c>
      <c r="H8" s="1">
        <v>75</v>
      </c>
      <c r="I8" s="1">
        <v>1030804004</v>
      </c>
      <c r="J8" s="1"/>
      <c r="K8" s="1">
        <f t="shared" si="1"/>
        <v>45</v>
      </c>
      <c r="L8" s="1"/>
      <c r="M8" s="1"/>
      <c r="N8" s="1">
        <v>282</v>
      </c>
      <c r="O8" s="1">
        <f t="shared" si="2"/>
        <v>9</v>
      </c>
      <c r="P8" s="14">
        <f t="shared" si="4"/>
        <v>9</v>
      </c>
      <c r="Q8" s="4">
        <v>250</v>
      </c>
      <c r="R8" s="4">
        <f t="shared" si="5"/>
        <v>251.99999999999997</v>
      </c>
      <c r="S8" s="4">
        <v>0</v>
      </c>
      <c r="T8" s="17">
        <v>-0.1</v>
      </c>
      <c r="U8" s="1">
        <f t="shared" si="6"/>
        <v>59.111111111111114</v>
      </c>
      <c r="V8" s="1">
        <f t="shared" si="7"/>
        <v>31.333333333333332</v>
      </c>
      <c r="W8" s="1">
        <v>33.6</v>
      </c>
      <c r="X8" s="1">
        <v>19.399999999999999</v>
      </c>
      <c r="Y8" s="1">
        <v>5.8</v>
      </c>
      <c r="Z8" s="1">
        <v>19</v>
      </c>
      <c r="AA8" s="1">
        <v>12.75</v>
      </c>
      <c r="AB8" s="1"/>
      <c r="AC8" s="1">
        <f t="shared" si="3"/>
        <v>100</v>
      </c>
      <c r="AD8" s="1">
        <f t="shared" si="8"/>
        <v>100.8</v>
      </c>
      <c r="AE8" s="6">
        <f>VLOOKUP(I8,[1]Sheet!$I:$AD,21,0)</f>
        <v>0.4</v>
      </c>
      <c r="AF8" s="6">
        <f>VLOOKUP(I8,[1]Sheet!$I:$AD,22,0)</f>
        <v>2.4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34</v>
      </c>
      <c r="B9" s="1" t="s">
        <v>32</v>
      </c>
      <c r="C9" s="1">
        <v>198</v>
      </c>
      <c r="D9" s="1"/>
      <c r="E9" s="1">
        <v>53</v>
      </c>
      <c r="F9" s="1"/>
      <c r="G9" s="6">
        <v>0.3</v>
      </c>
      <c r="H9" s="1">
        <v>45</v>
      </c>
      <c r="I9" s="1">
        <v>1030419235</v>
      </c>
      <c r="J9" s="1"/>
      <c r="K9" s="1">
        <f t="shared" si="1"/>
        <v>53</v>
      </c>
      <c r="L9" s="1"/>
      <c r="M9" s="1"/>
      <c r="N9" s="1">
        <v>0</v>
      </c>
      <c r="O9" s="1">
        <f t="shared" si="2"/>
        <v>10.6</v>
      </c>
      <c r="P9" s="14">
        <f t="shared" si="4"/>
        <v>10.6</v>
      </c>
      <c r="Q9" s="4">
        <v>200</v>
      </c>
      <c r="R9" s="4">
        <f t="shared" si="5"/>
        <v>198</v>
      </c>
      <c r="S9" s="4">
        <v>148.4</v>
      </c>
      <c r="T9" s="1"/>
      <c r="U9" s="1">
        <f t="shared" si="6"/>
        <v>18.867924528301888</v>
      </c>
      <c r="V9" s="1">
        <f t="shared" si="7"/>
        <v>0</v>
      </c>
      <c r="W9" s="1">
        <v>39.6</v>
      </c>
      <c r="X9" s="1">
        <v>6</v>
      </c>
      <c r="Y9" s="1">
        <v>17.399999999999999</v>
      </c>
      <c r="Z9" s="1">
        <v>26.2</v>
      </c>
      <c r="AA9" s="1">
        <v>15.25</v>
      </c>
      <c r="AB9" s="1"/>
      <c r="AC9" s="1">
        <f t="shared" si="3"/>
        <v>60</v>
      </c>
      <c r="AD9" s="1">
        <f t="shared" si="8"/>
        <v>59.4</v>
      </c>
      <c r="AE9" s="6">
        <f>VLOOKUP(I9,[1]Sheet!$I:$AD,21,0)</f>
        <v>0.3</v>
      </c>
      <c r="AF9" s="6">
        <f>VLOOKUP(I9,[1]Sheet!$I:$AD,22,0)</f>
        <v>1.8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35</v>
      </c>
      <c r="B10" s="1" t="s">
        <v>32</v>
      </c>
      <c r="C10" s="1">
        <v>141</v>
      </c>
      <c r="D10" s="1"/>
      <c r="E10" s="1">
        <v>11</v>
      </c>
      <c r="F10" s="1"/>
      <c r="G10" s="6">
        <v>0.5</v>
      </c>
      <c r="H10" s="1">
        <v>45</v>
      </c>
      <c r="I10" s="1">
        <v>1030412236</v>
      </c>
      <c r="J10" s="1"/>
      <c r="K10" s="1">
        <f t="shared" si="1"/>
        <v>11</v>
      </c>
      <c r="L10" s="1"/>
      <c r="M10" s="1"/>
      <c r="N10" s="1">
        <v>100</v>
      </c>
      <c r="O10" s="1">
        <f t="shared" si="2"/>
        <v>2.2000000000000002</v>
      </c>
      <c r="P10" s="14">
        <f t="shared" si="4"/>
        <v>2.2000000000000002</v>
      </c>
      <c r="Q10" s="4">
        <v>300</v>
      </c>
      <c r="R10" s="4">
        <f t="shared" si="5"/>
        <v>300</v>
      </c>
      <c r="S10" s="4">
        <v>0</v>
      </c>
      <c r="T10" s="1"/>
      <c r="U10" s="1">
        <f t="shared" si="6"/>
        <v>181.81818181818181</v>
      </c>
      <c r="V10" s="1">
        <f t="shared" si="7"/>
        <v>45.454545454545453</v>
      </c>
      <c r="W10" s="1">
        <v>28.2</v>
      </c>
      <c r="X10" s="1">
        <v>13.6</v>
      </c>
      <c r="Y10" s="1">
        <v>14.8</v>
      </c>
      <c r="Z10" s="1">
        <v>22.6</v>
      </c>
      <c r="AA10" s="1">
        <v>18.5</v>
      </c>
      <c r="AB10" s="1"/>
      <c r="AC10" s="1">
        <f t="shared" si="3"/>
        <v>150</v>
      </c>
      <c r="AD10" s="1">
        <f t="shared" si="8"/>
        <v>150</v>
      </c>
      <c r="AE10" s="6">
        <f>VLOOKUP(I10,[1]Sheet!$I:$AD,21,0)</f>
        <v>0.5</v>
      </c>
      <c r="AF10" s="6">
        <f>VLOOKUP(I10,[1]Sheet!$I:$AD,22,0)</f>
        <v>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36</v>
      </c>
      <c r="B11" s="1" t="s">
        <v>32</v>
      </c>
      <c r="C11" s="1">
        <v>354</v>
      </c>
      <c r="D11" s="1"/>
      <c r="E11" s="1">
        <v>58</v>
      </c>
      <c r="F11" s="1">
        <v>2</v>
      </c>
      <c r="G11" s="6">
        <v>0.18</v>
      </c>
      <c r="H11" s="1">
        <v>90</v>
      </c>
      <c r="I11" s="1">
        <v>1030712385</v>
      </c>
      <c r="J11" s="1"/>
      <c r="K11" s="1">
        <f t="shared" si="1"/>
        <v>58</v>
      </c>
      <c r="L11" s="1"/>
      <c r="M11" s="1"/>
      <c r="N11" s="1">
        <v>1000</v>
      </c>
      <c r="O11" s="1">
        <f t="shared" si="2"/>
        <v>11.6</v>
      </c>
      <c r="P11" s="14">
        <f t="shared" si="4"/>
        <v>11.6</v>
      </c>
      <c r="Q11" s="4">
        <v>600</v>
      </c>
      <c r="R11" s="4">
        <f t="shared" si="5"/>
        <v>600</v>
      </c>
      <c r="S11" s="4">
        <v>0</v>
      </c>
      <c r="T11" s="1"/>
      <c r="U11" s="1">
        <f t="shared" si="6"/>
        <v>138.10344827586206</v>
      </c>
      <c r="V11" s="1">
        <f t="shared" si="7"/>
        <v>86.379310344827587</v>
      </c>
      <c r="W11" s="1">
        <v>72.2</v>
      </c>
      <c r="X11" s="1">
        <v>57.2</v>
      </c>
      <c r="Y11" s="1">
        <v>20.6</v>
      </c>
      <c r="Z11" s="1">
        <v>47.6</v>
      </c>
      <c r="AA11" s="1">
        <v>35</v>
      </c>
      <c r="AB11" s="1"/>
      <c r="AC11" s="1">
        <f t="shared" si="3"/>
        <v>108</v>
      </c>
      <c r="AD11" s="1">
        <f t="shared" si="8"/>
        <v>108</v>
      </c>
      <c r="AE11" s="6">
        <f>VLOOKUP(I11,[1]Sheet!$I:$AD,21,0)</f>
        <v>0.18</v>
      </c>
      <c r="AF11" s="6">
        <f>VLOOKUP(I11,[1]Sheet!$I:$AD,22,0)</f>
        <v>1.8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37</v>
      </c>
      <c r="B12" s="1" t="s">
        <v>32</v>
      </c>
      <c r="C12" s="1">
        <v>270</v>
      </c>
      <c r="D12" s="1"/>
      <c r="E12" s="1">
        <v>26</v>
      </c>
      <c r="F12" s="1">
        <v>211</v>
      </c>
      <c r="G12" s="6">
        <v>0.3</v>
      </c>
      <c r="H12" s="1">
        <v>60</v>
      </c>
      <c r="I12" s="1">
        <v>1030709904</v>
      </c>
      <c r="J12" s="1"/>
      <c r="K12" s="1">
        <f t="shared" si="1"/>
        <v>26</v>
      </c>
      <c r="L12" s="1"/>
      <c r="M12" s="1"/>
      <c r="N12" s="1">
        <v>150</v>
      </c>
      <c r="O12" s="1">
        <f t="shared" si="2"/>
        <v>5.2</v>
      </c>
      <c r="P12" s="14">
        <f t="shared" si="4"/>
        <v>5.2</v>
      </c>
      <c r="Q12" s="4"/>
      <c r="R12" s="4">
        <f t="shared" si="5"/>
        <v>0</v>
      </c>
      <c r="S12" s="4">
        <v>0</v>
      </c>
      <c r="T12" s="1"/>
      <c r="U12" s="1">
        <f t="shared" si="6"/>
        <v>69.42307692307692</v>
      </c>
      <c r="V12" s="1">
        <f t="shared" si="7"/>
        <v>69.42307692307692</v>
      </c>
      <c r="W12" s="1">
        <v>8.6</v>
      </c>
      <c r="X12" s="1">
        <v>3</v>
      </c>
      <c r="Y12" s="1">
        <v>6.4</v>
      </c>
      <c r="Z12" s="1">
        <v>26.4</v>
      </c>
      <c r="AA12" s="1">
        <v>21</v>
      </c>
      <c r="AB12" s="9" t="s">
        <v>38</v>
      </c>
      <c r="AC12" s="1">
        <f t="shared" si="3"/>
        <v>0</v>
      </c>
      <c r="AD12" s="1">
        <f t="shared" si="8"/>
        <v>0</v>
      </c>
      <c r="AE12" s="6">
        <f>VLOOKUP(I12,[1]Sheet!$I:$AD,21,0)</f>
        <v>0.3</v>
      </c>
      <c r="AF12" s="6">
        <f>VLOOKUP(I12,[1]Sheet!$I:$AD,22,0)</f>
        <v>1.8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39</v>
      </c>
      <c r="B13" s="1" t="s">
        <v>32</v>
      </c>
      <c r="C13" s="1">
        <v>486</v>
      </c>
      <c r="D13" s="1"/>
      <c r="E13" s="1">
        <v>77</v>
      </c>
      <c r="F13" s="1">
        <v>364</v>
      </c>
      <c r="G13" s="6">
        <v>0.15</v>
      </c>
      <c r="H13" s="1">
        <v>90</v>
      </c>
      <c r="I13" s="1">
        <v>1030633904</v>
      </c>
      <c r="J13" s="1"/>
      <c r="K13" s="1">
        <f t="shared" si="1"/>
        <v>77</v>
      </c>
      <c r="L13" s="1"/>
      <c r="M13" s="1"/>
      <c r="N13" s="1">
        <v>198</v>
      </c>
      <c r="O13" s="1">
        <f t="shared" si="2"/>
        <v>15.4</v>
      </c>
      <c r="P13" s="14">
        <f t="shared" si="4"/>
        <v>15.4</v>
      </c>
      <c r="Q13" s="4"/>
      <c r="R13" s="4">
        <f t="shared" si="5"/>
        <v>0</v>
      </c>
      <c r="S13" s="4">
        <v>0</v>
      </c>
      <c r="T13" s="1"/>
      <c r="U13" s="1">
        <f t="shared" si="6"/>
        <v>36.493506493506494</v>
      </c>
      <c r="V13" s="1">
        <f t="shared" si="7"/>
        <v>36.493506493506494</v>
      </c>
      <c r="W13" s="1">
        <v>20.6</v>
      </c>
      <c r="X13" s="1">
        <v>23.6</v>
      </c>
      <c r="Y13" s="1">
        <v>4</v>
      </c>
      <c r="Z13" s="1">
        <v>39.6</v>
      </c>
      <c r="AA13" s="1">
        <v>31.5</v>
      </c>
      <c r="AB13" s="9" t="s">
        <v>38</v>
      </c>
      <c r="AC13" s="1">
        <f t="shared" si="3"/>
        <v>0</v>
      </c>
      <c r="AD13" s="1">
        <f t="shared" si="8"/>
        <v>0</v>
      </c>
      <c r="AE13" s="6">
        <f>VLOOKUP(I13,[1]Sheet!$I:$AD,21,0)</f>
        <v>0.15</v>
      </c>
      <c r="AF13" s="6">
        <f>VLOOKUP(I13,[1]Sheet!$I:$AD,22,0)</f>
        <v>0.9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40</v>
      </c>
      <c r="B14" s="1" t="s">
        <v>32</v>
      </c>
      <c r="C14" s="1">
        <v>716</v>
      </c>
      <c r="D14" s="1"/>
      <c r="E14" s="1">
        <v>215</v>
      </c>
      <c r="F14" s="1">
        <v>334</v>
      </c>
      <c r="G14" s="6">
        <v>0.3</v>
      </c>
      <c r="H14" s="1">
        <v>150</v>
      </c>
      <c r="I14" s="1">
        <v>1030686740</v>
      </c>
      <c r="J14" s="1"/>
      <c r="K14" s="1">
        <f t="shared" si="1"/>
        <v>215</v>
      </c>
      <c r="L14" s="1"/>
      <c r="M14" s="1"/>
      <c r="N14" s="1">
        <v>600</v>
      </c>
      <c r="O14" s="1">
        <f t="shared" si="2"/>
        <v>43</v>
      </c>
      <c r="P14" s="14">
        <f t="shared" si="4"/>
        <v>43</v>
      </c>
      <c r="Q14" s="4">
        <v>550</v>
      </c>
      <c r="R14" s="4">
        <f t="shared" si="5"/>
        <v>552</v>
      </c>
      <c r="S14" s="4">
        <v>98</v>
      </c>
      <c r="T14" s="17">
        <v>0.1</v>
      </c>
      <c r="U14" s="1">
        <f t="shared" si="6"/>
        <v>34.511627906976742</v>
      </c>
      <c r="V14" s="1">
        <f t="shared" si="7"/>
        <v>21.720930232558139</v>
      </c>
      <c r="W14" s="1">
        <v>49.6</v>
      </c>
      <c r="X14" s="1">
        <v>52.2</v>
      </c>
      <c r="Y14" s="1">
        <v>41.2</v>
      </c>
      <c r="Z14" s="1">
        <v>60</v>
      </c>
      <c r="AA14" s="1">
        <v>50.25</v>
      </c>
      <c r="AB14" s="1"/>
      <c r="AC14" s="1">
        <f t="shared" si="3"/>
        <v>165</v>
      </c>
      <c r="AD14" s="1">
        <f t="shared" si="8"/>
        <v>165.6</v>
      </c>
      <c r="AE14" s="6">
        <f>VLOOKUP(I14,[1]Sheet!$I:$AD,21,0)</f>
        <v>0.3</v>
      </c>
      <c r="AF14" s="6">
        <f>VLOOKUP(I14,[1]Sheet!$I:$AD,22,0)</f>
        <v>3.6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41</v>
      </c>
      <c r="B15" s="1" t="s">
        <v>32</v>
      </c>
      <c r="C15" s="1">
        <v>749</v>
      </c>
      <c r="D15" s="1"/>
      <c r="E15" s="1">
        <v>125</v>
      </c>
      <c r="F15" s="1">
        <v>550</v>
      </c>
      <c r="G15" s="6">
        <v>0.3</v>
      </c>
      <c r="H15" s="1">
        <v>135</v>
      </c>
      <c r="I15" s="1">
        <v>1030686857</v>
      </c>
      <c r="J15" s="1"/>
      <c r="K15" s="1">
        <f t="shared" si="1"/>
        <v>125</v>
      </c>
      <c r="L15" s="1"/>
      <c r="M15" s="1"/>
      <c r="N15" s="1">
        <v>396</v>
      </c>
      <c r="O15" s="1">
        <f t="shared" si="2"/>
        <v>25</v>
      </c>
      <c r="P15" s="14">
        <f t="shared" si="4"/>
        <v>25</v>
      </c>
      <c r="Q15" s="4"/>
      <c r="R15" s="4">
        <f t="shared" si="5"/>
        <v>0</v>
      </c>
      <c r="S15" s="4">
        <v>0</v>
      </c>
      <c r="T15" s="1"/>
      <c r="U15" s="1">
        <f t="shared" si="6"/>
        <v>37.840000000000003</v>
      </c>
      <c r="V15" s="1">
        <f t="shared" si="7"/>
        <v>37.840000000000003</v>
      </c>
      <c r="W15" s="1">
        <v>24</v>
      </c>
      <c r="X15" s="1">
        <v>44.6</v>
      </c>
      <c r="Y15" s="1">
        <v>19.399999999999999</v>
      </c>
      <c r="Z15" s="1">
        <v>50.6</v>
      </c>
      <c r="AA15" s="1">
        <v>46.75</v>
      </c>
      <c r="AB15" s="9" t="s">
        <v>38</v>
      </c>
      <c r="AC15" s="1">
        <f t="shared" si="3"/>
        <v>0</v>
      </c>
      <c r="AD15" s="1">
        <f t="shared" si="8"/>
        <v>0</v>
      </c>
      <c r="AE15" s="6">
        <f>VLOOKUP(I15,[1]Sheet!$I:$AD,21,0)</f>
        <v>0.3</v>
      </c>
      <c r="AF15" s="6">
        <f>VLOOKUP(I15,[1]Sheet!$I:$AD,22,0)</f>
        <v>3.6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42</v>
      </c>
      <c r="B16" s="1" t="s">
        <v>32</v>
      </c>
      <c r="C16" s="1">
        <v>315</v>
      </c>
      <c r="D16" s="1"/>
      <c r="E16" s="1">
        <v>70</v>
      </c>
      <c r="F16" s="1">
        <v>222</v>
      </c>
      <c r="G16" s="6">
        <v>0.2</v>
      </c>
      <c r="H16" s="1">
        <v>90</v>
      </c>
      <c r="I16" s="1">
        <v>1030654104</v>
      </c>
      <c r="J16" s="1"/>
      <c r="K16" s="1">
        <f t="shared" si="1"/>
        <v>70</v>
      </c>
      <c r="L16" s="1"/>
      <c r="M16" s="1"/>
      <c r="N16" s="1">
        <v>300</v>
      </c>
      <c r="O16" s="1">
        <f t="shared" si="2"/>
        <v>14</v>
      </c>
      <c r="P16" s="14">
        <f t="shared" si="4"/>
        <v>14</v>
      </c>
      <c r="Q16" s="4">
        <v>50</v>
      </c>
      <c r="R16" s="4">
        <f t="shared" si="5"/>
        <v>47.999999999999993</v>
      </c>
      <c r="S16" s="4">
        <v>0</v>
      </c>
      <c r="T16" s="1"/>
      <c r="U16" s="1">
        <f t="shared" si="6"/>
        <v>40.857142857142854</v>
      </c>
      <c r="V16" s="1">
        <f t="shared" si="7"/>
        <v>37.285714285714285</v>
      </c>
      <c r="W16" s="1">
        <v>7.4</v>
      </c>
      <c r="X16" s="1">
        <v>25</v>
      </c>
      <c r="Y16" s="1">
        <v>12.2</v>
      </c>
      <c r="Z16" s="1">
        <v>26.4</v>
      </c>
      <c r="AA16" s="1">
        <v>24</v>
      </c>
      <c r="AB16" s="9" t="s">
        <v>38</v>
      </c>
      <c r="AC16" s="1">
        <f t="shared" si="3"/>
        <v>10</v>
      </c>
      <c r="AD16" s="1">
        <f t="shared" si="8"/>
        <v>9.6</v>
      </c>
      <c r="AE16" s="6">
        <f>VLOOKUP(I16,[1]Sheet!$I:$AD,21,0)</f>
        <v>0.2</v>
      </c>
      <c r="AF16" s="6">
        <f>VLOOKUP(I16,[1]Sheet!$I:$AD,22,0)</f>
        <v>1.2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0" t="s">
        <v>43</v>
      </c>
      <c r="B17" s="10"/>
      <c r="C17" s="10">
        <v>-3</v>
      </c>
      <c r="D17" s="10"/>
      <c r="E17" s="10"/>
      <c r="F17" s="10">
        <v>-3</v>
      </c>
      <c r="G17" s="11">
        <v>0</v>
      </c>
      <c r="H17" s="10" t="e">
        <v>#N/A</v>
      </c>
      <c r="I17" s="10" t="s">
        <v>44</v>
      </c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0"/>
      <c r="Q17" s="4"/>
      <c r="R17" s="4"/>
      <c r="S17" s="12"/>
      <c r="T17" s="1"/>
      <c r="U17" s="10" t="e">
        <f t="shared" si="6"/>
        <v>#DIV/0!</v>
      </c>
      <c r="V17" s="10" t="e">
        <f t="shared" si="7"/>
        <v>#DIV/0!</v>
      </c>
      <c r="W17" s="10">
        <v>0</v>
      </c>
      <c r="X17" s="10">
        <v>0.6</v>
      </c>
      <c r="Y17" s="10">
        <v>0</v>
      </c>
      <c r="Z17" s="10">
        <v>0</v>
      </c>
      <c r="AA17" s="10">
        <v>0</v>
      </c>
      <c r="AB17" s="10"/>
      <c r="AC17" s="10"/>
      <c r="AD17" s="1">
        <f t="shared" si="8"/>
        <v>0</v>
      </c>
      <c r="AE17" s="6"/>
      <c r="AF17" s="6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45</v>
      </c>
      <c r="B18" s="1" t="s">
        <v>32</v>
      </c>
      <c r="C18" s="1">
        <v>200</v>
      </c>
      <c r="D18" s="1"/>
      <c r="E18" s="1">
        <v>53</v>
      </c>
      <c r="F18" s="1">
        <v>88</v>
      </c>
      <c r="G18" s="6">
        <v>0.1</v>
      </c>
      <c r="H18" s="1">
        <v>90</v>
      </c>
      <c r="I18" s="1">
        <v>1030650028</v>
      </c>
      <c r="J18" s="1"/>
      <c r="K18" s="1">
        <f t="shared" si="1"/>
        <v>53</v>
      </c>
      <c r="L18" s="1"/>
      <c r="M18" s="1"/>
      <c r="N18" s="1">
        <v>396.00000000000011</v>
      </c>
      <c r="O18" s="1">
        <f t="shared" si="2"/>
        <v>10.6</v>
      </c>
      <c r="P18" s="14">
        <f t="shared" si="4"/>
        <v>10.6</v>
      </c>
      <c r="Q18" s="4"/>
      <c r="R18" s="4">
        <f t="shared" si="5"/>
        <v>0</v>
      </c>
      <c r="S18" s="4">
        <v>0</v>
      </c>
      <c r="T18" s="1"/>
      <c r="U18" s="1">
        <f t="shared" si="6"/>
        <v>45.660377358490578</v>
      </c>
      <c r="V18" s="1">
        <f t="shared" si="7"/>
        <v>45.660377358490578</v>
      </c>
      <c r="W18" s="1">
        <v>14.4</v>
      </c>
      <c r="X18" s="1">
        <v>27.6</v>
      </c>
      <c r="Y18" s="1">
        <v>8.8000000000000007</v>
      </c>
      <c r="Z18" s="1">
        <v>22.2</v>
      </c>
      <c r="AA18" s="1">
        <v>16.5</v>
      </c>
      <c r="AB18" s="9" t="s">
        <v>38</v>
      </c>
      <c r="AC18" s="1">
        <f>G18*Q18</f>
        <v>0</v>
      </c>
      <c r="AD18" s="1">
        <f t="shared" si="8"/>
        <v>0</v>
      </c>
      <c r="AE18" s="6">
        <f>VLOOKUP(I18,[1]Sheet!$I:$AD,21,0)</f>
        <v>0.1</v>
      </c>
      <c r="AF18" s="6">
        <f>VLOOKUP(I18,[1]Sheet!$I:$AD,22,0)</f>
        <v>1.2000000000000002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46</v>
      </c>
      <c r="B19" s="1" t="s">
        <v>32</v>
      </c>
      <c r="C19" s="1">
        <v>395</v>
      </c>
      <c r="D19" s="1"/>
      <c r="E19" s="1">
        <v>42</v>
      </c>
      <c r="F19" s="1">
        <v>309</v>
      </c>
      <c r="G19" s="6">
        <v>0.3</v>
      </c>
      <c r="H19" s="1">
        <v>135</v>
      </c>
      <c r="I19" s="1">
        <v>1030657419</v>
      </c>
      <c r="J19" s="1"/>
      <c r="K19" s="1">
        <f t="shared" si="1"/>
        <v>42</v>
      </c>
      <c r="L19" s="1"/>
      <c r="M19" s="1"/>
      <c r="N19" s="1">
        <v>150</v>
      </c>
      <c r="O19" s="1">
        <f t="shared" si="2"/>
        <v>8.4</v>
      </c>
      <c r="P19" s="14">
        <f t="shared" si="4"/>
        <v>8.4</v>
      </c>
      <c r="Q19" s="4"/>
      <c r="R19" s="4">
        <f t="shared" si="5"/>
        <v>0</v>
      </c>
      <c r="S19" s="4">
        <v>0</v>
      </c>
      <c r="T19" s="1"/>
      <c r="U19" s="1">
        <f t="shared" si="6"/>
        <v>54.642857142857139</v>
      </c>
      <c r="V19" s="1">
        <f t="shared" si="7"/>
        <v>54.642857142857139</v>
      </c>
      <c r="W19" s="1">
        <v>12.8</v>
      </c>
      <c r="X19" s="1">
        <v>9.6</v>
      </c>
      <c r="Y19" s="1">
        <v>15.4</v>
      </c>
      <c r="Z19" s="1">
        <v>23.4</v>
      </c>
      <c r="AA19" s="1">
        <v>19.25</v>
      </c>
      <c r="AB19" s="9" t="s">
        <v>38</v>
      </c>
      <c r="AC19" s="1">
        <f>G19*Q19</f>
        <v>0</v>
      </c>
      <c r="AD19" s="1">
        <f t="shared" si="8"/>
        <v>0</v>
      </c>
      <c r="AE19" s="6">
        <f>VLOOKUP(I19,[1]Sheet!$I:$AD,21,0)</f>
        <v>0.3</v>
      </c>
      <c r="AF19" s="6">
        <f>VLOOKUP(I19,[1]Sheet!$I:$AD,22,0)</f>
        <v>1.8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47</v>
      </c>
      <c r="B20" s="1" t="s">
        <v>32</v>
      </c>
      <c r="C20" s="1">
        <v>627</v>
      </c>
      <c r="D20" s="1"/>
      <c r="E20" s="1">
        <v>27</v>
      </c>
      <c r="F20" s="1">
        <v>595</v>
      </c>
      <c r="G20" s="6">
        <v>8.5000000000000006E-2</v>
      </c>
      <c r="H20" s="1">
        <v>90</v>
      </c>
      <c r="I20" s="1">
        <v>1030657628</v>
      </c>
      <c r="J20" s="1"/>
      <c r="K20" s="1">
        <f t="shared" si="1"/>
        <v>27</v>
      </c>
      <c r="L20" s="1"/>
      <c r="M20" s="1"/>
      <c r="N20" s="1">
        <v>0</v>
      </c>
      <c r="O20" s="1">
        <f t="shared" si="2"/>
        <v>5.4</v>
      </c>
      <c r="P20" s="14">
        <f t="shared" si="4"/>
        <v>5.4</v>
      </c>
      <c r="Q20" s="4"/>
      <c r="R20" s="4">
        <f t="shared" si="5"/>
        <v>0</v>
      </c>
      <c r="S20" s="4">
        <v>0</v>
      </c>
      <c r="T20" s="1"/>
      <c r="U20" s="1">
        <f t="shared" si="6"/>
        <v>110.18518518518518</v>
      </c>
      <c r="V20" s="1">
        <f t="shared" si="7"/>
        <v>110.18518518518518</v>
      </c>
      <c r="W20" s="1">
        <v>4.4000000000000004</v>
      </c>
      <c r="X20" s="1">
        <v>8.8000000000000007</v>
      </c>
      <c r="Y20" s="1">
        <v>4.4000000000000004</v>
      </c>
      <c r="Z20" s="1">
        <v>31.4</v>
      </c>
      <c r="AA20" s="1">
        <v>33.25</v>
      </c>
      <c r="AB20" s="9" t="s">
        <v>38</v>
      </c>
      <c r="AC20" s="1">
        <f>G20*Q20</f>
        <v>0</v>
      </c>
      <c r="AD20" s="1">
        <f t="shared" si="8"/>
        <v>0</v>
      </c>
      <c r="AE20" s="6">
        <f>VLOOKUP(I20,[1]Sheet!$I:$AD,21,0)</f>
        <v>8.5000000000000006E-2</v>
      </c>
      <c r="AF20" s="6">
        <f>VLOOKUP(I20,[1]Sheet!$I:$AD,22,0)</f>
        <v>1.02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0" t="s">
        <v>48</v>
      </c>
      <c r="B21" s="10"/>
      <c r="C21" s="10">
        <v>-9</v>
      </c>
      <c r="D21" s="10"/>
      <c r="E21" s="10">
        <v>24</v>
      </c>
      <c r="F21" s="10">
        <v>-33</v>
      </c>
      <c r="G21" s="11">
        <v>0</v>
      </c>
      <c r="H21" s="10" t="e">
        <v>#N/A</v>
      </c>
      <c r="I21" s="10" t="s">
        <v>44</v>
      </c>
      <c r="J21" s="10"/>
      <c r="K21" s="10">
        <f t="shared" si="1"/>
        <v>24</v>
      </c>
      <c r="L21" s="10"/>
      <c r="M21" s="10"/>
      <c r="N21" s="10"/>
      <c r="O21" s="10">
        <f t="shared" si="2"/>
        <v>4.8</v>
      </c>
      <c r="P21" s="10"/>
      <c r="Q21" s="4"/>
      <c r="R21" s="4"/>
      <c r="S21" s="12"/>
      <c r="T21" s="1"/>
      <c r="U21" s="10">
        <f t="shared" si="6"/>
        <v>-6.875</v>
      </c>
      <c r="V21" s="10">
        <f t="shared" si="7"/>
        <v>-6.875</v>
      </c>
      <c r="W21" s="10">
        <v>0</v>
      </c>
      <c r="X21" s="10">
        <v>1.2</v>
      </c>
      <c r="Y21" s="10">
        <v>0</v>
      </c>
      <c r="Z21" s="10">
        <v>0</v>
      </c>
      <c r="AA21" s="10">
        <v>0</v>
      </c>
      <c r="AB21" s="10"/>
      <c r="AC21" s="10"/>
      <c r="AD21" s="1">
        <f t="shared" si="8"/>
        <v>0</v>
      </c>
      <c r="AE21" s="6"/>
      <c r="AF21" s="6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49</v>
      </c>
      <c r="B22" s="1" t="s">
        <v>32</v>
      </c>
      <c r="C22" s="1">
        <v>401</v>
      </c>
      <c r="D22" s="1"/>
      <c r="E22" s="1">
        <v>155</v>
      </c>
      <c r="F22" s="1">
        <v>34</v>
      </c>
      <c r="G22" s="6">
        <v>0.18</v>
      </c>
      <c r="H22" s="1">
        <v>150</v>
      </c>
      <c r="I22" s="1">
        <v>1030638204</v>
      </c>
      <c r="J22" s="1"/>
      <c r="K22" s="1">
        <f t="shared" si="1"/>
        <v>155</v>
      </c>
      <c r="L22" s="1"/>
      <c r="M22" s="1"/>
      <c r="N22" s="1">
        <v>498</v>
      </c>
      <c r="O22" s="1">
        <f t="shared" si="2"/>
        <v>31</v>
      </c>
      <c r="P22" s="14">
        <f t="shared" si="4"/>
        <v>31</v>
      </c>
      <c r="Q22" s="4">
        <v>560</v>
      </c>
      <c r="R22" s="4">
        <f t="shared" si="5"/>
        <v>558.00000000000011</v>
      </c>
      <c r="S22" s="4">
        <v>212</v>
      </c>
      <c r="T22" s="1"/>
      <c r="U22" s="1">
        <f t="shared" si="6"/>
        <v>35.225806451612904</v>
      </c>
      <c r="V22" s="1">
        <f t="shared" si="7"/>
        <v>17.161290322580644</v>
      </c>
      <c r="W22" s="1">
        <v>52.8</v>
      </c>
      <c r="X22" s="1">
        <v>51.2</v>
      </c>
      <c r="Y22" s="1">
        <v>20.2</v>
      </c>
      <c r="Z22" s="1">
        <v>35</v>
      </c>
      <c r="AA22" s="1">
        <v>26.75</v>
      </c>
      <c r="AB22" s="1"/>
      <c r="AC22" s="1">
        <f>G22*Q22</f>
        <v>100.8</v>
      </c>
      <c r="AD22" s="1">
        <f t="shared" si="8"/>
        <v>100.44000000000001</v>
      </c>
      <c r="AE22" s="6">
        <f>VLOOKUP(I22,[1]Sheet!$I:$AD,21,0)</f>
        <v>0.18</v>
      </c>
      <c r="AF22" s="6">
        <f>VLOOKUP(I22,[1]Sheet!$I:$AD,22,0)</f>
        <v>1.08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50</v>
      </c>
      <c r="B23" s="1" t="s">
        <v>32</v>
      </c>
      <c r="C23" s="1">
        <v>729</v>
      </c>
      <c r="D23" s="1"/>
      <c r="E23" s="1">
        <v>114</v>
      </c>
      <c r="F23" s="1">
        <v>577</v>
      </c>
      <c r="G23" s="6">
        <v>0.25</v>
      </c>
      <c r="H23" s="1">
        <v>120</v>
      </c>
      <c r="I23" s="1">
        <v>1030670844</v>
      </c>
      <c r="J23" s="1"/>
      <c r="K23" s="1">
        <f t="shared" si="1"/>
        <v>114</v>
      </c>
      <c r="L23" s="1"/>
      <c r="M23" s="1"/>
      <c r="N23" s="1">
        <v>402</v>
      </c>
      <c r="O23" s="1">
        <f t="shared" si="2"/>
        <v>22.8</v>
      </c>
      <c r="P23" s="14">
        <f t="shared" si="4"/>
        <v>22.8</v>
      </c>
      <c r="Q23" s="4"/>
      <c r="R23" s="4">
        <f t="shared" si="5"/>
        <v>0</v>
      </c>
      <c r="S23" s="4">
        <v>0</v>
      </c>
      <c r="T23" s="1"/>
      <c r="U23" s="1">
        <f t="shared" si="6"/>
        <v>42.938596491228068</v>
      </c>
      <c r="V23" s="1">
        <f t="shared" si="7"/>
        <v>42.938596491228068</v>
      </c>
      <c r="W23" s="1">
        <v>16</v>
      </c>
      <c r="X23" s="1">
        <v>21.8</v>
      </c>
      <c r="Y23" s="1">
        <v>17.600000000000001</v>
      </c>
      <c r="Z23" s="1">
        <v>47.2</v>
      </c>
      <c r="AA23" s="1">
        <v>39</v>
      </c>
      <c r="AB23" s="9" t="s">
        <v>38</v>
      </c>
      <c r="AC23" s="1">
        <f>G23*Q23</f>
        <v>0</v>
      </c>
      <c r="AD23" s="1">
        <f t="shared" si="8"/>
        <v>0</v>
      </c>
      <c r="AE23" s="6">
        <f>VLOOKUP(I23,[1]Sheet!$I:$AD,21,0)</f>
        <v>0.25</v>
      </c>
      <c r="AF23" s="6">
        <f>VLOOKUP(I23,[1]Sheet!$I:$AD,22,0)</f>
        <v>1.5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51</v>
      </c>
      <c r="B24" s="1" t="s">
        <v>32</v>
      </c>
      <c r="C24" s="1">
        <v>400</v>
      </c>
      <c r="D24" s="1"/>
      <c r="E24" s="1">
        <v>75</v>
      </c>
      <c r="F24" s="1"/>
      <c r="G24" s="6">
        <v>0.4</v>
      </c>
      <c r="H24" s="1">
        <v>41</v>
      </c>
      <c r="I24" s="1">
        <v>1030234120</v>
      </c>
      <c r="J24" s="1"/>
      <c r="K24" s="1">
        <f t="shared" si="1"/>
        <v>75</v>
      </c>
      <c r="L24" s="1"/>
      <c r="M24" s="1"/>
      <c r="N24" s="1">
        <v>400</v>
      </c>
      <c r="O24" s="1">
        <f t="shared" si="2"/>
        <v>15</v>
      </c>
      <c r="P24" s="14">
        <f t="shared" si="4"/>
        <v>15</v>
      </c>
      <c r="Q24" s="4">
        <v>160</v>
      </c>
      <c r="R24" s="4">
        <f t="shared" si="5"/>
        <v>160</v>
      </c>
      <c r="S24" s="4">
        <v>0</v>
      </c>
      <c r="T24" s="1"/>
      <c r="U24" s="1">
        <f t="shared" si="6"/>
        <v>37.333333333333336</v>
      </c>
      <c r="V24" s="1">
        <f t="shared" si="7"/>
        <v>26.666666666666668</v>
      </c>
      <c r="W24" s="1">
        <v>80</v>
      </c>
      <c r="X24" s="1">
        <v>0.2</v>
      </c>
      <c r="Y24" s="1">
        <v>1.6</v>
      </c>
      <c r="Z24" s="1">
        <v>45.6</v>
      </c>
      <c r="AA24" s="1">
        <v>35.75</v>
      </c>
      <c r="AB24" s="1"/>
      <c r="AC24" s="1">
        <f>G24*Q24</f>
        <v>64</v>
      </c>
      <c r="AD24" s="1">
        <f t="shared" si="8"/>
        <v>64</v>
      </c>
      <c r="AE24" s="6">
        <f>VLOOKUP(I24,[1]Sheet!$I:$AD,21,0)</f>
        <v>0.4</v>
      </c>
      <c r="AF24" s="6">
        <f>VLOOKUP(I24,[1]Sheet!$I:$AD,22,0)</f>
        <v>1.6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6" t="s">
        <v>56</v>
      </c>
      <c r="B25" s="1" t="s">
        <v>30</v>
      </c>
      <c r="C25" s="1"/>
      <c r="D25" s="1"/>
      <c r="E25" s="1"/>
      <c r="F25" s="1"/>
      <c r="G25" s="6">
        <v>1</v>
      </c>
      <c r="H25" s="1">
        <v>30</v>
      </c>
      <c r="I25" s="16">
        <v>1030112635</v>
      </c>
      <c r="J25" s="1"/>
      <c r="K25" s="1"/>
      <c r="L25" s="1"/>
      <c r="M25" s="1"/>
      <c r="N25" s="16">
        <v>70.400000000000006</v>
      </c>
      <c r="O25" s="1"/>
      <c r="P25" s="1"/>
      <c r="Q25" s="4">
        <v>120</v>
      </c>
      <c r="R25" s="4">
        <f t="shared" si="5"/>
        <v>76</v>
      </c>
      <c r="S25" s="1"/>
      <c r="T25" s="17">
        <v>-0.15</v>
      </c>
      <c r="U25" s="1" t="e">
        <f t="shared" ref="U25:U31" si="9">(F25+N25+Q25)/O25</f>
        <v>#DIV/0!</v>
      </c>
      <c r="V25" s="1" t="e">
        <f t="shared" ref="V25:V31" si="10">(F25+N25)/O25</f>
        <v>#DIV/0!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/>
      <c r="AC25" s="1">
        <f t="shared" ref="AC25:AC31" si="11">G25*Q25</f>
        <v>120</v>
      </c>
      <c r="AD25" s="1">
        <f t="shared" si="8"/>
        <v>121.60000000000001</v>
      </c>
      <c r="AE25" s="6">
        <v>1.6</v>
      </c>
      <c r="AF25" s="6">
        <v>3.2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6" t="s">
        <v>57</v>
      </c>
      <c r="B26" s="1" t="s">
        <v>32</v>
      </c>
      <c r="C26" s="1"/>
      <c r="D26" s="1"/>
      <c r="E26" s="1"/>
      <c r="F26" s="1"/>
      <c r="G26" s="6">
        <v>0.3</v>
      </c>
      <c r="H26" s="1">
        <v>135</v>
      </c>
      <c r="I26" s="16">
        <v>1030686241</v>
      </c>
      <c r="J26" s="1"/>
      <c r="K26" s="1"/>
      <c r="L26" s="1"/>
      <c r="M26" s="1"/>
      <c r="N26" s="16">
        <v>120</v>
      </c>
      <c r="O26" s="1"/>
      <c r="P26" s="1"/>
      <c r="Q26" s="4">
        <v>160</v>
      </c>
      <c r="R26" s="4">
        <f t="shared" si="5"/>
        <v>162</v>
      </c>
      <c r="S26" s="1"/>
      <c r="T26" s="18"/>
      <c r="U26" s="1" t="e">
        <f t="shared" si="9"/>
        <v>#DIV/0!</v>
      </c>
      <c r="V26" s="1" t="e">
        <f t="shared" si="10"/>
        <v>#DIV/0!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/>
      <c r="AC26" s="1">
        <f t="shared" si="11"/>
        <v>48</v>
      </c>
      <c r="AD26" s="1">
        <f t="shared" si="8"/>
        <v>48.6</v>
      </c>
      <c r="AE26" s="6">
        <v>0.3</v>
      </c>
      <c r="AF26" s="6">
        <v>1.8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6" t="s">
        <v>58</v>
      </c>
      <c r="B27" s="1" t="s">
        <v>30</v>
      </c>
      <c r="C27" s="1"/>
      <c r="D27" s="1"/>
      <c r="E27" s="1"/>
      <c r="F27" s="1"/>
      <c r="G27" s="6">
        <v>1</v>
      </c>
      <c r="H27" s="1">
        <v>30</v>
      </c>
      <c r="I27" s="16">
        <v>1030112235</v>
      </c>
      <c r="J27" s="1"/>
      <c r="K27" s="1"/>
      <c r="L27" s="1"/>
      <c r="M27" s="1"/>
      <c r="N27" s="16">
        <v>70.400000000000006</v>
      </c>
      <c r="O27" s="1"/>
      <c r="P27" s="1"/>
      <c r="Q27" s="4">
        <v>80</v>
      </c>
      <c r="R27" s="4">
        <f t="shared" si="5"/>
        <v>50</v>
      </c>
      <c r="S27" s="1"/>
      <c r="T27" s="18"/>
      <c r="U27" s="1" t="e">
        <f t="shared" si="9"/>
        <v>#DIV/0!</v>
      </c>
      <c r="V27" s="1" t="e">
        <f t="shared" si="10"/>
        <v>#DIV/0!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/>
      <c r="AC27" s="1">
        <f t="shared" si="11"/>
        <v>80</v>
      </c>
      <c r="AD27" s="1">
        <f t="shared" si="8"/>
        <v>80</v>
      </c>
      <c r="AE27" s="6">
        <v>1.6</v>
      </c>
      <c r="AF27" s="6">
        <v>3.2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6" t="s">
        <v>59</v>
      </c>
      <c r="B28" s="1" t="s">
        <v>30</v>
      </c>
      <c r="C28" s="1"/>
      <c r="D28" s="1"/>
      <c r="E28" s="1"/>
      <c r="F28" s="1"/>
      <c r="G28" s="6">
        <v>1</v>
      </c>
      <c r="H28" s="1">
        <v>35</v>
      </c>
      <c r="I28" s="16">
        <v>1030228316</v>
      </c>
      <c r="J28" s="1"/>
      <c r="K28" s="1"/>
      <c r="L28" s="1"/>
      <c r="M28" s="1"/>
      <c r="N28" s="16">
        <v>70</v>
      </c>
      <c r="O28" s="1"/>
      <c r="P28" s="1"/>
      <c r="Q28" s="4">
        <v>50</v>
      </c>
      <c r="R28" s="4">
        <f t="shared" si="5"/>
        <v>40</v>
      </c>
      <c r="S28" s="1"/>
      <c r="T28" s="17">
        <v>-0.15</v>
      </c>
      <c r="U28" s="1" t="e">
        <f t="shared" si="9"/>
        <v>#DIV/0!</v>
      </c>
      <c r="V28" s="1" t="e">
        <f t="shared" si="10"/>
        <v>#DIV/0!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/>
      <c r="AC28" s="1">
        <f t="shared" si="11"/>
        <v>50</v>
      </c>
      <c r="AD28" s="1">
        <f t="shared" si="8"/>
        <v>50</v>
      </c>
      <c r="AE28" s="6">
        <v>1.25</v>
      </c>
      <c r="AF28" s="6">
        <v>5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6" t="s">
        <v>60</v>
      </c>
      <c r="B29" s="1" t="s">
        <v>32</v>
      </c>
      <c r="C29" s="1"/>
      <c r="D29" s="1"/>
      <c r="E29" s="1"/>
      <c r="F29" s="1"/>
      <c r="G29" s="6">
        <v>0.45</v>
      </c>
      <c r="H29" s="1">
        <v>31</v>
      </c>
      <c r="I29" s="16">
        <v>1030228620</v>
      </c>
      <c r="J29" s="1"/>
      <c r="K29" s="1"/>
      <c r="L29" s="1"/>
      <c r="M29" s="1"/>
      <c r="N29" s="16">
        <v>160</v>
      </c>
      <c r="O29" s="1"/>
      <c r="P29" s="1"/>
      <c r="Q29" s="4">
        <v>200</v>
      </c>
      <c r="R29" s="4">
        <f t="shared" si="5"/>
        <v>200</v>
      </c>
      <c r="S29" s="1"/>
      <c r="T29" s="17">
        <v>-0.15</v>
      </c>
      <c r="U29" s="1" t="e">
        <f t="shared" si="9"/>
        <v>#DIV/0!</v>
      </c>
      <c r="V29" s="1" t="e">
        <f t="shared" si="10"/>
        <v>#DIV/0!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/>
      <c r="AC29" s="1">
        <f t="shared" si="11"/>
        <v>90</v>
      </c>
      <c r="AD29" s="1">
        <f t="shared" si="8"/>
        <v>90</v>
      </c>
      <c r="AE29" s="6">
        <v>0.45</v>
      </c>
      <c r="AF29" s="6">
        <v>1.8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6" t="s">
        <v>61</v>
      </c>
      <c r="B30" s="1" t="s">
        <v>32</v>
      </c>
      <c r="C30" s="1"/>
      <c r="D30" s="1"/>
      <c r="E30" s="1"/>
      <c r="F30" s="1"/>
      <c r="G30" s="6">
        <v>0.45</v>
      </c>
      <c r="H30" s="1">
        <v>30</v>
      </c>
      <c r="I30" s="16">
        <v>1030212603</v>
      </c>
      <c r="J30" s="1"/>
      <c r="K30" s="1"/>
      <c r="L30" s="1"/>
      <c r="M30" s="1"/>
      <c r="N30" s="16">
        <v>160</v>
      </c>
      <c r="O30" s="1"/>
      <c r="P30" s="1"/>
      <c r="Q30" s="4">
        <v>80</v>
      </c>
      <c r="R30" s="4">
        <f t="shared" si="5"/>
        <v>80</v>
      </c>
      <c r="S30" s="1"/>
      <c r="T30" s="18"/>
      <c r="U30" s="1" t="e">
        <f t="shared" si="9"/>
        <v>#DIV/0!</v>
      </c>
      <c r="V30" s="1" t="e">
        <f t="shared" si="10"/>
        <v>#DIV/0!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f t="shared" si="11"/>
        <v>36</v>
      </c>
      <c r="AD30" s="1">
        <f t="shared" si="8"/>
        <v>36</v>
      </c>
      <c r="AE30" s="6">
        <v>0.45</v>
      </c>
      <c r="AF30" s="6">
        <v>1.8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22" t="s">
        <v>62</v>
      </c>
      <c r="B31" s="1" t="s">
        <v>32</v>
      </c>
      <c r="C31" s="1"/>
      <c r="D31" s="1"/>
      <c r="E31" s="1"/>
      <c r="F31" s="1"/>
      <c r="G31" s="6">
        <v>0.3</v>
      </c>
      <c r="H31" s="1">
        <v>135</v>
      </c>
      <c r="I31" s="16">
        <v>1030679319</v>
      </c>
      <c r="J31" s="1"/>
      <c r="K31" s="1"/>
      <c r="L31" s="1"/>
      <c r="M31" s="1"/>
      <c r="N31" s="16">
        <v>120</v>
      </c>
      <c r="O31" s="1"/>
      <c r="P31" s="1"/>
      <c r="Q31" s="4">
        <v>160</v>
      </c>
      <c r="R31" s="4">
        <f t="shared" si="5"/>
        <v>162</v>
      </c>
      <c r="S31" s="1"/>
      <c r="T31" s="1"/>
      <c r="U31" s="1" t="e">
        <f t="shared" si="9"/>
        <v>#DIV/0!</v>
      </c>
      <c r="V31" s="1" t="e">
        <f t="shared" si="10"/>
        <v>#DIV/0!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/>
      <c r="AC31" s="1">
        <f t="shared" si="11"/>
        <v>48</v>
      </c>
      <c r="AD31" s="1">
        <f t="shared" si="8"/>
        <v>48.6</v>
      </c>
      <c r="AE31" s="6">
        <v>0.3</v>
      </c>
      <c r="AF31" s="6">
        <v>1.8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/>
      <c r="B32" s="1"/>
      <c r="C32" s="1"/>
      <c r="D32" s="1"/>
      <c r="E32" s="1"/>
      <c r="F32" s="1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6"/>
      <c r="AF32" s="6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/>
      <c r="B33" s="1"/>
      <c r="C33" s="1"/>
      <c r="D33" s="1"/>
      <c r="E33" s="1"/>
      <c r="F33" s="1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6"/>
      <c r="AF33" s="6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/>
      <c r="B34" s="1"/>
      <c r="C34" s="1"/>
      <c r="D34" s="1"/>
      <c r="E34" s="1"/>
      <c r="F34" s="1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6"/>
      <c r="AF34" s="6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/>
      <c r="B35" s="1"/>
      <c r="C35" s="1"/>
      <c r="D35" s="1"/>
      <c r="E35" s="1"/>
      <c r="F35" s="1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6"/>
      <c r="AF35" s="6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/>
      <c r="B36" s="1"/>
      <c r="C36" s="1"/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6"/>
      <c r="AF36" s="6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/>
      <c r="B37" s="1"/>
      <c r="C37" s="1"/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6"/>
      <c r="AF37" s="6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6"/>
      <c r="AF38" s="6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6"/>
      <c r="AF39" s="6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6"/>
      <c r="AF40" s="6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6"/>
      <c r="AF41" s="6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6"/>
      <c r="AF42" s="6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6"/>
      <c r="AF43" s="6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6"/>
      <c r="AF44" s="6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6"/>
      <c r="AF45" s="6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6"/>
      <c r="AF46" s="6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6"/>
      <c r="AF47" s="6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6"/>
      <c r="AF48" s="6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6"/>
      <c r="AF49" s="6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6"/>
      <c r="AF50" s="6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6"/>
      <c r="AF52" s="6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6"/>
      <c r="AF53" s="6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6"/>
      <c r="AF54" s="6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6"/>
      <c r="AF55" s="6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6"/>
      <c r="AF62" s="6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6"/>
      <c r="AF63" s="6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6"/>
      <c r="AF64" s="6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6"/>
      <c r="AF65" s="6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6"/>
      <c r="AF66" s="6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6"/>
      <c r="AF67" s="6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6"/>
      <c r="AF68" s="6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6"/>
      <c r="AF69" s="6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6"/>
      <c r="AF70" s="6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6"/>
      <c r="AF71" s="6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6"/>
      <c r="AF72" s="6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6"/>
      <c r="AF73" s="6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6"/>
      <c r="AF74" s="6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6"/>
      <c r="AF75" s="6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6"/>
      <c r="AF76" s="6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6"/>
      <c r="AF77" s="6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6"/>
      <c r="AF78" s="6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6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6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6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6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6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6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6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6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6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6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6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6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6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6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6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6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6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6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6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6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6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6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6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6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6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6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6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6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6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6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6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6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6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6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6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6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6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6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6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6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6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6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6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6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6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6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6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6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6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6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6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6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6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6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6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6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6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6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6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6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6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6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6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6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6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6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6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6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6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6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6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6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6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6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6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6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6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6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6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6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6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6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6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6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6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6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6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6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6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6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6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6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6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6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6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6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6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6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6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6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6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6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6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6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6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6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6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6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6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6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6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6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6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6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6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6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6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6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6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6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6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6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6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6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6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6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6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6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6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6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6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6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6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6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6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6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6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6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6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6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6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6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6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6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6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6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6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6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6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6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6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6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6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6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6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6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6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6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6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6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6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6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6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6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6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6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6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6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6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6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6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6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6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6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6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6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6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6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6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6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6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6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6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6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6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6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6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6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6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6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6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6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6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6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6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6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6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6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6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6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6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6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6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6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6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6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6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6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6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6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6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6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6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6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6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6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6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6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6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6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6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6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6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6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6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6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6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6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6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6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6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6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6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6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6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6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6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6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6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6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6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6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6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6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6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6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6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6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6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6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6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6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6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6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6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6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6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6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6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6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6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6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6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6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6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6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6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6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6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6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6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6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6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6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6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6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6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6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6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6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6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6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6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6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6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6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6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6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6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6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6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6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6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6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6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6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6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6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6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6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6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6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6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6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6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6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6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6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6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6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6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6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6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6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6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6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6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6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6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6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6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6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6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6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6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6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6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6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6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6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6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6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6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6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6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6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6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6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6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6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6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6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6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6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6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6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6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6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6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6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6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6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6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6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6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6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6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6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6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6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6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6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6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6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6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6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6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6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6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6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6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6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6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6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6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6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6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6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6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6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6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6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6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6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6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6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6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6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6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6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6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6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6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6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6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6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6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6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6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6"/>
      <c r="AF492" s="6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6"/>
      <c r="AF493" s="6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6"/>
      <c r="AF494" s="6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6"/>
      <c r="AF495" s="6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6"/>
      <c r="AF496" s="6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6"/>
      <c r="AF497" s="6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6"/>
      <c r="AF498" s="6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6"/>
      <c r="AF499" s="6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6"/>
      <c r="AF500" s="6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F3" xr:uid="{04FF1F53-A3F1-484E-AE8E-B49B54E7195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2025-05-02T08:47:06Z</dcterms:created>
  <dcterms:modified xsi:type="dcterms:W3CDTF">2025-05-05T13:36:12Z</dcterms:modified>
</cp:coreProperties>
</file>