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478BD725-F7B6-4786-A351-D5534A98456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P322" i="1"/>
  <c r="BO322" i="1"/>
  <c r="BN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N314" i="1"/>
  <c r="BM314" i="1"/>
  <c r="Z314" i="1"/>
  <c r="Y314" i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P310" i="1"/>
  <c r="BO310" i="1"/>
  <c r="BM310" i="1"/>
  <c r="Z310" i="1"/>
  <c r="Y310" i="1"/>
  <c r="BN310" i="1" s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Z318" i="1" s="1"/>
  <c r="Y305" i="1"/>
  <c r="Y318" i="1" s="1"/>
  <c r="BP304" i="1"/>
  <c r="BO304" i="1"/>
  <c r="BN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N293" i="1"/>
  <c r="BM293" i="1"/>
  <c r="Z293" i="1"/>
  <c r="Y293" i="1"/>
  <c r="BP293" i="1" s="1"/>
  <c r="P293" i="1"/>
  <c r="BP292" i="1"/>
  <c r="BO292" i="1"/>
  <c r="BM292" i="1"/>
  <c r="Z292" i="1"/>
  <c r="Y292" i="1"/>
  <c r="BN292" i="1" s="1"/>
  <c r="P292" i="1"/>
  <c r="BP291" i="1"/>
  <c r="BO291" i="1"/>
  <c r="BN291" i="1"/>
  <c r="BM291" i="1"/>
  <c r="Z291" i="1"/>
  <c r="Z294" i="1" s="1"/>
  <c r="Y291" i="1"/>
  <c r="Y295" i="1" s="1"/>
  <c r="X289" i="1"/>
  <c r="Z288" i="1"/>
  <c r="Y288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Y283" i="1"/>
  <c r="X283" i="1"/>
  <c r="BP282" i="1"/>
  <c r="BO282" i="1"/>
  <c r="BM282" i="1"/>
  <c r="Z282" i="1"/>
  <c r="Z283" i="1" s="1"/>
  <c r="Y282" i="1"/>
  <c r="BN282" i="1" s="1"/>
  <c r="P282" i="1"/>
  <c r="X280" i="1"/>
  <c r="X279" i="1"/>
  <c r="BP278" i="1"/>
  <c r="BO278" i="1"/>
  <c r="BM278" i="1"/>
  <c r="Z278" i="1"/>
  <c r="Y278" i="1"/>
  <c r="BN278" i="1" s="1"/>
  <c r="BP277" i="1"/>
  <c r="BO277" i="1"/>
  <c r="BN277" i="1"/>
  <c r="BM277" i="1"/>
  <c r="Z277" i="1"/>
  <c r="Z279" i="1" s="1"/>
  <c r="Y277" i="1"/>
  <c r="Y280" i="1" s="1"/>
  <c r="BP276" i="1"/>
  <c r="BO276" i="1"/>
  <c r="BN276" i="1"/>
  <c r="BM276" i="1"/>
  <c r="Z276" i="1"/>
  <c r="Y276" i="1"/>
  <c r="X272" i="1"/>
  <c r="X271" i="1"/>
  <c r="BO270" i="1"/>
  <c r="BM270" i="1"/>
  <c r="Z270" i="1"/>
  <c r="Z271" i="1" s="1"/>
  <c r="Y270" i="1"/>
  <c r="Y272" i="1" s="1"/>
  <c r="P270" i="1"/>
  <c r="Y268" i="1"/>
  <c r="X268" i="1"/>
  <c r="Y267" i="1"/>
  <c r="X267" i="1"/>
  <c r="BP266" i="1"/>
  <c r="BO266" i="1"/>
  <c r="BN266" i="1"/>
  <c r="BM266" i="1"/>
  <c r="Z266" i="1"/>
  <c r="Z267" i="1" s="1"/>
  <c r="Y266" i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BP259" i="1" s="1"/>
  <c r="P259" i="1"/>
  <c r="X255" i="1"/>
  <c r="Z254" i="1"/>
  <c r="X254" i="1"/>
  <c r="BP253" i="1"/>
  <c r="BO253" i="1"/>
  <c r="BN253" i="1"/>
  <c r="BM253" i="1"/>
  <c r="Z253" i="1"/>
  <c r="Y253" i="1"/>
  <c r="Y255" i="1" s="1"/>
  <c r="P253" i="1"/>
  <c r="Y249" i="1"/>
  <c r="X249" i="1"/>
  <c r="X248" i="1"/>
  <c r="BO247" i="1"/>
  <c r="BM247" i="1"/>
  <c r="Z247" i="1"/>
  <c r="Y247" i="1"/>
  <c r="BP247" i="1" s="1"/>
  <c r="P247" i="1"/>
  <c r="BO246" i="1"/>
  <c r="BN246" i="1"/>
  <c r="BM246" i="1"/>
  <c r="Z246" i="1"/>
  <c r="Z248" i="1" s="1"/>
  <c r="Y246" i="1"/>
  <c r="Y248" i="1" s="1"/>
  <c r="P246" i="1"/>
  <c r="Y243" i="1"/>
  <c r="X243" i="1"/>
  <c r="Y242" i="1"/>
  <c r="X242" i="1"/>
  <c r="BO241" i="1"/>
  <c r="BN241" i="1"/>
  <c r="BM241" i="1"/>
  <c r="Z241" i="1"/>
  <c r="Z242" i="1" s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BP235" i="1" s="1"/>
  <c r="P235" i="1"/>
  <c r="BO234" i="1"/>
  <c r="BM234" i="1"/>
  <c r="Z234" i="1"/>
  <c r="Z237" i="1" s="1"/>
  <c r="Y234" i="1"/>
  <c r="Y237" i="1" s="1"/>
  <c r="P234" i="1"/>
  <c r="X232" i="1"/>
  <c r="Y231" i="1"/>
  <c r="X231" i="1"/>
  <c r="BP230" i="1"/>
  <c r="BO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M222" i="1"/>
  <c r="Z222" i="1"/>
  <c r="Z226" i="1" s="1"/>
  <c r="Y222" i="1"/>
  <c r="BN222" i="1" s="1"/>
  <c r="P222" i="1"/>
  <c r="X219" i="1"/>
  <c r="X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Y219" i="1" s="1"/>
  <c r="P214" i="1"/>
  <c r="BP213" i="1"/>
  <c r="BO213" i="1"/>
  <c r="BM213" i="1"/>
  <c r="Z213" i="1"/>
  <c r="Y213" i="1"/>
  <c r="BN213" i="1" s="1"/>
  <c r="P213" i="1"/>
  <c r="BP212" i="1"/>
  <c r="BO212" i="1"/>
  <c r="BM212" i="1"/>
  <c r="Z212" i="1"/>
  <c r="Z218" i="1" s="1"/>
  <c r="Y212" i="1"/>
  <c r="BN212" i="1" s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Z208" i="1" s="1"/>
  <c r="Y206" i="1"/>
  <c r="BP206" i="1" s="1"/>
  <c r="P206" i="1"/>
  <c r="BO205" i="1"/>
  <c r="BM205" i="1"/>
  <c r="Z205" i="1"/>
  <c r="Y205" i="1"/>
  <c r="BP205" i="1" s="1"/>
  <c r="P205" i="1"/>
  <c r="Y202" i="1"/>
  <c r="X202" i="1"/>
  <c r="Y201" i="1"/>
  <c r="X201" i="1"/>
  <c r="BP200" i="1"/>
  <c r="BO200" i="1"/>
  <c r="BN200" i="1"/>
  <c r="BM200" i="1"/>
  <c r="Z200" i="1"/>
  <c r="Y200" i="1"/>
  <c r="P200" i="1"/>
  <c r="BP199" i="1"/>
  <c r="BO199" i="1"/>
  <c r="BN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BP197" i="1" s="1"/>
  <c r="P197" i="1"/>
  <c r="X193" i="1"/>
  <c r="Z192" i="1"/>
  <c r="X192" i="1"/>
  <c r="BP191" i="1"/>
  <c r="BO191" i="1"/>
  <c r="BN191" i="1"/>
  <c r="BM191" i="1"/>
  <c r="Z191" i="1"/>
  <c r="Y191" i="1"/>
  <c r="Y193" i="1" s="1"/>
  <c r="X189" i="1"/>
  <c r="X188" i="1"/>
  <c r="BO187" i="1"/>
  <c r="BN187" i="1"/>
  <c r="BM187" i="1"/>
  <c r="Z187" i="1"/>
  <c r="Y187" i="1"/>
  <c r="BP187" i="1" s="1"/>
  <c r="P187" i="1"/>
  <c r="BO186" i="1"/>
  <c r="BM186" i="1"/>
  <c r="Z186" i="1"/>
  <c r="Y186" i="1"/>
  <c r="Y189" i="1" s="1"/>
  <c r="P186" i="1"/>
  <c r="BP185" i="1"/>
  <c r="BO185" i="1"/>
  <c r="BN185" i="1"/>
  <c r="BM185" i="1"/>
  <c r="Z185" i="1"/>
  <c r="Z188" i="1" s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Z180" i="1" s="1"/>
  <c r="Y178" i="1"/>
  <c r="BP178" i="1" s="1"/>
  <c r="P178" i="1"/>
  <c r="X176" i="1"/>
  <c r="X175" i="1"/>
  <c r="BO174" i="1"/>
  <c r="BM174" i="1"/>
  <c r="Z174" i="1"/>
  <c r="Y174" i="1"/>
  <c r="BP174" i="1" s="1"/>
  <c r="P174" i="1"/>
  <c r="BP173" i="1"/>
  <c r="BO173" i="1"/>
  <c r="BN173" i="1"/>
  <c r="BM173" i="1"/>
  <c r="Z173" i="1"/>
  <c r="Y173" i="1"/>
  <c r="P173" i="1"/>
  <c r="BO172" i="1"/>
  <c r="BN172" i="1"/>
  <c r="BM172" i="1"/>
  <c r="Z172" i="1"/>
  <c r="Y172" i="1"/>
  <c r="BP172" i="1" s="1"/>
  <c r="BO171" i="1"/>
  <c r="BM171" i="1"/>
  <c r="Z171" i="1"/>
  <c r="Z175" i="1" s="1"/>
  <c r="Y171" i="1"/>
  <c r="Y176" i="1" s="1"/>
  <c r="Y168" i="1"/>
  <c r="X168" i="1"/>
  <c r="Y167" i="1"/>
  <c r="X167" i="1"/>
  <c r="BP166" i="1"/>
  <c r="BO166" i="1"/>
  <c r="BN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2" i="1" s="1"/>
  <c r="P160" i="1"/>
  <c r="X157" i="1"/>
  <c r="X156" i="1"/>
  <c r="BO155" i="1"/>
  <c r="BN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Z140" i="1" s="1"/>
  <c r="Y138" i="1"/>
  <c r="Y141" i="1" s="1"/>
  <c r="P138" i="1"/>
  <c r="Y135" i="1"/>
  <c r="X135" i="1"/>
  <c r="X134" i="1"/>
  <c r="BP133" i="1"/>
  <c r="BO133" i="1"/>
  <c r="BM133" i="1"/>
  <c r="Z133" i="1"/>
  <c r="Y133" i="1"/>
  <c r="BN133" i="1" s="1"/>
  <c r="P133" i="1"/>
  <c r="BO132" i="1"/>
  <c r="BN132" i="1"/>
  <c r="BM132" i="1"/>
  <c r="Z132" i="1"/>
  <c r="Z134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Y123" i="1"/>
  <c r="X123" i="1"/>
  <c r="Z122" i="1"/>
  <c r="X122" i="1"/>
  <c r="BO121" i="1"/>
  <c r="BN121" i="1"/>
  <c r="BM121" i="1"/>
  <c r="Z121" i="1"/>
  <c r="Y121" i="1"/>
  <c r="Y122" i="1" s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P114" i="1"/>
  <c r="BO114" i="1"/>
  <c r="BM114" i="1"/>
  <c r="Z114" i="1"/>
  <c r="Y114" i="1"/>
  <c r="BN114" i="1" s="1"/>
  <c r="P114" i="1"/>
  <c r="BP113" i="1"/>
  <c r="BO113" i="1"/>
  <c r="BN113" i="1"/>
  <c r="BM113" i="1"/>
  <c r="Z113" i="1"/>
  <c r="Y113" i="1"/>
  <c r="P113" i="1"/>
  <c r="BO112" i="1"/>
  <c r="BM112" i="1"/>
  <c r="Z112" i="1"/>
  <c r="Z118" i="1" s="1"/>
  <c r="Y112" i="1"/>
  <c r="Y119" i="1" s="1"/>
  <c r="Y109" i="1"/>
  <c r="X109" i="1"/>
  <c r="Y108" i="1"/>
  <c r="X108" i="1"/>
  <c r="BP107" i="1"/>
  <c r="BO107" i="1"/>
  <c r="BN107" i="1"/>
  <c r="BM107" i="1"/>
  <c r="Z107" i="1"/>
  <c r="Y107" i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Z108" i="1" s="1"/>
  <c r="Y105" i="1"/>
  <c r="P105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P95" i="1"/>
  <c r="BO95" i="1"/>
  <c r="BN95" i="1"/>
  <c r="BM95" i="1"/>
  <c r="Z95" i="1"/>
  <c r="Z101" i="1" s="1"/>
  <c r="Y95" i="1"/>
  <c r="Y102" i="1" s="1"/>
  <c r="P95" i="1"/>
  <c r="X92" i="1"/>
  <c r="Y91" i="1"/>
  <c r="X91" i="1"/>
  <c r="BO90" i="1"/>
  <c r="BN90" i="1"/>
  <c r="BM90" i="1"/>
  <c r="Z90" i="1"/>
  <c r="Z91" i="1" s="1"/>
  <c r="Y90" i="1"/>
  <c r="BP90" i="1" s="1"/>
  <c r="P90" i="1"/>
  <c r="BP89" i="1"/>
  <c r="BO89" i="1"/>
  <c r="BN89" i="1"/>
  <c r="BM89" i="1"/>
  <c r="Z89" i="1"/>
  <c r="Y89" i="1"/>
  <c r="Y92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N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P73" i="1"/>
  <c r="BO73" i="1"/>
  <c r="BN73" i="1"/>
  <c r="BM73" i="1"/>
  <c r="Z73" i="1"/>
  <c r="Y73" i="1"/>
  <c r="P73" i="1"/>
  <c r="BO72" i="1"/>
  <c r="BM72" i="1"/>
  <c r="Z72" i="1"/>
  <c r="Y72" i="1"/>
  <c r="Y74" i="1" s="1"/>
  <c r="P72" i="1"/>
  <c r="BP71" i="1"/>
  <c r="BO71" i="1"/>
  <c r="BN71" i="1"/>
  <c r="BM71" i="1"/>
  <c r="Z71" i="1"/>
  <c r="Z74" i="1" s="1"/>
  <c r="Y71" i="1"/>
  <c r="Y75" i="1" s="1"/>
  <c r="P71" i="1"/>
  <c r="X69" i="1"/>
  <c r="Z68" i="1"/>
  <c r="Y68" i="1"/>
  <c r="X68" i="1"/>
  <c r="BO67" i="1"/>
  <c r="BM67" i="1"/>
  <c r="Z67" i="1"/>
  <c r="Y67" i="1"/>
  <c r="BP67" i="1" s="1"/>
  <c r="P67" i="1"/>
  <c r="BP66" i="1"/>
  <c r="BO66" i="1"/>
  <c r="X327" i="1" s="1"/>
  <c r="BM66" i="1"/>
  <c r="Z66" i="1"/>
  <c r="Y66" i="1"/>
  <c r="BN66" i="1" s="1"/>
  <c r="P66" i="1"/>
  <c r="Y64" i="1"/>
  <c r="X64" i="1"/>
  <c r="Z63" i="1"/>
  <c r="Y63" i="1"/>
  <c r="X63" i="1"/>
  <c r="BP62" i="1"/>
  <c r="BO62" i="1"/>
  <c r="BN62" i="1"/>
  <c r="BM62" i="1"/>
  <c r="Z62" i="1"/>
  <c r="Y62" i="1"/>
  <c r="P62" i="1"/>
  <c r="Y60" i="1"/>
  <c r="X60" i="1"/>
  <c r="Z59" i="1"/>
  <c r="X59" i="1"/>
  <c r="BP58" i="1"/>
  <c r="BO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N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N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Y51" i="1" s="1"/>
  <c r="P45" i="1"/>
  <c r="BP44" i="1"/>
  <c r="BO44" i="1"/>
  <c r="BN44" i="1"/>
  <c r="BM44" i="1"/>
  <c r="Z44" i="1"/>
  <c r="Y44" i="1"/>
  <c r="P44" i="1"/>
  <c r="BP43" i="1"/>
  <c r="BO43" i="1"/>
  <c r="BM43" i="1"/>
  <c r="Z43" i="1"/>
  <c r="Y43" i="1"/>
  <c r="Y50" i="1" s="1"/>
  <c r="P43" i="1"/>
  <c r="BO42" i="1"/>
  <c r="BN42" i="1"/>
  <c r="BM42" i="1"/>
  <c r="Z42" i="1"/>
  <c r="Z50" i="1" s="1"/>
  <c r="Y42" i="1"/>
  <c r="BP42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9" i="1" s="1"/>
  <c r="P36" i="1"/>
  <c r="BP35" i="1"/>
  <c r="BO35" i="1"/>
  <c r="BN35" i="1"/>
  <c r="BM35" i="1"/>
  <c r="Z35" i="1"/>
  <c r="Z38" i="1" s="1"/>
  <c r="Y35" i="1"/>
  <c r="P35" i="1"/>
  <c r="X32" i="1"/>
  <c r="X31" i="1"/>
  <c r="BO30" i="1"/>
  <c r="BM30" i="1"/>
  <c r="Z30" i="1"/>
  <c r="Y30" i="1"/>
  <c r="BP30" i="1" s="1"/>
  <c r="P30" i="1"/>
  <c r="BO29" i="1"/>
  <c r="BN29" i="1"/>
  <c r="BM29" i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X24" i="1"/>
  <c r="X325" i="1" s="1"/>
  <c r="Y23" i="1"/>
  <c r="X23" i="1"/>
  <c r="X329" i="1" s="1"/>
  <c r="BP22" i="1"/>
  <c r="BO22" i="1"/>
  <c r="BN22" i="1"/>
  <c r="BM22" i="1"/>
  <c r="X326" i="1" s="1"/>
  <c r="X328" i="1" s="1"/>
  <c r="Z22" i="1"/>
  <c r="Z23" i="1" s="1"/>
  <c r="Y22" i="1"/>
  <c r="Y24" i="1" s="1"/>
  <c r="P22" i="1"/>
  <c r="H10" i="1"/>
  <c r="A10" i="1"/>
  <c r="J9" i="1"/>
  <c r="F9" i="1"/>
  <c r="A9" i="1"/>
  <c r="F10" i="1" s="1"/>
  <c r="D7" i="1"/>
  <c r="Q6" i="1"/>
  <c r="P2" i="1"/>
  <c r="Z330" i="1" l="1"/>
  <c r="BN45" i="1"/>
  <c r="BN54" i="1"/>
  <c r="BN126" i="1"/>
  <c r="BN160" i="1"/>
  <c r="BN308" i="1"/>
  <c r="BN30" i="1"/>
  <c r="Y326" i="1" s="1"/>
  <c r="BN48" i="1"/>
  <c r="BN78" i="1"/>
  <c r="Y118" i="1"/>
  <c r="BP132" i="1"/>
  <c r="Y145" i="1"/>
  <c r="BN154" i="1"/>
  <c r="BN179" i="1"/>
  <c r="Y208" i="1"/>
  <c r="Y226" i="1"/>
  <c r="BN234" i="1"/>
  <c r="BP246" i="1"/>
  <c r="Y261" i="1"/>
  <c r="BN270" i="1"/>
  <c r="Y289" i="1"/>
  <c r="BN305" i="1"/>
  <c r="Y319" i="1"/>
  <c r="BN36" i="1"/>
  <c r="BP36" i="1"/>
  <c r="Y327" i="1" s="1"/>
  <c r="BP45" i="1"/>
  <c r="BP54" i="1"/>
  <c r="BN72" i="1"/>
  <c r="BP84" i="1"/>
  <c r="BN112" i="1"/>
  <c r="BP126" i="1"/>
  <c r="BP160" i="1"/>
  <c r="BN171" i="1"/>
  <c r="BN174" i="1"/>
  <c r="BP186" i="1"/>
  <c r="Y192" i="1"/>
  <c r="Y238" i="1"/>
  <c r="Y254" i="1"/>
  <c r="BN302" i="1"/>
  <c r="BN315" i="1"/>
  <c r="BN67" i="1"/>
  <c r="BP78" i="1"/>
  <c r="BN115" i="1"/>
  <c r="BP154" i="1"/>
  <c r="BN205" i="1"/>
  <c r="BN214" i="1"/>
  <c r="BN223" i="1"/>
  <c r="BP234" i="1"/>
  <c r="BP270" i="1"/>
  <c r="Y284" i="1"/>
  <c r="Y294" i="1"/>
  <c r="BN299" i="1"/>
  <c r="BP305" i="1"/>
  <c r="BN84" i="1"/>
  <c r="BN186" i="1"/>
  <c r="Y55" i="1"/>
  <c r="BP72" i="1"/>
  <c r="Y85" i="1"/>
  <c r="BP112" i="1"/>
  <c r="Y161" i="1"/>
  <c r="BP171" i="1"/>
  <c r="Y209" i="1"/>
  <c r="Y227" i="1"/>
  <c r="Y262" i="1"/>
  <c r="BN312" i="1"/>
  <c r="Y180" i="1"/>
  <c r="BP214" i="1"/>
  <c r="Y271" i="1"/>
  <c r="Y31" i="1"/>
  <c r="H9" i="1"/>
  <c r="BN43" i="1"/>
  <c r="Y175" i="1"/>
  <c r="BN247" i="1"/>
  <c r="BN309" i="1"/>
  <c r="Y181" i="1"/>
  <c r="Y218" i="1"/>
  <c r="BN235" i="1"/>
  <c r="Y279" i="1"/>
  <c r="BN286" i="1"/>
  <c r="BN303" i="1"/>
  <c r="BN306" i="1"/>
  <c r="BN316" i="1"/>
  <c r="Y101" i="1"/>
  <c r="Y140" i="1"/>
  <c r="BN230" i="1"/>
  <c r="Y323" i="1"/>
  <c r="Y32" i="1"/>
  <c r="Y325" i="1" s="1"/>
  <c r="Y69" i="1"/>
  <c r="BN116" i="1"/>
  <c r="BP121" i="1"/>
  <c r="BN197" i="1"/>
  <c r="BN206" i="1"/>
  <c r="BN215" i="1"/>
  <c r="BN224" i="1"/>
  <c r="BN259" i="1"/>
  <c r="BN297" i="1"/>
  <c r="BN313" i="1"/>
  <c r="Y128" i="1"/>
  <c r="Y188" i="1"/>
  <c r="Y38" i="1"/>
  <c r="BN58" i="1"/>
  <c r="Y80" i="1"/>
  <c r="Y156" i="1"/>
  <c r="BN178" i="1"/>
  <c r="BN287" i="1"/>
  <c r="BN307" i="1"/>
  <c r="BN317" i="1"/>
  <c r="Y329" i="1" l="1"/>
  <c r="Y328" i="1"/>
  <c r="C338" i="1"/>
  <c r="B338" i="1"/>
  <c r="A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<sst xmlns="http://schemas.openxmlformats.org/spreadsheetml/2006/main" count="1602" uniqueCount="526">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</sst>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09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9"/>
      <c r="R11" s="420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84</v>
      </c>
      <c r="Y28" s="53">
        <f>IFERROR(IF(X28="","",X28),"")</f>
        <v>84</v>
      </c>
      <c r="Z28" s="39">
        <f>IFERROR(IF(X28="","",X28*0.00941),"")</f>
        <v>0.79044000000000003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161.43119999999999</v>
      </c>
      <c r="BN28" s="78">
        <f>IFERROR(Y28*I28,"0")</f>
        <v>161.43119999999999</v>
      </c>
      <c r="BO28" s="78">
        <f>IFERROR(X28/J28,"0")</f>
        <v>0.6</v>
      </c>
      <c r="BP28" s="78">
        <f>IFERROR(Y28/J28,"0")</f>
        <v>0.6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98</v>
      </c>
      <c r="Y29" s="53">
        <f>IFERROR(IF(X29="","",X29),"")</f>
        <v>98</v>
      </c>
      <c r="Z29" s="39">
        <f>IFERROR(IF(X29="","",X29*0.00941),"")</f>
        <v>0.92218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188.3364</v>
      </c>
      <c r="BN29" s="78">
        <f>IFERROR(Y29*I29,"0")</f>
        <v>188.3364</v>
      </c>
      <c r="BO29" s="78">
        <f>IFERROR(X29/J29,"0")</f>
        <v>0.7</v>
      </c>
      <c r="BP29" s="78">
        <f>IFERROR(Y29/J29,"0")</f>
        <v>0.7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84</v>
      </c>
      <c r="Y30" s="53">
        <f>IFERROR(IF(X30="","",X30),"")</f>
        <v>84</v>
      </c>
      <c r="Z30" s="39">
        <f>IFERROR(IF(X30="","",X30*0.00941),"")</f>
        <v>0.79044000000000003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161.43119999999999</v>
      </c>
      <c r="BN30" s="78">
        <f>IFERROR(Y30*I30,"0")</f>
        <v>161.43119999999999</v>
      </c>
      <c r="BO30" s="78">
        <f>IFERROR(X30/J30,"0")</f>
        <v>0.6</v>
      </c>
      <c r="BP30" s="78">
        <f>IFERROR(Y30/J30,"0")</f>
        <v>0.6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266</v>
      </c>
      <c r="Y31" s="41">
        <f>IFERROR(SUM(Y28:Y30),"0")</f>
        <v>266</v>
      </c>
      <c r="Z31" s="41">
        <f>IFERROR(IF(Z28="",0,Z28),"0")+IFERROR(IF(Z29="",0,Z29),"0")+IFERROR(IF(Z30="",0,Z30),"0")</f>
        <v>2.5030600000000001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399</v>
      </c>
      <c r="Y32" s="41">
        <f>IFERROR(SUMPRODUCT(Y28:Y30*H28:H30),"0")</f>
        <v>399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24</v>
      </c>
      <c r="Y35" s="53">
        <f>IFERROR(IF(X35="","",X35),"")</f>
        <v>24</v>
      </c>
      <c r="Z35" s="39">
        <f>IFERROR(IF(X35="","",X35*0.0155),"")</f>
        <v>0.372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140.88</v>
      </c>
      <c r="BN35" s="78">
        <f>IFERROR(Y35*I35,"0")</f>
        <v>140.88</v>
      </c>
      <c r="BO35" s="78">
        <f>IFERROR(X35/J35,"0")</f>
        <v>0.2857142857142857</v>
      </c>
      <c r="BP35" s="78">
        <f>IFERROR(Y35/J35,"0")</f>
        <v>0.2857142857142857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24</v>
      </c>
      <c r="Y37" s="53">
        <f>IFERROR(IF(X37="","",X37),"")</f>
        <v>24</v>
      </c>
      <c r="Z37" s="39">
        <f>IFERROR(IF(X37="","",X37*0.0155),"")</f>
        <v>0.372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140.88</v>
      </c>
      <c r="BN37" s="78">
        <f>IFERROR(Y37*I37,"0")</f>
        <v>140.88</v>
      </c>
      <c r="BO37" s="78">
        <f>IFERROR(X37/J37,"0")</f>
        <v>0.2857142857142857</v>
      </c>
      <c r="BP37" s="78">
        <f>IFERROR(Y37/J37,"0")</f>
        <v>0.2857142857142857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48</v>
      </c>
      <c r="Y38" s="41">
        <f>IFERROR(SUM(Y35:Y37),"0")</f>
        <v>48</v>
      </c>
      <c r="Z38" s="41">
        <f>IFERROR(IF(Z35="",0,Z35),"0")+IFERROR(IF(Z36="",0,Z36),"0")+IFERROR(IF(Z37="",0,Z37),"0")</f>
        <v>0.74399999999999999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268.79999999999995</v>
      </c>
      <c r="Y39" s="41">
        <f>IFERROR(SUMPRODUCT(Y35:Y37*H35:H37),"0")</f>
        <v>268.79999999999995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3">
        <v>4607111039385</v>
      </c>
      <c r="E43" s="344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3">
        <v>4607111037183</v>
      </c>
      <c r="E44" s="344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3">
        <v>4607111039330</v>
      </c>
      <c r="E48" s="344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12</v>
      </c>
      <c r="Y48" s="53">
        <f t="shared" si="0"/>
        <v>12</v>
      </c>
      <c r="Z48" s="39">
        <f t="shared" si="1"/>
        <v>0.186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87.6</v>
      </c>
      <c r="BN48" s="78">
        <f t="shared" si="3"/>
        <v>87.6</v>
      </c>
      <c r="BO48" s="78">
        <f t="shared" si="4"/>
        <v>0.14285714285714285</v>
      </c>
      <c r="BP48" s="78">
        <f t="shared" si="5"/>
        <v>0.14285714285714285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3">
        <v>4607111036889</v>
      </c>
      <c r="E49" s="344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84</v>
      </c>
      <c r="Y51" s="41">
        <f>IFERROR(SUMPRODUCT(Y42:Y49*H42:H49),"0")</f>
        <v>84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36</v>
      </c>
      <c r="Y78" s="53">
        <f>IFERROR(IF(X78="","",X78),"")</f>
        <v>36</v>
      </c>
      <c r="Z78" s="39">
        <f>IFERROR(IF(X78="","",X78*0.00502),"")</f>
        <v>0.18071999999999999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101.27520000000001</v>
      </c>
      <c r="BN78" s="78">
        <f>IFERROR(Y78*I78,"0")</f>
        <v>101.27520000000001</v>
      </c>
      <c r="BO78" s="78">
        <f>IFERROR(X78/J78,"0")</f>
        <v>0.15384615384615385</v>
      </c>
      <c r="BP78" s="78">
        <f>IFERROR(Y78/J78,"0")</f>
        <v>0.15384615384615385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12</v>
      </c>
      <c r="Y79" s="53">
        <f>IFERROR(IF(X79="","",X79),"")</f>
        <v>12</v>
      </c>
      <c r="Z79" s="39">
        <f>IFERROR(IF(X79="","",X79*0.00866),"")</f>
        <v>0.10391999999999998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62.558399999999992</v>
      </c>
      <c r="BN79" s="78">
        <f>IFERROR(Y79*I79,"0")</f>
        <v>62.558399999999992</v>
      </c>
      <c r="BO79" s="78">
        <f>IFERROR(X79/J79,"0")</f>
        <v>8.3333333333333329E-2</v>
      </c>
      <c r="BP79" s="78">
        <f>IFERROR(Y79/J79,"0")</f>
        <v>8.3333333333333329E-2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48</v>
      </c>
      <c r="Y80" s="41">
        <f>IFERROR(SUM(Y78:Y79),"0")</f>
        <v>48</v>
      </c>
      <c r="Z80" s="41">
        <f>IFERROR(IF(Z78="",0,Z78),"0")+IFERROR(IF(Z79="",0,Z79),"0")</f>
        <v>0.28464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157.19999999999999</v>
      </c>
      <c r="Y81" s="41">
        <f>IFERROR(SUMPRODUCT(Y78:Y79*H78:H79),"0")</f>
        <v>157.19999999999999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14</v>
      </c>
      <c r="Y84" s="53">
        <f>IFERROR(IF(X84="","",X84),"")</f>
        <v>14</v>
      </c>
      <c r="Z84" s="39">
        <f>IFERROR(IF(X84="","",X84*0.01788),"")</f>
        <v>0.25031999999999999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60.250400000000006</v>
      </c>
      <c r="BN84" s="78">
        <f>IFERROR(Y84*I84,"0")</f>
        <v>60.250400000000006</v>
      </c>
      <c r="BO84" s="78">
        <f>IFERROR(X84/J84,"0")</f>
        <v>0.2</v>
      </c>
      <c r="BP84" s="78">
        <f>IFERROR(Y84/J84,"0")</f>
        <v>0.2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14</v>
      </c>
      <c r="Y85" s="41">
        <f>IFERROR(SUM(Y84:Y84),"0")</f>
        <v>14</v>
      </c>
      <c r="Z85" s="41">
        <f>IFERROR(IF(Z84="",0,Z84),"0")</f>
        <v>0.25031999999999999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50.4</v>
      </c>
      <c r="Y86" s="41">
        <f>IFERROR(SUMPRODUCT(Y84:Y84*H84:H84),"0")</f>
        <v>50.4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70</v>
      </c>
      <c r="Y90" s="53">
        <f>IFERROR(IF(X90="","",X90),"")</f>
        <v>70</v>
      </c>
      <c r="Z90" s="39">
        <f>IFERROR(IF(X90="","",X90*0.01788),"")</f>
        <v>1.2516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301.25200000000001</v>
      </c>
      <c r="BN90" s="78">
        <f>IFERROR(Y90*I90,"0")</f>
        <v>301.25200000000001</v>
      </c>
      <c r="BO90" s="78">
        <f>IFERROR(X90/J90,"0")</f>
        <v>1</v>
      </c>
      <c r="BP90" s="78">
        <f>IFERROR(Y90/J90,"0")</f>
        <v>1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84</v>
      </c>
      <c r="Y91" s="41">
        <f>IFERROR(SUM(Y89:Y90),"0")</f>
        <v>84</v>
      </c>
      <c r="Z91" s="41">
        <f>IFERROR(IF(Z89="",0,Z89),"0")+IFERROR(IF(Z90="",0,Z90),"0")</f>
        <v>1.5019200000000001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302.39999999999998</v>
      </c>
      <c r="Y92" s="41">
        <f>IFERROR(SUMPRODUCT(Y89:Y90*H89:H90),"0")</f>
        <v>302.39999999999998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3">
        <v>4607111033628</v>
      </c>
      <c r="E95" s="344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66</v>
      </c>
      <c r="Y95" s="53">
        <f t="shared" ref="Y95:Y100" si="6">IFERROR(IF(X95="","",X95),"")</f>
        <v>66</v>
      </c>
      <c r="Z95" s="39">
        <f t="shared" ref="Z95:Z100" si="7">IFERROR(IF(X95="","",X95*0.01788),"")</f>
        <v>1.18008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284.0376</v>
      </c>
      <c r="BN95" s="78">
        <f t="shared" ref="BN95:BN100" si="9">IFERROR(Y95*I95,"0")</f>
        <v>284.0376</v>
      </c>
      <c r="BO95" s="78">
        <f t="shared" ref="BO95:BO100" si="10">IFERROR(X95/J95,"0")</f>
        <v>0.94285714285714284</v>
      </c>
      <c r="BP95" s="78">
        <f t="shared" ref="BP95:BP100" si="11">IFERROR(Y95/J95,"0")</f>
        <v>0.94285714285714284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84</v>
      </c>
      <c r="Y96" s="53">
        <f t="shared" si="6"/>
        <v>84</v>
      </c>
      <c r="Z96" s="39">
        <f t="shared" si="7"/>
        <v>1.5019199999999999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361.50240000000002</v>
      </c>
      <c r="BN96" s="78">
        <f t="shared" si="9"/>
        <v>361.50240000000002</v>
      </c>
      <c r="BO96" s="78">
        <f t="shared" si="10"/>
        <v>1.2</v>
      </c>
      <c r="BP96" s="78">
        <f t="shared" si="11"/>
        <v>1.2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70</v>
      </c>
      <c r="Y98" s="53">
        <f t="shared" si="6"/>
        <v>70</v>
      </c>
      <c r="Z98" s="39">
        <f t="shared" si="7"/>
        <v>1.2516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301.25200000000001</v>
      </c>
      <c r="BN98" s="78">
        <f t="shared" si="9"/>
        <v>301.25200000000001</v>
      </c>
      <c r="BO98" s="78">
        <f t="shared" si="10"/>
        <v>1</v>
      </c>
      <c r="BP98" s="78">
        <f t="shared" si="11"/>
        <v>1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234</v>
      </c>
      <c r="Y101" s="41">
        <f>IFERROR(SUM(Y95:Y100),"0")</f>
        <v>234</v>
      </c>
      <c r="Z101" s="41">
        <f>IFERROR(IF(Z95="",0,Z95),"0")+IFERROR(IF(Z96="",0,Z96),"0")+IFERROR(IF(Z97="",0,Z97),"0")+IFERROR(IF(Z98="",0,Z98),"0")+IFERROR(IF(Z99="",0,Z99),"0")+IFERROR(IF(Z100="",0,Z100),"0")</f>
        <v>4.1839199999999996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842.4</v>
      </c>
      <c r="Y102" s="41">
        <f>IFERROR(SUMPRODUCT(Y95:Y100*H95:H100),"0")</f>
        <v>842.4</v>
      </c>
      <c r="Z102" s="40"/>
      <c r="AA102" s="64"/>
      <c r="AB102" s="64"/>
      <c r="AC102" s="64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0</v>
      </c>
      <c r="Y112" s="53">
        <f t="shared" ref="Y112:Y117" si="12">IFERROR(IF(X112="","",X112),"")</f>
        <v>0</v>
      </c>
      <c r="Z112" s="39">
        <f t="shared" ref="Z112:Z117" si="13">IFERROR(IF(X112="","",X112*0.0155),"")</f>
        <v>0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0</v>
      </c>
      <c r="BN112" s="78">
        <f t="shared" ref="BN112:BN117" si="15">IFERROR(Y112*I112,"0")</f>
        <v>0</v>
      </c>
      <c r="BO112" s="78">
        <f t="shared" ref="BO112:BO117" si="16">IFERROR(X112/J112,"0")</f>
        <v>0</v>
      </c>
      <c r="BP112" s="78">
        <f t="shared" ref="BP112:BP117" si="17">IFERROR(Y112/J112,"0")</f>
        <v>0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12</v>
      </c>
      <c r="Y114" s="53">
        <f t="shared" si="12"/>
        <v>12</v>
      </c>
      <c r="Z114" s="39">
        <f t="shared" si="13"/>
        <v>0.186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87.6</v>
      </c>
      <c r="BN114" s="78">
        <f t="shared" si="15"/>
        <v>87.6</v>
      </c>
      <c r="BO114" s="78">
        <f t="shared" si="16"/>
        <v>0.14285714285714285</v>
      </c>
      <c r="BP114" s="78">
        <f t="shared" si="17"/>
        <v>0.14285714285714285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24</v>
      </c>
      <c r="Y116" s="53">
        <f t="shared" si="12"/>
        <v>24</v>
      </c>
      <c r="Z116" s="39">
        <f t="shared" si="13"/>
        <v>0.372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161.2704</v>
      </c>
      <c r="BN116" s="78">
        <f t="shared" si="15"/>
        <v>161.2704</v>
      </c>
      <c r="BO116" s="78">
        <f t="shared" si="16"/>
        <v>0.2857142857142857</v>
      </c>
      <c r="BP116" s="78">
        <f t="shared" si="17"/>
        <v>0.2857142857142857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60</v>
      </c>
      <c r="Y117" s="53">
        <f t="shared" si="12"/>
        <v>60</v>
      </c>
      <c r="Z117" s="39">
        <f t="shared" si="13"/>
        <v>0.92999999999999994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438</v>
      </c>
      <c r="BN117" s="78">
        <f t="shared" si="15"/>
        <v>438</v>
      </c>
      <c r="BO117" s="78">
        <f t="shared" si="16"/>
        <v>0.7142857142857143</v>
      </c>
      <c r="BP117" s="78">
        <f t="shared" si="17"/>
        <v>0.7142857142857143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108</v>
      </c>
      <c r="Y118" s="41">
        <f>IFERROR(SUM(Y112:Y117),"0")</f>
        <v>108</v>
      </c>
      <c r="Z118" s="41">
        <f>IFERROR(IF(Z112="",0,Z112),"0")+IFERROR(IF(Z113="",0,Z113),"0")+IFERROR(IF(Z114="",0,Z114),"0")+IFERROR(IF(Z115="",0,Z115),"0")+IFERROR(IF(Z116="",0,Z116),"0")+IFERROR(IF(Z117="",0,Z117),"0")</f>
        <v>1.6739999999999999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734.40000000000009</v>
      </c>
      <c r="Y119" s="41">
        <f>IFERROR(SUMPRODUCT(Y112:Y117*H112:H117),"0")</f>
        <v>734.40000000000009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42</v>
      </c>
      <c r="Y127" s="53">
        <f>IFERROR(IF(X127="","",X127),"")</f>
        <v>42</v>
      </c>
      <c r="Z127" s="39">
        <f>IFERROR(IF(X127="","",X127*0.01788),"")</f>
        <v>0.75095999999999996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155.55119999999999</v>
      </c>
      <c r="BN127" s="78">
        <f>IFERROR(Y127*I127,"0")</f>
        <v>155.55119999999999</v>
      </c>
      <c r="BO127" s="78">
        <f>IFERROR(X127/J127,"0")</f>
        <v>0.6</v>
      </c>
      <c r="BP127" s="78">
        <f>IFERROR(Y127/J127,"0")</f>
        <v>0.6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70</v>
      </c>
      <c r="Y128" s="41">
        <f>IFERROR(SUM(Y126:Y127),"0")</f>
        <v>70</v>
      </c>
      <c r="Z128" s="41">
        <f>IFERROR(IF(Z126="",0,Z126),"0")+IFERROR(IF(Z127="",0,Z127),"0")</f>
        <v>1.2515999999999998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210</v>
      </c>
      <c r="Y129" s="41">
        <f>IFERROR(SUMPRODUCT(Y126:Y127*H126:H127),"0")</f>
        <v>210</v>
      </c>
      <c r="Z129" s="40"/>
      <c r="AA129" s="64"/>
      <c r="AB129" s="64"/>
      <c r="AC129" s="64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70</v>
      </c>
      <c r="Y133" s="53">
        <f>IFERROR(IF(X133="","",X133),"")</f>
        <v>70</v>
      </c>
      <c r="Z133" s="39">
        <f>IFERROR(IF(X133="","",X133*0.01788),"")</f>
        <v>1.2516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259.25200000000001</v>
      </c>
      <c r="BN133" s="78">
        <f>IFERROR(Y133*I133,"0")</f>
        <v>259.25200000000001</v>
      </c>
      <c r="BO133" s="78">
        <f>IFERROR(X133/J133,"0")</f>
        <v>1</v>
      </c>
      <c r="BP133" s="78">
        <f>IFERROR(Y133/J133,"0")</f>
        <v>1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70</v>
      </c>
      <c r="Y134" s="41">
        <f>IFERROR(SUM(Y132:Y133),"0")</f>
        <v>70</v>
      </c>
      <c r="Z134" s="41">
        <f>IFERROR(IF(Z132="",0,Z132),"0")+IFERROR(IF(Z133="",0,Z133),"0")</f>
        <v>1.2516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210</v>
      </c>
      <c r="Y135" s="41">
        <f>IFERROR(SUMPRODUCT(Y132:Y133*H132:H133),"0")</f>
        <v>210</v>
      </c>
      <c r="Z135" s="40"/>
      <c r="AA135" s="64"/>
      <c r="AB135" s="64"/>
      <c r="AC135" s="64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70</v>
      </c>
      <c r="Y138" s="53">
        <f>IFERROR(IF(X138="","",X138),"")</f>
        <v>70</v>
      </c>
      <c r="Z138" s="39">
        <f>IFERROR(IF(X138="","",X138*0.01788),"")</f>
        <v>1.2516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229.6</v>
      </c>
      <c r="BN138" s="78">
        <f>IFERROR(Y138*I138,"0")</f>
        <v>229.6</v>
      </c>
      <c r="BO138" s="78">
        <f>IFERROR(X138/J138,"0")</f>
        <v>1</v>
      </c>
      <c r="BP138" s="78">
        <f>IFERROR(Y138/J138,"0")</f>
        <v>1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42</v>
      </c>
      <c r="Y139" s="53">
        <f>IFERROR(IF(X139="","",X139),"")</f>
        <v>42</v>
      </c>
      <c r="Z139" s="39">
        <f>IFERROR(IF(X139="","",X139*0.01788),"")</f>
        <v>0.75095999999999996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137.76</v>
      </c>
      <c r="BN139" s="78">
        <f>IFERROR(Y139*I139,"0")</f>
        <v>137.76</v>
      </c>
      <c r="BO139" s="78">
        <f>IFERROR(X139/J139,"0")</f>
        <v>0.6</v>
      </c>
      <c r="BP139" s="78">
        <f>IFERROR(Y139/J139,"0")</f>
        <v>0.6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112</v>
      </c>
      <c r="Y140" s="41">
        <f>IFERROR(SUM(Y138:Y139),"0")</f>
        <v>112</v>
      </c>
      <c r="Z140" s="41">
        <f>IFERROR(IF(Z138="",0,Z138),"0")+IFERROR(IF(Z139="",0,Z139),"0")</f>
        <v>2.0025599999999999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336</v>
      </c>
      <c r="Y141" s="41">
        <f>IFERROR(SUMPRODUCT(Y138:Y139*H138:H139),"0")</f>
        <v>336</v>
      </c>
      <c r="Z141" s="40"/>
      <c r="AA141" s="64"/>
      <c r="AB141" s="64"/>
      <c r="AC141" s="64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42</v>
      </c>
      <c r="Y144" s="53">
        <f>IFERROR(IF(X144="","",X144),"")</f>
        <v>42</v>
      </c>
      <c r="Z144" s="39">
        <f>IFERROR(IF(X144="","",X144*0.01788),"")</f>
        <v>0.75095999999999996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155.55119999999999</v>
      </c>
      <c r="BN144" s="78">
        <f>IFERROR(Y144*I144,"0")</f>
        <v>155.55119999999999</v>
      </c>
      <c r="BO144" s="78">
        <f>IFERROR(X144/J144,"0")</f>
        <v>0.6</v>
      </c>
      <c r="BP144" s="78">
        <f>IFERROR(Y144/J144,"0")</f>
        <v>0.6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42</v>
      </c>
      <c r="Y145" s="41">
        <f>IFERROR(SUM(Y144:Y144),"0")</f>
        <v>42</v>
      </c>
      <c r="Z145" s="41">
        <f>IFERROR(IF(Z144="",0,Z144),"0")</f>
        <v>0.75095999999999996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126</v>
      </c>
      <c r="Y146" s="41">
        <f>IFERROR(SUMPRODUCT(Y144:Y144*H144:H144),"0")</f>
        <v>126</v>
      </c>
      <c r="Z146" s="40"/>
      <c r="AA146" s="64"/>
      <c r="AB146" s="64"/>
      <c r="AC146" s="64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28</v>
      </c>
      <c r="Y160" s="53">
        <f>IFERROR(IF(X160="","",X160),"")</f>
        <v>28</v>
      </c>
      <c r="Z160" s="39">
        <f>IFERROR(IF(X160="","",X160*0.00941),"")</f>
        <v>0.26347999999999999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58.850399999999993</v>
      </c>
      <c r="BN160" s="78">
        <f>IFERROR(Y160*I160,"0")</f>
        <v>58.850399999999993</v>
      </c>
      <c r="BO160" s="78">
        <f>IFERROR(X160/J160,"0")</f>
        <v>0.2</v>
      </c>
      <c r="BP160" s="78">
        <f>IFERROR(Y160/J160,"0")</f>
        <v>0.2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28</v>
      </c>
      <c r="Y161" s="41">
        <f>IFERROR(SUM(Y160:Y160),"0")</f>
        <v>28</v>
      </c>
      <c r="Z161" s="41">
        <f>IFERROR(IF(Z160="",0,Z160),"0")</f>
        <v>0.26347999999999999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47.04</v>
      </c>
      <c r="Y162" s="41">
        <f>IFERROR(SUMPRODUCT(Y160:Y160*H160:H160),"0")</f>
        <v>47.04</v>
      </c>
      <c r="Z162" s="40"/>
      <c r="AA162" s="64"/>
      <c r="AB162" s="64"/>
      <c r="AC162" s="64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3">
        <v>4607111035721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70</v>
      </c>
      <c r="Y185" s="53">
        <f>IFERROR(IF(X185="","",X185),"")</f>
        <v>70</v>
      </c>
      <c r="Z185" s="39">
        <f>IFERROR(IF(X185="","",X185*0.01788),"")</f>
        <v>1.2516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237.16</v>
      </c>
      <c r="BN185" s="78">
        <f>IFERROR(Y185*I185,"0")</f>
        <v>237.16</v>
      </c>
      <c r="BO185" s="78">
        <f>IFERROR(X185/J185,"0")</f>
        <v>1</v>
      </c>
      <c r="BP185" s="78">
        <f>IFERROR(Y185/J185,"0")</f>
        <v>1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3">
        <v>4607111035691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70</v>
      </c>
      <c r="Y186" s="53">
        <f>IFERROR(IF(X186="","",X186),"")</f>
        <v>70</v>
      </c>
      <c r="Z186" s="39">
        <f>IFERROR(IF(X186="","",X186*0.01788),"")</f>
        <v>1.2516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237.16</v>
      </c>
      <c r="BN186" s="78">
        <f>IFERROR(Y186*I186,"0")</f>
        <v>237.16</v>
      </c>
      <c r="BO186" s="78">
        <f>IFERROR(X186/J186,"0")</f>
        <v>1</v>
      </c>
      <c r="BP186" s="78">
        <f>IFERROR(Y186/J186,"0")</f>
        <v>1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140</v>
      </c>
      <c r="Y188" s="41">
        <f>IFERROR(SUM(Y185:Y187),"0")</f>
        <v>140</v>
      </c>
      <c r="Z188" s="41">
        <f>IFERROR(IF(Z185="",0,Z185),"0")+IFERROR(IF(Z186="",0,Z186),"0")+IFERROR(IF(Z187="",0,Z187),"0")</f>
        <v>2.5032000000000001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420</v>
      </c>
      <c r="Y189" s="41">
        <f>IFERROR(SUMPRODUCT(Y185:Y187*H185:H187),"0")</f>
        <v>420</v>
      </c>
      <c r="Z189" s="40"/>
      <c r="AA189" s="64"/>
      <c r="AB189" s="64"/>
      <c r="AC189" s="64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21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54</v>
      </c>
      <c r="Y282" s="53">
        <f>IFERROR(IF(X282="","",X282),"")</f>
        <v>54</v>
      </c>
      <c r="Z282" s="39">
        <f>IFERROR(IF(X282="","",X282*0.00502),"")</f>
        <v>0.27107999999999999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103.41</v>
      </c>
      <c r="BN282" s="78">
        <f>IFERROR(Y282*I282,"0")</f>
        <v>103.41</v>
      </c>
      <c r="BO282" s="78">
        <f>IFERROR(X282/J282,"0")</f>
        <v>0.23076923076923078</v>
      </c>
      <c r="BP282" s="78">
        <f>IFERROR(Y282/J282,"0")</f>
        <v>0.23076923076923078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54</v>
      </c>
      <c r="Y283" s="41">
        <f>IFERROR(SUM(Y282:Y282),"0")</f>
        <v>54</v>
      </c>
      <c r="Z283" s="41">
        <f>IFERROR(IF(Z282="",0,Z282),"0")</f>
        <v>0.27107999999999999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97.2</v>
      </c>
      <c r="Y284" s="41">
        <f>IFERROR(SUMPRODUCT(Y282:Y282*H282:H282),"0")</f>
        <v>97.2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7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126</v>
      </c>
      <c r="Y298" s="53">
        <f t="shared" si="24"/>
        <v>126</v>
      </c>
      <c r="Z298" s="39">
        <f>IFERROR(IF(X298="","",X298*0.00936),"")</f>
        <v>1.17936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490.392</v>
      </c>
      <c r="BN298" s="78">
        <f t="shared" si="26"/>
        <v>490.392</v>
      </c>
      <c r="BO298" s="78">
        <f t="shared" si="27"/>
        <v>1</v>
      </c>
      <c r="BP298" s="78">
        <f t="shared" si="28"/>
        <v>1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252</v>
      </c>
      <c r="Y304" s="53">
        <f t="shared" si="24"/>
        <v>252</v>
      </c>
      <c r="Z304" s="39">
        <f t="shared" si="29"/>
        <v>2.3587199999999999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980.78399999999999</v>
      </c>
      <c r="BN304" s="78">
        <f t="shared" si="26"/>
        <v>980.78399999999999</v>
      </c>
      <c r="BO304" s="78">
        <f t="shared" si="27"/>
        <v>2</v>
      </c>
      <c r="BP304" s="78">
        <f t="shared" si="28"/>
        <v>2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42</v>
      </c>
      <c r="Y305" s="53">
        <f t="shared" si="24"/>
        <v>42</v>
      </c>
      <c r="Z305" s="39">
        <f t="shared" si="29"/>
        <v>0.39312000000000002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163.464</v>
      </c>
      <c r="BN305" s="78">
        <f t="shared" si="26"/>
        <v>163.464</v>
      </c>
      <c r="BO305" s="78">
        <f t="shared" si="27"/>
        <v>0.33333333333333331</v>
      </c>
      <c r="BP305" s="78">
        <f t="shared" si="28"/>
        <v>0.33333333333333331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2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2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420</v>
      </c>
      <c r="Y318" s="41">
        <f>IFERROR(SUM(Y297:Y317),"0")</f>
        <v>420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3.9312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1554.0000000000002</v>
      </c>
      <c r="Y319" s="41">
        <f>IFERROR(SUMPRODUCT(Y297:Y317*H297:H317),"0")</f>
        <v>1554.0000000000002</v>
      </c>
      <c r="Z319" s="40"/>
      <c r="AA319" s="64"/>
      <c r="AB319" s="64"/>
      <c r="AC319" s="64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5838.8399999999992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5838.8399999999992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6553.3287999999984</v>
      </c>
      <c r="Y326" s="41">
        <f>IFERROR(SUM(BN22:BN322),"0")</f>
        <v>6553.3287999999984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40" t="s">
        <v>480</v>
      </c>
      <c r="X327" s="42">
        <f>ROUNDUP(SUM(BO22:BO322),0)</f>
        <v>19</v>
      </c>
      <c r="Y327" s="42">
        <f>ROUNDUP(SUM(BP22:BP322),0)</f>
        <v>19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7028.3287999999984</v>
      </c>
      <c r="Y328" s="41">
        <f>GrossWeightTotalR+PalletQtyTotalR*25</f>
        <v>7028.3287999999984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1750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1750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23.553540000000002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83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83" t="s">
        <v>356</v>
      </c>
      <c r="AF332" s="83" t="s">
        <v>361</v>
      </c>
      <c r="AG332" s="83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1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399</v>
      </c>
      <c r="D335" s="50">
        <f>IFERROR(X35*H35,"0")+IFERROR(X36*H36,"0")+IFERROR(X37*H37,"0")</f>
        <v>268.79999999999995</v>
      </c>
      <c r="E335" s="50">
        <f>IFERROR(X42*H42,"0")+IFERROR(X43*H43,"0")+IFERROR(X44*H44,"0")+IFERROR(X45*H45,"0")+IFERROR(X46*H46,"0")+IFERROR(X47*H47,"0")+IFERROR(X48*H48,"0")+IFERROR(X49*H49,"0")</f>
        <v>84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157.19999999999999</v>
      </c>
      <c r="H335" s="50">
        <f>IFERROR(X84*H84,"0")</f>
        <v>50.4</v>
      </c>
      <c r="I335" s="50">
        <f>IFERROR(X89*H89,"0")+IFERROR(X90*H90,"0")</f>
        <v>302.39999999999998</v>
      </c>
      <c r="J335" s="50">
        <f>IFERROR(X95*H95,"0")+IFERROR(X96*H96,"0")+IFERROR(X97*H97,"0")+IFERROR(X98*H98,"0")+IFERROR(X99*H99,"0")+IFERROR(X100*H100,"0")</f>
        <v>842.4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734.40000000000009</v>
      </c>
      <c r="M335" s="50">
        <f>IFERROR(X126*H126,"0")+IFERROR(X127*H127,"0")</f>
        <v>210</v>
      </c>
      <c r="N335" s="1"/>
      <c r="O335" s="50">
        <f>IFERROR(X132*H132,"0")+IFERROR(X133*H133,"0")</f>
        <v>210</v>
      </c>
      <c r="P335" s="50">
        <f>IFERROR(X138*H138,"0")+IFERROR(X139*H139,"0")</f>
        <v>336</v>
      </c>
      <c r="Q335" s="50">
        <f>IFERROR(X144*H144,"0")</f>
        <v>126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47.04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420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1651.2000000000003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1244.4000000000001</v>
      </c>
      <c r="B338" s="69">
        <f>SUMPRODUCT(--(BB:BB="ПГП"),--(W:W="кор"),H:H,Y:Y)+SUMPRODUCT(--(BB:BB="ПГП"),--(W:W="кг"),Y:Y)</f>
        <v>4594.4399999999987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2025-05-14T05:53:46Z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