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J11" i="1" l="1"/>
  <c r="AJ15" i="1"/>
  <c r="Y17" i="1"/>
  <c r="AJ19" i="1"/>
  <c r="Y21" i="1"/>
  <c r="AJ23" i="1"/>
  <c r="Y25" i="1"/>
  <c r="AJ27" i="1"/>
  <c r="Y29" i="1"/>
  <c r="AJ31" i="1"/>
  <c r="Y33" i="1"/>
  <c r="AJ35" i="1"/>
  <c r="Y37" i="1"/>
  <c r="AJ39" i="1"/>
  <c r="Y41" i="1"/>
  <c r="AJ43" i="1"/>
  <c r="Y45" i="1"/>
  <c r="AJ47" i="1"/>
  <c r="Y49" i="1"/>
  <c r="AJ51" i="1"/>
  <c r="AJ53" i="1"/>
  <c r="AJ55" i="1"/>
  <c r="AJ57" i="1"/>
  <c r="AJ59" i="1"/>
  <c r="AJ61" i="1"/>
  <c r="AJ63" i="1"/>
  <c r="AJ65" i="1"/>
  <c r="AJ67" i="1"/>
  <c r="AJ69" i="1"/>
  <c r="AJ71" i="1"/>
  <c r="AJ73" i="1"/>
  <c r="AJ75" i="1"/>
  <c r="AJ77" i="1"/>
  <c r="AJ79" i="1"/>
  <c r="AJ81" i="1"/>
  <c r="AJ83" i="1"/>
  <c r="AJ85" i="1"/>
  <c r="AJ87" i="1"/>
  <c r="AJ89" i="1"/>
  <c r="AJ91" i="1"/>
  <c r="AJ93" i="1"/>
  <c r="AJ95" i="1"/>
  <c r="AJ97" i="1"/>
  <c r="AJ99" i="1"/>
  <c r="AJ101" i="1"/>
  <c r="AJ103" i="1"/>
  <c r="AJ105" i="1"/>
  <c r="AJ107" i="1"/>
  <c r="AJ109" i="1"/>
  <c r="AJ111" i="1"/>
  <c r="AJ113" i="1"/>
  <c r="AJ115" i="1"/>
  <c r="AJ117" i="1"/>
  <c r="AJ119" i="1"/>
  <c r="AJ7" i="1"/>
  <c r="AJ8" i="1"/>
  <c r="AJ9" i="1"/>
  <c r="AJ10" i="1"/>
  <c r="AJ12" i="1"/>
  <c r="AJ13" i="1"/>
  <c r="AJ14" i="1"/>
  <c r="AJ16" i="1"/>
  <c r="AJ18" i="1"/>
  <c r="AJ20" i="1"/>
  <c r="AJ22" i="1"/>
  <c r="AJ24" i="1"/>
  <c r="AJ26" i="1"/>
  <c r="AJ28" i="1"/>
  <c r="AJ30" i="1"/>
  <c r="AJ32" i="1"/>
  <c r="AJ34" i="1"/>
  <c r="AJ36" i="1"/>
  <c r="AJ38" i="1"/>
  <c r="AJ40" i="1"/>
  <c r="AJ42" i="1"/>
  <c r="AJ44" i="1"/>
  <c r="AJ46" i="1"/>
  <c r="AJ48" i="1"/>
  <c r="AJ50" i="1"/>
  <c r="AJ52" i="1"/>
  <c r="AJ54" i="1"/>
  <c r="AJ56" i="1"/>
  <c r="AJ58" i="1"/>
  <c r="AJ60" i="1"/>
  <c r="AJ62" i="1"/>
  <c r="AJ64" i="1"/>
  <c r="AJ66" i="1"/>
  <c r="AJ68" i="1"/>
  <c r="AJ70" i="1"/>
  <c r="AJ72" i="1"/>
  <c r="AJ74" i="1"/>
  <c r="AJ76" i="1"/>
  <c r="AJ78" i="1"/>
  <c r="AJ80" i="1"/>
  <c r="AJ82" i="1"/>
  <c r="AJ84" i="1"/>
  <c r="AJ86" i="1"/>
  <c r="AJ88" i="1"/>
  <c r="AJ90" i="1"/>
  <c r="AJ92" i="1"/>
  <c r="AJ94" i="1"/>
  <c r="AJ96" i="1"/>
  <c r="AJ98" i="1"/>
  <c r="AJ100" i="1"/>
  <c r="AJ102" i="1"/>
  <c r="AJ104" i="1"/>
  <c r="AJ106" i="1"/>
  <c r="AJ108" i="1"/>
  <c r="AJ110" i="1"/>
  <c r="AJ112" i="1"/>
  <c r="AJ114" i="1"/>
  <c r="AJ116" i="1"/>
  <c r="AJ118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5" i="1"/>
  <c r="AH86" i="1"/>
  <c r="AH88" i="1"/>
  <c r="AH89" i="1"/>
  <c r="AH90" i="1"/>
  <c r="AH91" i="1"/>
  <c r="AH92" i="1"/>
  <c r="AH93" i="1"/>
  <c r="AH95" i="1"/>
  <c r="AH96" i="1"/>
  <c r="AH98" i="1"/>
  <c r="AH99" i="1"/>
  <c r="AH100" i="1"/>
  <c r="AH101" i="1"/>
  <c r="AH102" i="1"/>
  <c r="AH107" i="1"/>
  <c r="AH108" i="1"/>
  <c r="AH110" i="1"/>
  <c r="AH111" i="1"/>
  <c r="AH113" i="1"/>
  <c r="AH114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Z8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1" i="1"/>
  <c r="Z52" i="1"/>
  <c r="Z53" i="1"/>
  <c r="Z54" i="1"/>
  <c r="Z55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7" i="1"/>
  <c r="Y8" i="1"/>
  <c r="Y10" i="1"/>
  <c r="Y12" i="1"/>
  <c r="Y13" i="1"/>
  <c r="Y14" i="1"/>
  <c r="Y16" i="1"/>
  <c r="Y18" i="1"/>
  <c r="Y20" i="1"/>
  <c r="Y22" i="1"/>
  <c r="Y24" i="1"/>
  <c r="Y26" i="1"/>
  <c r="Y28" i="1"/>
  <c r="Y30" i="1"/>
  <c r="Y32" i="1"/>
  <c r="Y34" i="1"/>
  <c r="Y36" i="1"/>
  <c r="Y38" i="1"/>
  <c r="Y40" i="1"/>
  <c r="Y42" i="1"/>
  <c r="Y44" i="1"/>
  <c r="Y46" i="1"/>
  <c r="Y48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7" i="1"/>
  <c r="W8" i="1"/>
  <c r="W9" i="1"/>
  <c r="Y9" i="1" s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Z50" i="1" s="1"/>
  <c r="W51" i="1"/>
  <c r="W52" i="1"/>
  <c r="W53" i="1"/>
  <c r="W54" i="1"/>
  <c r="W55" i="1"/>
  <c r="W56" i="1"/>
  <c r="Z56" i="1" s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7" i="1"/>
  <c r="AD8" i="1"/>
  <c r="AD9" i="1"/>
  <c r="AD10" i="1"/>
  <c r="AD11" i="1"/>
  <c r="AD12" i="1"/>
  <c r="AD13" i="1"/>
  <c r="AD14" i="1"/>
  <c r="AD15" i="1"/>
  <c r="AD6" i="1" s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7" i="1"/>
  <c r="AB6" i="1"/>
  <c r="AC6" i="1"/>
  <c r="AH6" i="1"/>
  <c r="AA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6" i="1"/>
  <c r="H117" i="1"/>
  <c r="H118" i="1"/>
  <c r="H119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Y47" i="1" l="1"/>
  <c r="Y43" i="1"/>
  <c r="Y39" i="1"/>
  <c r="Y35" i="1"/>
  <c r="Y31" i="1"/>
  <c r="Y27" i="1"/>
  <c r="Y23" i="1"/>
  <c r="Y19" i="1"/>
  <c r="Y15" i="1"/>
  <c r="Y11" i="1"/>
  <c r="AJ49" i="1"/>
  <c r="AJ45" i="1"/>
  <c r="AJ41" i="1"/>
  <c r="AJ37" i="1"/>
  <c r="AJ33" i="1"/>
  <c r="AJ29" i="1"/>
  <c r="AJ25" i="1"/>
  <c r="AJ21" i="1"/>
  <c r="AJ17" i="1"/>
  <c r="X6" i="1"/>
  <c r="Y50" i="1"/>
  <c r="Z9" i="1"/>
  <c r="W6" i="1"/>
  <c r="AG6" i="1"/>
  <c r="N6" i="1"/>
  <c r="M6" i="1"/>
  <c r="L6" i="1"/>
  <c r="K6" i="1"/>
  <c r="J6" i="1"/>
  <c r="AJ6" i="1" l="1"/>
</calcChain>
</file>

<file path=xl/sharedStrings.xml><?xml version="1.0" encoding="utf-8"?>
<sst xmlns="http://schemas.openxmlformats.org/spreadsheetml/2006/main" count="273" uniqueCount="147">
  <si>
    <t>Период: 16.05.2025 - 23.05.2025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</si>
  <si>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</si>
  <si>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</si>
  <si>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</si>
  <si>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</si>
  <si>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</si>
  <si>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</si>
  <si>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</si>
  <si>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</si>
  <si>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</si>
  <si>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</si>
  <si>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</si>
  <si>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</si>
  <si>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</si>
  <si>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</si>
  <si>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</si>
  <si>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</si>
  <si>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</si>
  <si>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</si>
  <si>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</si>
  <si>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</si>
  <si>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</si>
  <si>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</si>
  <si>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</si>
  <si>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</si>
  <si>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</si>
  <si>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</si>
  <si>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</si>
  <si>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</si>
  <si>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</si>
  <si>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</si>
  <si>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</si>
  <si>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</si>
  <si>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</si>
  <si>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</si>
  <si>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</si>
  <si>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</si>
  <si>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</si>
  <si>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</si>
  <si>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</si>
  <si>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</si>
  <si>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</si>
  <si>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</si>
  <si>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</si>
  <si>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</si>
  <si>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</si>
  <si>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</si>
  <si>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</si>
  <si>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</si>
  <si>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</si>
  <si>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</si>
  <si>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</si>
  <si>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</si>
  <si>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</si>
  <si>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</si>
  <si>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</si>
  <si>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</si>
  <si>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</si>
  <si>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</si>
  <si>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</si>
  <si>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</si>
  <si>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</si>
  <si>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</si>
  <si>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</si>
  <si>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</si>
  <si>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</si>
  <si>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</si>
  <si>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</si>
  <si>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</si>
  <si>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</si>
  <si>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</si>
  <si>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</si>
  <si>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</si>
  <si>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</si>
  <si>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</si>
  <si>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</si>
  <si>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</si>
  <si>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</si>
  <si>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</si>
  <si>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</si>
  <si>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</si>
  <si>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</si>
  <si>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</si>
  <si>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</si>
  <si>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</si>
  <si>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</si>
  <si>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</si>
  <si>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</si>
  <si>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</si>
  <si>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</si>
  <si>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</si>
  <si>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</si>
  <si>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</si>
  <si>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</si>
  <si>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</si>
  <si>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</si>
  <si>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</si>
  <si>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</si>
  <si>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</si>
  <si>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</si>
  <si>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</si>
  <si>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</si>
  <si>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</si>
  <si>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</si>
  <si>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</si>
  <si>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</si>
  <si>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</si>
  <si>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</si>
  <si>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</si>
  <si>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</si>
  <si>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</si>
  <si>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</si>
  <si>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</si>
  <si>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</si>
  <si>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</si>
  <si>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</si>
  <si>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</si>
  <si>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</si>
  <si>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</si>
  <si>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</si>
  <si>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</si>
  <si>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</si>
  <si>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</si>
  <si>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</si>
  <si>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</si>
  <si>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</si>
  <si>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</si>
  <si>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</si>
  <si>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</si>
  <si>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</si>
  <si>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</si>
  <si>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</si>
  <si>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</si>
  <si>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</si>
  <si>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</si>
  <si>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</si>
  <si>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</si>
  <si>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</si>
  <si>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</si>
  <si>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26,05,</t>
  </si>
  <si>
    <t>27,05,</t>
  </si>
  <si>
    <t>28,05,</t>
  </si>
  <si>
    <t>29,05,</t>
  </si>
  <si>
    <t>02,05,</t>
  </si>
  <si>
    <t>08,05,</t>
  </si>
  <si>
    <t>16,05,</t>
  </si>
  <si>
    <t>23,05,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</si>
</sst>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_ ;[Red]\-0\ "/>
    <numFmt numFmtId="167" formatCode="0.00_ ;[Red]\-0.00\ "/>
    <numFmt numFmtId="168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7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6" fontId="5" fillId="4" borderId="2" xfId="0" applyNumberFormat="1" applyFont="1" applyFill="1" applyBorder="1" applyAlignment="1">
      <alignment horizontal="right" vertical="top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0" fillId="5" borderId="0" xfId="0" applyNumberFormat="1" applyFill="1" applyAlignment="1">
      <alignment horizontal="left"/>
    </xf>
    <xf numFmtId="166" fontId="7" fillId="5" borderId="0" xfId="0" applyNumberFormat="1" applyFont="1" applyFill="1" applyAlignment="1">
      <alignment horizontal="left"/>
    </xf>
    <xf numFmtId="166" fontId="7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2,05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7-23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3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15.05.2025 - 22.05.2025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22,05,</v>
          </cell>
          <cell r="M5" t="str">
            <v>23,05,</v>
          </cell>
          <cell r="N5" t="str">
            <v>26,05,</v>
          </cell>
          <cell r="O5" t="str">
            <v>27,05,</v>
          </cell>
          <cell r="X5" t="str">
            <v>28,05,</v>
          </cell>
          <cell r="AE5" t="str">
            <v>02,05,</v>
          </cell>
          <cell r="AF5" t="str">
            <v>08,05,</v>
          </cell>
          <cell r="AG5" t="str">
            <v>16,05,</v>
          </cell>
          <cell r="AH5" t="str">
            <v>22,05,</v>
          </cell>
        </row>
        <row r="6">
          <cell r="E6">
            <v>131758.19800000003</v>
          </cell>
          <cell r="F6">
            <v>31883.665000000001</v>
          </cell>
          <cell r="J6">
            <v>136649.26</v>
          </cell>
          <cell r="K6">
            <v>-4891.0619999999972</v>
          </cell>
          <cell r="L6">
            <v>28010</v>
          </cell>
          <cell r="M6">
            <v>30350</v>
          </cell>
          <cell r="N6">
            <v>20250</v>
          </cell>
          <cell r="O6">
            <v>27560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23781.639600000006</v>
          </cell>
          <cell r="X6">
            <v>25450</v>
          </cell>
          <cell r="AA6">
            <v>0</v>
          </cell>
          <cell r="AB6">
            <v>0</v>
          </cell>
          <cell r="AC6">
            <v>0</v>
          </cell>
          <cell r="AD6">
            <v>12850</v>
          </cell>
          <cell r="AE6">
            <v>20625.635399999985</v>
          </cell>
          <cell r="AF6">
            <v>26664.646999999994</v>
          </cell>
          <cell r="AG6">
            <v>26695.898000000001</v>
          </cell>
          <cell r="AH6">
            <v>18757.323000000004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499.267</v>
          </cell>
          <cell r="D7">
            <v>341.3</v>
          </cell>
          <cell r="E7">
            <v>597.27800000000002</v>
          </cell>
          <cell r="F7">
            <v>226.977</v>
          </cell>
          <cell r="G7" t="str">
            <v>н</v>
          </cell>
          <cell r="H7">
            <v>1</v>
          </cell>
          <cell r="I7">
            <v>45</v>
          </cell>
          <cell r="J7">
            <v>630.78200000000004</v>
          </cell>
          <cell r="K7">
            <v>-33.504000000000019</v>
          </cell>
          <cell r="L7">
            <v>100</v>
          </cell>
          <cell r="M7">
            <v>100</v>
          </cell>
          <cell r="N7">
            <v>180</v>
          </cell>
          <cell r="O7">
            <v>180</v>
          </cell>
          <cell r="W7">
            <v>119.4556</v>
          </cell>
          <cell r="X7">
            <v>100</v>
          </cell>
          <cell r="Y7">
            <v>7.4251604780353535</v>
          </cell>
          <cell r="Z7">
            <v>1.9000950980950244</v>
          </cell>
          <cell r="AD7">
            <v>0</v>
          </cell>
          <cell r="AE7">
            <v>96.965800000000002</v>
          </cell>
          <cell r="AF7">
            <v>136.14619999999999</v>
          </cell>
          <cell r="AG7">
            <v>106.48875</v>
          </cell>
          <cell r="AH7">
            <v>44.679000000000002</v>
          </cell>
          <cell r="AI7" t="str">
            <v>майяб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304.92200000000003</v>
          </cell>
          <cell r="D8">
            <v>697.98699999999997</v>
          </cell>
          <cell r="E8">
            <v>620.45399999999995</v>
          </cell>
          <cell r="F8">
            <v>367.108</v>
          </cell>
          <cell r="G8" t="str">
            <v>ябл</v>
          </cell>
          <cell r="H8">
            <v>1</v>
          </cell>
          <cell r="I8">
            <v>45</v>
          </cell>
          <cell r="J8">
            <v>635.298</v>
          </cell>
          <cell r="K8">
            <v>-14.844000000000051</v>
          </cell>
          <cell r="L8">
            <v>120</v>
          </cell>
          <cell r="M8">
            <v>160</v>
          </cell>
          <cell r="N8">
            <v>70</v>
          </cell>
          <cell r="O8">
            <v>100</v>
          </cell>
          <cell r="W8">
            <v>124.09079999999999</v>
          </cell>
          <cell r="X8">
            <v>100</v>
          </cell>
          <cell r="Y8">
            <v>7.3906204166626379</v>
          </cell>
          <cell r="Z8">
            <v>2.9583820879549494</v>
          </cell>
          <cell r="AD8">
            <v>0</v>
          </cell>
          <cell r="AE8">
            <v>118.47639999999998</v>
          </cell>
          <cell r="AF8">
            <v>165.56459999999998</v>
          </cell>
          <cell r="AG8">
            <v>161.79300000000001</v>
          </cell>
          <cell r="AH8">
            <v>112.279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1193.7670000000001</v>
          </cell>
          <cell r="D9">
            <v>2274.7950000000001</v>
          </cell>
          <cell r="E9">
            <v>2871</v>
          </cell>
          <cell r="F9">
            <v>542</v>
          </cell>
          <cell r="G9" t="str">
            <v>ткмай</v>
          </cell>
          <cell r="H9">
            <v>1</v>
          </cell>
          <cell r="I9">
            <v>45</v>
          </cell>
          <cell r="J9">
            <v>2225.0819999999999</v>
          </cell>
          <cell r="K9">
            <v>645.91800000000012</v>
          </cell>
          <cell r="L9">
            <v>800</v>
          </cell>
          <cell r="M9">
            <v>750</v>
          </cell>
          <cell r="N9">
            <v>600</v>
          </cell>
          <cell r="O9">
            <v>700</v>
          </cell>
          <cell r="W9">
            <v>574.20000000000005</v>
          </cell>
          <cell r="X9">
            <v>600</v>
          </cell>
          <cell r="Y9">
            <v>6.9522814350400548</v>
          </cell>
          <cell r="Z9">
            <v>0.94392197840473691</v>
          </cell>
          <cell r="AD9">
            <v>0</v>
          </cell>
          <cell r="AE9">
            <v>415.2</v>
          </cell>
          <cell r="AF9">
            <v>590.79999999999995</v>
          </cell>
          <cell r="AG9">
            <v>614</v>
          </cell>
          <cell r="AH9">
            <v>183.048</v>
          </cell>
          <cell r="AI9" t="str">
            <v>продмай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1554</v>
          </cell>
          <cell r="D10">
            <v>1585</v>
          </cell>
          <cell r="E10">
            <v>2383</v>
          </cell>
          <cell r="F10">
            <v>705</v>
          </cell>
          <cell r="G10" t="str">
            <v>ябл</v>
          </cell>
          <cell r="H10">
            <v>0.4</v>
          </cell>
          <cell r="I10">
            <v>45</v>
          </cell>
          <cell r="J10">
            <v>2459</v>
          </cell>
          <cell r="K10">
            <v>-76</v>
          </cell>
          <cell r="L10">
            <v>450</v>
          </cell>
          <cell r="M10">
            <v>500</v>
          </cell>
          <cell r="N10">
            <v>300</v>
          </cell>
          <cell r="O10">
            <v>350</v>
          </cell>
          <cell r="W10">
            <v>378.6</v>
          </cell>
          <cell r="X10">
            <v>350</v>
          </cell>
          <cell r="Y10">
            <v>7.0126782884310614</v>
          </cell>
          <cell r="Z10">
            <v>1.8621236133122028</v>
          </cell>
          <cell r="AD10">
            <v>490</v>
          </cell>
          <cell r="AE10">
            <v>508.6</v>
          </cell>
          <cell r="AF10">
            <v>603.79999999999995</v>
          </cell>
          <cell r="AG10">
            <v>439.25</v>
          </cell>
          <cell r="AH10">
            <v>308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2806</v>
          </cell>
          <cell r="D11">
            <v>4344</v>
          </cell>
          <cell r="E11">
            <v>5498</v>
          </cell>
          <cell r="F11">
            <v>1572</v>
          </cell>
          <cell r="G11">
            <v>0</v>
          </cell>
          <cell r="H11">
            <v>0.45</v>
          </cell>
          <cell r="I11">
            <v>45</v>
          </cell>
          <cell r="J11">
            <v>5574</v>
          </cell>
          <cell r="K11">
            <v>-76</v>
          </cell>
          <cell r="L11">
            <v>1200</v>
          </cell>
          <cell r="M11">
            <v>1200</v>
          </cell>
          <cell r="N11">
            <v>300</v>
          </cell>
          <cell r="O11">
            <v>800</v>
          </cell>
          <cell r="W11">
            <v>833.2</v>
          </cell>
          <cell r="X11">
            <v>800</v>
          </cell>
          <cell r="Y11">
            <v>7.0475276044167066</v>
          </cell>
          <cell r="Z11">
            <v>1.8867018722995679</v>
          </cell>
          <cell r="AD11">
            <v>1332</v>
          </cell>
          <cell r="AE11">
            <v>902.6</v>
          </cell>
          <cell r="AF11">
            <v>1103.8</v>
          </cell>
          <cell r="AG11">
            <v>1002.5</v>
          </cell>
          <cell r="AH11">
            <v>545</v>
          </cell>
          <cell r="AI11" t="str">
            <v>продмай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1859</v>
          </cell>
          <cell r="D12">
            <v>4027</v>
          </cell>
          <cell r="E12">
            <v>4517</v>
          </cell>
          <cell r="F12">
            <v>1272</v>
          </cell>
          <cell r="G12" t="str">
            <v>оконч</v>
          </cell>
          <cell r="H12">
            <v>0.45</v>
          </cell>
          <cell r="I12">
            <v>45</v>
          </cell>
          <cell r="J12">
            <v>4668</v>
          </cell>
          <cell r="K12">
            <v>-151</v>
          </cell>
          <cell r="L12">
            <v>1200</v>
          </cell>
          <cell r="M12">
            <v>1100</v>
          </cell>
          <cell r="N12">
            <v>500</v>
          </cell>
          <cell r="O12">
            <v>900</v>
          </cell>
          <cell r="W12">
            <v>826.6</v>
          </cell>
          <cell r="X12">
            <v>800</v>
          </cell>
          <cell r="Y12">
            <v>6.9828211952576815</v>
          </cell>
          <cell r="Z12">
            <v>1.5388337769174933</v>
          </cell>
          <cell r="AD12">
            <v>384</v>
          </cell>
          <cell r="AE12">
            <v>813.4</v>
          </cell>
          <cell r="AF12">
            <v>950</v>
          </cell>
          <cell r="AG12">
            <v>1060.5</v>
          </cell>
          <cell r="AH12">
            <v>619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26</v>
          </cell>
          <cell r="D13">
            <v>42</v>
          </cell>
          <cell r="E13">
            <v>30</v>
          </cell>
          <cell r="F13">
            <v>37</v>
          </cell>
          <cell r="G13">
            <v>0</v>
          </cell>
          <cell r="H13">
            <v>0.4</v>
          </cell>
          <cell r="I13">
            <v>50</v>
          </cell>
          <cell r="J13">
            <v>57</v>
          </cell>
          <cell r="K13">
            <v>-27</v>
          </cell>
          <cell r="L13">
            <v>20</v>
          </cell>
          <cell r="M13">
            <v>0</v>
          </cell>
          <cell r="N13">
            <v>0</v>
          </cell>
          <cell r="O13">
            <v>0</v>
          </cell>
          <cell r="W13">
            <v>6</v>
          </cell>
          <cell r="Y13">
            <v>9.5</v>
          </cell>
          <cell r="Z13">
            <v>6.166666666666667</v>
          </cell>
          <cell r="AD13">
            <v>0</v>
          </cell>
          <cell r="AE13">
            <v>9.4</v>
          </cell>
          <cell r="AF13">
            <v>8.1999999999999993</v>
          </cell>
          <cell r="AG13">
            <v>9.75</v>
          </cell>
          <cell r="AH13">
            <v>10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530</v>
          </cell>
          <cell r="D14">
            <v>14</v>
          </cell>
          <cell r="E14">
            <v>263</v>
          </cell>
          <cell r="F14">
            <v>267</v>
          </cell>
          <cell r="G14">
            <v>0</v>
          </cell>
          <cell r="H14">
            <v>0.17</v>
          </cell>
          <cell r="I14">
            <v>180</v>
          </cell>
          <cell r="J14">
            <v>288</v>
          </cell>
          <cell r="K14">
            <v>-25</v>
          </cell>
          <cell r="L14">
            <v>0</v>
          </cell>
          <cell r="M14">
            <v>150</v>
          </cell>
          <cell r="N14">
            <v>0</v>
          </cell>
          <cell r="O14">
            <v>0</v>
          </cell>
          <cell r="W14">
            <v>52.6</v>
          </cell>
          <cell r="Y14">
            <v>7.9277566539923949</v>
          </cell>
          <cell r="Z14">
            <v>5.0760456273764261</v>
          </cell>
          <cell r="AD14">
            <v>0</v>
          </cell>
          <cell r="AE14">
            <v>50.4</v>
          </cell>
          <cell r="AF14">
            <v>68.400000000000006</v>
          </cell>
          <cell r="AG14">
            <v>52.5</v>
          </cell>
          <cell r="AH14">
            <v>80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140</v>
          </cell>
          <cell r="D15">
            <v>212</v>
          </cell>
          <cell r="E15">
            <v>253</v>
          </cell>
          <cell r="F15">
            <v>87</v>
          </cell>
          <cell r="G15">
            <v>0</v>
          </cell>
          <cell r="H15">
            <v>0.3</v>
          </cell>
          <cell r="I15">
            <v>40</v>
          </cell>
          <cell r="J15">
            <v>289</v>
          </cell>
          <cell r="K15">
            <v>-36</v>
          </cell>
          <cell r="L15">
            <v>50</v>
          </cell>
          <cell r="M15">
            <v>50</v>
          </cell>
          <cell r="N15">
            <v>30</v>
          </cell>
          <cell r="O15">
            <v>40</v>
          </cell>
          <cell r="W15">
            <v>50.6</v>
          </cell>
          <cell r="X15">
            <v>100</v>
          </cell>
          <cell r="Y15">
            <v>7.0553359683794463</v>
          </cell>
          <cell r="Z15">
            <v>1.7193675889328062</v>
          </cell>
          <cell r="AD15">
            <v>0</v>
          </cell>
          <cell r="AE15">
            <v>59</v>
          </cell>
          <cell r="AF15">
            <v>67.599999999999994</v>
          </cell>
          <cell r="AG15">
            <v>51.25</v>
          </cell>
          <cell r="AH15">
            <v>75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2507</v>
          </cell>
          <cell r="D16">
            <v>55</v>
          </cell>
          <cell r="E16">
            <v>1314</v>
          </cell>
          <cell r="F16">
            <v>1207</v>
          </cell>
          <cell r="G16">
            <v>0</v>
          </cell>
          <cell r="H16">
            <v>0.17</v>
          </cell>
          <cell r="I16">
            <v>180</v>
          </cell>
          <cell r="J16">
            <v>1360</v>
          </cell>
          <cell r="K16">
            <v>-46</v>
          </cell>
          <cell r="L16">
            <v>0</v>
          </cell>
          <cell r="M16">
            <v>1000</v>
          </cell>
          <cell r="N16">
            <v>0</v>
          </cell>
          <cell r="O16">
            <v>0</v>
          </cell>
          <cell r="W16">
            <v>262.8</v>
          </cell>
          <cell r="Y16">
            <v>8.398021308980212</v>
          </cell>
          <cell r="Z16">
            <v>4.5928462709284625</v>
          </cell>
          <cell r="AD16">
            <v>0</v>
          </cell>
          <cell r="AE16">
            <v>257.39999999999998</v>
          </cell>
          <cell r="AF16">
            <v>337.4</v>
          </cell>
          <cell r="AG16">
            <v>263.75</v>
          </cell>
          <cell r="AH16">
            <v>291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743</v>
          </cell>
          <cell r="D17">
            <v>256</v>
          </cell>
          <cell r="E17">
            <v>430</v>
          </cell>
          <cell r="F17">
            <v>565</v>
          </cell>
          <cell r="G17">
            <v>0</v>
          </cell>
          <cell r="H17">
            <v>0.35</v>
          </cell>
          <cell r="I17">
            <v>45</v>
          </cell>
          <cell r="J17">
            <v>441</v>
          </cell>
          <cell r="K17">
            <v>-11</v>
          </cell>
          <cell r="L17">
            <v>100</v>
          </cell>
          <cell r="M17">
            <v>0</v>
          </cell>
          <cell r="N17">
            <v>50</v>
          </cell>
          <cell r="O17">
            <v>50</v>
          </cell>
          <cell r="W17">
            <v>86</v>
          </cell>
          <cell r="Y17">
            <v>8.895348837209303</v>
          </cell>
          <cell r="Z17">
            <v>6.5697674418604652</v>
          </cell>
          <cell r="AD17">
            <v>0</v>
          </cell>
          <cell r="AE17">
            <v>142</v>
          </cell>
          <cell r="AF17">
            <v>157.19999999999999</v>
          </cell>
          <cell r="AG17">
            <v>97.75</v>
          </cell>
          <cell r="AH17">
            <v>35</v>
          </cell>
          <cell r="AI17" t="str">
            <v>продмай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84</v>
          </cell>
          <cell r="D18">
            <v>260</v>
          </cell>
          <cell r="E18">
            <v>267</v>
          </cell>
          <cell r="F18">
            <v>68</v>
          </cell>
          <cell r="G18" t="str">
            <v>н</v>
          </cell>
          <cell r="H18">
            <v>0.35</v>
          </cell>
          <cell r="I18">
            <v>45</v>
          </cell>
          <cell r="J18">
            <v>279</v>
          </cell>
          <cell r="K18">
            <v>-12</v>
          </cell>
          <cell r="L18">
            <v>20</v>
          </cell>
          <cell r="M18">
            <v>20</v>
          </cell>
          <cell r="N18">
            <v>0</v>
          </cell>
          <cell r="O18">
            <v>0</v>
          </cell>
          <cell r="W18">
            <v>21</v>
          </cell>
          <cell r="X18">
            <v>40</v>
          </cell>
          <cell r="Y18">
            <v>7.0476190476190474</v>
          </cell>
          <cell r="Z18">
            <v>3.2380952380952381</v>
          </cell>
          <cell r="AD18">
            <v>162</v>
          </cell>
          <cell r="AE18">
            <v>27.6</v>
          </cell>
          <cell r="AF18">
            <v>25</v>
          </cell>
          <cell r="AG18">
            <v>22.25</v>
          </cell>
          <cell r="AH18">
            <v>41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179</v>
          </cell>
          <cell r="D19">
            <v>62</v>
          </cell>
          <cell r="E19">
            <v>139</v>
          </cell>
          <cell r="F19">
            <v>98</v>
          </cell>
          <cell r="G19">
            <v>0</v>
          </cell>
          <cell r="H19">
            <v>0.35</v>
          </cell>
          <cell r="I19">
            <v>45</v>
          </cell>
          <cell r="J19">
            <v>149</v>
          </cell>
          <cell r="K19">
            <v>-10</v>
          </cell>
          <cell r="L19">
            <v>20</v>
          </cell>
          <cell r="M19">
            <v>20</v>
          </cell>
          <cell r="N19">
            <v>20</v>
          </cell>
          <cell r="O19">
            <v>20</v>
          </cell>
          <cell r="W19">
            <v>21.8</v>
          </cell>
          <cell r="Y19">
            <v>8.1651376146788994</v>
          </cell>
          <cell r="Z19">
            <v>4.4954128440366974</v>
          </cell>
          <cell r="AD19">
            <v>30</v>
          </cell>
          <cell r="AE19">
            <v>33</v>
          </cell>
          <cell r="AF19">
            <v>35.200000000000003</v>
          </cell>
          <cell r="AG19">
            <v>25.5</v>
          </cell>
          <cell r="AH19">
            <v>22</v>
          </cell>
          <cell r="AI19" t="str">
            <v>увел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599</v>
          </cell>
          <cell r="D20">
            <v>311</v>
          </cell>
          <cell r="E20">
            <v>526</v>
          </cell>
          <cell r="F20">
            <v>375</v>
          </cell>
          <cell r="G20">
            <v>0</v>
          </cell>
          <cell r="H20">
            <v>0.35</v>
          </cell>
          <cell r="I20">
            <v>45</v>
          </cell>
          <cell r="J20">
            <v>545</v>
          </cell>
          <cell r="K20">
            <v>-19</v>
          </cell>
          <cell r="L20">
            <v>150</v>
          </cell>
          <cell r="M20">
            <v>100</v>
          </cell>
          <cell r="N20">
            <v>100</v>
          </cell>
          <cell r="O20">
            <v>100</v>
          </cell>
          <cell r="W20">
            <v>105.2</v>
          </cell>
          <cell r="X20">
            <v>100</v>
          </cell>
          <cell r="Y20">
            <v>8.7927756653992386</v>
          </cell>
          <cell r="Z20">
            <v>3.5646387832699618</v>
          </cell>
          <cell r="AD20">
            <v>0</v>
          </cell>
          <cell r="AE20">
            <v>113.6</v>
          </cell>
          <cell r="AF20">
            <v>152.4</v>
          </cell>
          <cell r="AG20">
            <v>103.25</v>
          </cell>
          <cell r="AH20">
            <v>38</v>
          </cell>
          <cell r="AI20" t="str">
            <v>продмай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269.19200000000001</v>
          </cell>
          <cell r="D21">
            <v>385.96499999999997</v>
          </cell>
          <cell r="E21">
            <v>511.95800000000003</v>
          </cell>
          <cell r="F21">
            <v>109.544</v>
          </cell>
          <cell r="G21">
            <v>0</v>
          </cell>
          <cell r="H21">
            <v>1</v>
          </cell>
          <cell r="I21">
            <v>50</v>
          </cell>
          <cell r="J21">
            <v>528.92499999999995</v>
          </cell>
          <cell r="K21">
            <v>-16.966999999999928</v>
          </cell>
          <cell r="L21">
            <v>140</v>
          </cell>
          <cell r="M21">
            <v>120</v>
          </cell>
          <cell r="N21">
            <v>120</v>
          </cell>
          <cell r="O21">
            <v>120</v>
          </cell>
          <cell r="W21">
            <v>102.39160000000001</v>
          </cell>
          <cell r="X21">
            <v>100</v>
          </cell>
          <cell r="Y21">
            <v>6.9297090776977788</v>
          </cell>
          <cell r="Z21">
            <v>1.0698533864106039</v>
          </cell>
          <cell r="AD21">
            <v>0</v>
          </cell>
          <cell r="AE21">
            <v>98.328400000000002</v>
          </cell>
          <cell r="AF21">
            <v>116.7192</v>
          </cell>
          <cell r="AG21">
            <v>110.399</v>
          </cell>
          <cell r="AH21">
            <v>70.451999999999998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2675.9670000000001</v>
          </cell>
          <cell r="D22">
            <v>4893.5959999999995</v>
          </cell>
          <cell r="E22">
            <v>5889.4970000000003</v>
          </cell>
          <cell r="F22">
            <v>1538.1579999999999</v>
          </cell>
          <cell r="G22" t="str">
            <v>ткмай</v>
          </cell>
          <cell r="H22">
            <v>1</v>
          </cell>
          <cell r="I22">
            <v>50</v>
          </cell>
          <cell r="J22">
            <v>6043.2079999999996</v>
          </cell>
          <cell r="K22">
            <v>-153.71099999999933</v>
          </cell>
          <cell r="L22">
            <v>1000</v>
          </cell>
          <cell r="M22">
            <v>1000</v>
          </cell>
          <cell r="N22">
            <v>1400</v>
          </cell>
          <cell r="O22">
            <v>1400</v>
          </cell>
          <cell r="W22">
            <v>1177.8994</v>
          </cell>
          <cell r="X22">
            <v>1900</v>
          </cell>
          <cell r="Y22">
            <v>6.9939402295306365</v>
          </cell>
          <cell r="Z22">
            <v>1.3058483602249902</v>
          </cell>
          <cell r="AD22">
            <v>0</v>
          </cell>
          <cell r="AE22">
            <v>899.3972</v>
          </cell>
          <cell r="AF22">
            <v>1215.4490000000001</v>
          </cell>
          <cell r="AG22">
            <v>1165.24125</v>
          </cell>
          <cell r="AH22">
            <v>818.61400000000003</v>
          </cell>
          <cell r="AI22" t="str">
            <v>майяб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207.01300000000001</v>
          </cell>
          <cell r="D23">
            <v>323.66000000000003</v>
          </cell>
          <cell r="E23">
            <v>460.61700000000002</v>
          </cell>
          <cell r="F23">
            <v>49.951000000000001</v>
          </cell>
          <cell r="G23">
            <v>0</v>
          </cell>
          <cell r="H23">
            <v>1</v>
          </cell>
          <cell r="I23">
            <v>50</v>
          </cell>
          <cell r="J23">
            <v>480.25700000000001</v>
          </cell>
          <cell r="K23">
            <v>-19.639999999999986</v>
          </cell>
          <cell r="L23">
            <v>40</v>
          </cell>
          <cell r="M23">
            <v>100</v>
          </cell>
          <cell r="N23">
            <v>230</v>
          </cell>
          <cell r="O23">
            <v>150</v>
          </cell>
          <cell r="W23">
            <v>92.123400000000004</v>
          </cell>
          <cell r="X23">
            <v>80</v>
          </cell>
          <cell r="Y23">
            <v>7.0552215832242409</v>
          </cell>
          <cell r="Z23">
            <v>0.54221837231365755</v>
          </cell>
          <cell r="AD23">
            <v>0</v>
          </cell>
          <cell r="AE23">
            <v>78.962000000000003</v>
          </cell>
          <cell r="AF23">
            <v>92.89500000000001</v>
          </cell>
          <cell r="AG23">
            <v>84.777500000000003</v>
          </cell>
          <cell r="AH23">
            <v>60.167999999999999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596.45899999999995</v>
          </cell>
          <cell r="D24">
            <v>626.52800000000002</v>
          </cell>
          <cell r="E24">
            <v>1027.335</v>
          </cell>
          <cell r="F24">
            <v>185.54900000000001</v>
          </cell>
          <cell r="G24">
            <v>0</v>
          </cell>
          <cell r="H24">
            <v>1</v>
          </cell>
          <cell r="I24">
            <v>60</v>
          </cell>
          <cell r="J24">
            <v>1087.5250000000001</v>
          </cell>
          <cell r="K24">
            <v>-60.190000000000055</v>
          </cell>
          <cell r="L24">
            <v>300</v>
          </cell>
          <cell r="M24">
            <v>300</v>
          </cell>
          <cell r="N24">
            <v>250</v>
          </cell>
          <cell r="O24">
            <v>260</v>
          </cell>
          <cell r="W24">
            <v>205.46700000000001</v>
          </cell>
          <cell r="X24">
            <v>150</v>
          </cell>
          <cell r="Y24">
            <v>7.0354314804810496</v>
          </cell>
          <cell r="Z24">
            <v>0.90305985876077421</v>
          </cell>
          <cell r="AD24">
            <v>0</v>
          </cell>
          <cell r="AE24">
            <v>165.87100000000001</v>
          </cell>
          <cell r="AF24">
            <v>196.62979999999999</v>
          </cell>
          <cell r="AG24">
            <v>235.38575</v>
          </cell>
          <cell r="AH24">
            <v>181.82300000000001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345.92599999999999</v>
          </cell>
          <cell r="D25">
            <v>488.26900000000001</v>
          </cell>
          <cell r="E25">
            <v>583.24400000000003</v>
          </cell>
          <cell r="F25">
            <v>229.82400000000001</v>
          </cell>
          <cell r="G25">
            <v>0</v>
          </cell>
          <cell r="H25">
            <v>1</v>
          </cell>
          <cell r="I25">
            <v>50</v>
          </cell>
          <cell r="J25">
            <v>594.81500000000005</v>
          </cell>
          <cell r="K25">
            <v>-11.571000000000026</v>
          </cell>
          <cell r="L25">
            <v>100</v>
          </cell>
          <cell r="M25">
            <v>140</v>
          </cell>
          <cell r="N25">
            <v>60</v>
          </cell>
          <cell r="O25">
            <v>120</v>
          </cell>
          <cell r="W25">
            <v>116.64880000000001</v>
          </cell>
          <cell r="X25">
            <v>170</v>
          </cell>
          <cell r="Y25">
            <v>7.0281391664552055</v>
          </cell>
          <cell r="Z25">
            <v>1.9702217253842302</v>
          </cell>
          <cell r="AD25">
            <v>0</v>
          </cell>
          <cell r="AE25">
            <v>118.724</v>
          </cell>
          <cell r="AF25">
            <v>149.9194</v>
          </cell>
          <cell r="AG25">
            <v>135.01349999999999</v>
          </cell>
          <cell r="AH25">
            <v>117.277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82.034999999999997</v>
          </cell>
          <cell r="D26">
            <v>1456.0909999999999</v>
          </cell>
          <cell r="E26">
            <v>128.678</v>
          </cell>
          <cell r="F26">
            <v>23.805</v>
          </cell>
          <cell r="G26">
            <v>0</v>
          </cell>
          <cell r="H26">
            <v>1</v>
          </cell>
          <cell r="I26">
            <v>60</v>
          </cell>
          <cell r="J26">
            <v>267.52</v>
          </cell>
          <cell r="K26">
            <v>-138.84199999999998</v>
          </cell>
          <cell r="L26">
            <v>50</v>
          </cell>
          <cell r="M26">
            <v>30</v>
          </cell>
          <cell r="N26">
            <v>30</v>
          </cell>
          <cell r="O26">
            <v>20</v>
          </cell>
          <cell r="W26">
            <v>25.735599999999998</v>
          </cell>
          <cell r="X26">
            <v>30</v>
          </cell>
          <cell r="Y26">
            <v>7.1420522544646339</v>
          </cell>
          <cell r="Z26">
            <v>0.92498329162716242</v>
          </cell>
          <cell r="AD26">
            <v>0</v>
          </cell>
          <cell r="AE26">
            <v>32.559600000000003</v>
          </cell>
          <cell r="AF26">
            <v>37.101600000000005</v>
          </cell>
          <cell r="AG26">
            <v>34.41375</v>
          </cell>
          <cell r="AH26">
            <v>50.726999999999997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95.748999999999995</v>
          </cell>
          <cell r="D27">
            <v>831.00400000000002</v>
          </cell>
          <cell r="E27">
            <v>192.292</v>
          </cell>
          <cell r="F27">
            <v>0.83199999999999996</v>
          </cell>
          <cell r="G27">
            <v>0</v>
          </cell>
          <cell r="H27">
            <v>1</v>
          </cell>
          <cell r="I27">
            <v>60</v>
          </cell>
          <cell r="J27">
            <v>263.791</v>
          </cell>
          <cell r="K27">
            <v>-71.498999999999995</v>
          </cell>
          <cell r="L27">
            <v>60</v>
          </cell>
          <cell r="M27">
            <v>50</v>
          </cell>
          <cell r="N27">
            <v>40</v>
          </cell>
          <cell r="O27">
            <v>40</v>
          </cell>
          <cell r="W27">
            <v>38.458399999999997</v>
          </cell>
          <cell r="X27">
            <v>80</v>
          </cell>
          <cell r="Y27">
            <v>7.0422066440621558</v>
          </cell>
          <cell r="Z27">
            <v>2.1633765315249725E-2</v>
          </cell>
          <cell r="AD27">
            <v>0</v>
          </cell>
          <cell r="AE27">
            <v>28.206</v>
          </cell>
          <cell r="AF27">
            <v>43.4084</v>
          </cell>
          <cell r="AG27">
            <v>42.831000000000003</v>
          </cell>
          <cell r="AH27">
            <v>29.957999999999998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368.34100000000001</v>
          </cell>
          <cell r="D28">
            <v>2190.3919999999998</v>
          </cell>
          <cell r="E28">
            <v>521.51800000000003</v>
          </cell>
          <cell r="F28">
            <v>9.7910000000000004</v>
          </cell>
          <cell r="G28" t="str">
            <v>ткмай</v>
          </cell>
          <cell r="H28">
            <v>1</v>
          </cell>
          <cell r="I28">
            <v>60</v>
          </cell>
          <cell r="J28">
            <v>571.54</v>
          </cell>
          <cell r="K28">
            <v>-50.021999999999935</v>
          </cell>
          <cell r="L28">
            <v>200</v>
          </cell>
          <cell r="M28">
            <v>150</v>
          </cell>
          <cell r="N28">
            <v>100</v>
          </cell>
          <cell r="O28">
            <v>120</v>
          </cell>
          <cell r="W28">
            <v>104.3036</v>
          </cell>
          <cell r="X28">
            <v>150</v>
          </cell>
          <cell r="Y28">
            <v>6.996795891992222</v>
          </cell>
          <cell r="Z28">
            <v>9.3870201987275609E-2</v>
          </cell>
          <cell r="AD28">
            <v>0</v>
          </cell>
          <cell r="AE28">
            <v>119.14100000000001</v>
          </cell>
          <cell r="AF28">
            <v>129.5788</v>
          </cell>
          <cell r="AG28">
            <v>118.72150000000001</v>
          </cell>
          <cell r="AH28">
            <v>62.305999999999997</v>
          </cell>
          <cell r="AI28" t="str">
            <v>увел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132.732</v>
          </cell>
          <cell r="D29">
            <v>55.91</v>
          </cell>
          <cell r="E29">
            <v>121.554</v>
          </cell>
          <cell r="F29">
            <v>61.494999999999997</v>
          </cell>
          <cell r="G29">
            <v>0</v>
          </cell>
          <cell r="H29">
            <v>1</v>
          </cell>
          <cell r="I29">
            <v>30</v>
          </cell>
          <cell r="J29">
            <v>171.65100000000001</v>
          </cell>
          <cell r="K29">
            <v>-50.097000000000008</v>
          </cell>
          <cell r="L29">
            <v>20</v>
          </cell>
          <cell r="M29">
            <v>20</v>
          </cell>
          <cell r="N29">
            <v>0</v>
          </cell>
          <cell r="O29">
            <v>20</v>
          </cell>
          <cell r="W29">
            <v>24.3108</v>
          </cell>
          <cell r="X29">
            <v>40</v>
          </cell>
          <cell r="Y29">
            <v>6.6429323592806488</v>
          </cell>
          <cell r="Z29">
            <v>2.5295341987923061</v>
          </cell>
          <cell r="AD29">
            <v>0</v>
          </cell>
          <cell r="AE29">
            <v>36.742800000000003</v>
          </cell>
          <cell r="AF29">
            <v>38.305599999999998</v>
          </cell>
          <cell r="AG29">
            <v>24.7455</v>
          </cell>
          <cell r="AH29">
            <v>27.536000000000001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40.183</v>
          </cell>
          <cell r="D30">
            <v>204.15600000000001</v>
          </cell>
          <cell r="E30">
            <v>171.94900000000001</v>
          </cell>
          <cell r="F30">
            <v>70.861999999999995</v>
          </cell>
          <cell r="G30" t="str">
            <v>н</v>
          </cell>
          <cell r="H30">
            <v>1</v>
          </cell>
          <cell r="I30">
            <v>30</v>
          </cell>
          <cell r="J30">
            <v>240.78700000000001</v>
          </cell>
          <cell r="K30">
            <v>-68.837999999999994</v>
          </cell>
          <cell r="L30">
            <v>30</v>
          </cell>
          <cell r="M30">
            <v>30</v>
          </cell>
          <cell r="N30">
            <v>30</v>
          </cell>
          <cell r="O30">
            <v>40</v>
          </cell>
          <cell r="W30">
            <v>34.389800000000001</v>
          </cell>
          <cell r="X30">
            <v>30</v>
          </cell>
          <cell r="Y30">
            <v>6.7130951619375505</v>
          </cell>
          <cell r="Z30">
            <v>2.060552838341601</v>
          </cell>
          <cell r="AD30">
            <v>0</v>
          </cell>
          <cell r="AE30">
            <v>29.814600000000002</v>
          </cell>
          <cell r="AF30">
            <v>19.993000000000002</v>
          </cell>
          <cell r="AG30">
            <v>37.1175</v>
          </cell>
          <cell r="AH30">
            <v>29.427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431.72899999999998</v>
          </cell>
          <cell r="D31">
            <v>1878.53</v>
          </cell>
          <cell r="E31">
            <v>1852.1679999999999</v>
          </cell>
          <cell r="F31">
            <v>420.96899999999999</v>
          </cell>
          <cell r="G31" t="str">
            <v>ткмай</v>
          </cell>
          <cell r="H31">
            <v>1</v>
          </cell>
          <cell r="I31">
            <v>30</v>
          </cell>
          <cell r="J31">
            <v>2000.242</v>
          </cell>
          <cell r="K31">
            <v>-148.07400000000007</v>
          </cell>
          <cell r="L31">
            <v>450</v>
          </cell>
          <cell r="M31">
            <v>450</v>
          </cell>
          <cell r="N31">
            <v>400</v>
          </cell>
          <cell r="O31">
            <v>500</v>
          </cell>
          <cell r="W31">
            <v>370.43359999999996</v>
          </cell>
          <cell r="X31">
            <v>400</v>
          </cell>
          <cell r="Y31">
            <v>7.0754083862802952</v>
          </cell>
          <cell r="Z31">
            <v>1.1364222899866536</v>
          </cell>
          <cell r="AD31">
            <v>0</v>
          </cell>
          <cell r="AE31">
            <v>267.05520000000001</v>
          </cell>
          <cell r="AF31">
            <v>336.35140000000001</v>
          </cell>
          <cell r="AG31">
            <v>399.46249999999998</v>
          </cell>
          <cell r="AH31">
            <v>196.30799999999999</v>
          </cell>
          <cell r="AI31" t="str">
            <v>майяб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50.265999999999998</v>
          </cell>
          <cell r="D32">
            <v>98.551000000000002</v>
          </cell>
          <cell r="E32">
            <v>93.064999999999998</v>
          </cell>
          <cell r="F32">
            <v>49.835999999999999</v>
          </cell>
          <cell r="G32">
            <v>0</v>
          </cell>
          <cell r="H32">
            <v>1</v>
          </cell>
          <cell r="I32">
            <v>40</v>
          </cell>
          <cell r="J32">
            <v>95.162999999999997</v>
          </cell>
          <cell r="K32">
            <v>-2.097999999999999</v>
          </cell>
          <cell r="L32">
            <v>0</v>
          </cell>
          <cell r="M32">
            <v>20</v>
          </cell>
          <cell r="N32">
            <v>30</v>
          </cell>
          <cell r="O32">
            <v>20</v>
          </cell>
          <cell r="W32">
            <v>18.613</v>
          </cell>
          <cell r="X32">
            <v>20</v>
          </cell>
          <cell r="Y32">
            <v>7.5128136248858333</v>
          </cell>
          <cell r="Z32">
            <v>2.6774834792886693</v>
          </cell>
          <cell r="AD32">
            <v>0</v>
          </cell>
          <cell r="AE32">
            <v>14.2212</v>
          </cell>
          <cell r="AF32">
            <v>20.0014</v>
          </cell>
          <cell r="AG32">
            <v>18.716249999999999</v>
          </cell>
          <cell r="AH32">
            <v>14.531000000000001</v>
          </cell>
          <cell r="AI32" t="str">
            <v>склад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12.776</v>
          </cell>
          <cell r="D33">
            <v>256.37200000000001</v>
          </cell>
          <cell r="E33">
            <v>174.994</v>
          </cell>
          <cell r="F33">
            <v>89.855999999999995</v>
          </cell>
          <cell r="G33" t="str">
            <v>н</v>
          </cell>
          <cell r="H33">
            <v>1</v>
          </cell>
          <cell r="I33">
            <v>35</v>
          </cell>
          <cell r="J33">
            <v>238.71</v>
          </cell>
          <cell r="K33">
            <v>-63.716000000000008</v>
          </cell>
          <cell r="L33">
            <v>20</v>
          </cell>
          <cell r="M33">
            <v>20</v>
          </cell>
          <cell r="N33">
            <v>20</v>
          </cell>
          <cell r="O33">
            <v>30</v>
          </cell>
          <cell r="W33">
            <v>34.998800000000003</v>
          </cell>
          <cell r="X33">
            <v>60</v>
          </cell>
          <cell r="Y33">
            <v>6.8532635404642441</v>
          </cell>
          <cell r="Z33">
            <v>2.5674023109363744</v>
          </cell>
          <cell r="AD33">
            <v>0</v>
          </cell>
          <cell r="AE33">
            <v>26.519400000000001</v>
          </cell>
          <cell r="AF33">
            <v>28.0382</v>
          </cell>
          <cell r="AG33">
            <v>24.4315</v>
          </cell>
          <cell r="AH33">
            <v>40.01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24.526</v>
          </cell>
          <cell r="D34">
            <v>114.72799999999999</v>
          </cell>
          <cell r="E34">
            <v>101.29300000000001</v>
          </cell>
          <cell r="F34">
            <v>35.048999999999999</v>
          </cell>
          <cell r="G34">
            <v>0</v>
          </cell>
          <cell r="H34">
            <v>1</v>
          </cell>
          <cell r="I34">
            <v>30</v>
          </cell>
          <cell r="J34">
            <v>156.054</v>
          </cell>
          <cell r="K34">
            <v>-54.760999999999996</v>
          </cell>
          <cell r="L34">
            <v>30</v>
          </cell>
          <cell r="M34">
            <v>20</v>
          </cell>
          <cell r="N34">
            <v>20</v>
          </cell>
          <cell r="O34">
            <v>20</v>
          </cell>
          <cell r="W34">
            <v>20.258600000000001</v>
          </cell>
          <cell r="X34">
            <v>20</v>
          </cell>
          <cell r="Y34">
            <v>7.1598728441254575</v>
          </cell>
          <cell r="Z34">
            <v>1.7300800647626191</v>
          </cell>
          <cell r="AD34">
            <v>0</v>
          </cell>
          <cell r="AE34">
            <v>14.8256</v>
          </cell>
          <cell r="AF34">
            <v>12.105599999999999</v>
          </cell>
          <cell r="AG34">
            <v>21.9375</v>
          </cell>
          <cell r="AH34">
            <v>11.577999999999999</v>
          </cell>
          <cell r="AI34" t="str">
            <v>склад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5.3869999999999996</v>
          </cell>
          <cell r="D35">
            <v>58.558999999999997</v>
          </cell>
          <cell r="E35">
            <v>15.19</v>
          </cell>
          <cell r="F35">
            <v>43.572000000000003</v>
          </cell>
          <cell r="G35" t="str">
            <v>н</v>
          </cell>
          <cell r="H35">
            <v>1</v>
          </cell>
          <cell r="I35">
            <v>45</v>
          </cell>
          <cell r="J35">
            <v>17.899999999999999</v>
          </cell>
          <cell r="K35">
            <v>-2.7099999999999991</v>
          </cell>
          <cell r="L35">
            <v>10</v>
          </cell>
          <cell r="M35">
            <v>20</v>
          </cell>
          <cell r="N35">
            <v>0</v>
          </cell>
          <cell r="O35">
            <v>0</v>
          </cell>
          <cell r="W35">
            <v>3.0379999999999998</v>
          </cell>
          <cell r="Y35">
            <v>24.217248189598422</v>
          </cell>
          <cell r="Z35">
            <v>14.34233048057933</v>
          </cell>
          <cell r="AD35">
            <v>0</v>
          </cell>
          <cell r="AE35">
            <v>4.7050000000000001</v>
          </cell>
          <cell r="AF35">
            <v>5.5784000000000002</v>
          </cell>
          <cell r="AG35">
            <v>9.1667500000000004</v>
          </cell>
          <cell r="AH35">
            <v>0.871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19.518999999999998</v>
          </cell>
          <cell r="D36">
            <v>8.36</v>
          </cell>
          <cell r="E36">
            <v>6.484</v>
          </cell>
          <cell r="F36">
            <v>11.125</v>
          </cell>
          <cell r="G36" t="str">
            <v>н</v>
          </cell>
          <cell r="H36">
            <v>1</v>
          </cell>
          <cell r="I36">
            <v>45</v>
          </cell>
          <cell r="J36">
            <v>24.05</v>
          </cell>
          <cell r="K36">
            <v>-17.566000000000003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W36">
            <v>1.2968</v>
          </cell>
          <cell r="Y36">
            <v>8.578809376927822</v>
          </cell>
          <cell r="Z36">
            <v>8.578809376927822</v>
          </cell>
          <cell r="AD36">
            <v>0</v>
          </cell>
          <cell r="AE36">
            <v>3.8988</v>
          </cell>
          <cell r="AF36">
            <v>2.9598</v>
          </cell>
          <cell r="AG36">
            <v>2.5459999999999998</v>
          </cell>
          <cell r="AH36">
            <v>0.92800000000000005</v>
          </cell>
          <cell r="AI36" t="str">
            <v>склад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16.16</v>
          </cell>
          <cell r="D37">
            <v>32.5</v>
          </cell>
          <cell r="E37">
            <v>7.3710000000000004</v>
          </cell>
          <cell r="F37">
            <v>33.893000000000001</v>
          </cell>
          <cell r="G37" t="str">
            <v>н</v>
          </cell>
          <cell r="H37">
            <v>1</v>
          </cell>
          <cell r="I37">
            <v>45</v>
          </cell>
          <cell r="J37">
            <v>16.100000000000001</v>
          </cell>
          <cell r="K37">
            <v>-8.729000000000001</v>
          </cell>
          <cell r="L37">
            <v>0</v>
          </cell>
          <cell r="M37">
            <v>10</v>
          </cell>
          <cell r="N37">
            <v>0</v>
          </cell>
          <cell r="O37">
            <v>0</v>
          </cell>
          <cell r="W37">
            <v>1.4742000000000002</v>
          </cell>
          <cell r="Y37">
            <v>29.774114774114771</v>
          </cell>
          <cell r="Z37">
            <v>22.990774657441321</v>
          </cell>
          <cell r="AD37">
            <v>0</v>
          </cell>
          <cell r="AE37">
            <v>4.5438000000000001</v>
          </cell>
          <cell r="AF37">
            <v>4.2378</v>
          </cell>
          <cell r="AG37">
            <v>5.7889999999999997</v>
          </cell>
          <cell r="AH37">
            <v>1.839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772</v>
          </cell>
          <cell r="D38">
            <v>838</v>
          </cell>
          <cell r="E38">
            <v>1509</v>
          </cell>
          <cell r="F38">
            <v>75</v>
          </cell>
          <cell r="G38" t="str">
            <v>отк</v>
          </cell>
          <cell r="H38">
            <v>0.35</v>
          </cell>
          <cell r="I38">
            <v>40</v>
          </cell>
          <cell r="J38">
            <v>1759</v>
          </cell>
          <cell r="K38">
            <v>-250</v>
          </cell>
          <cell r="L38">
            <v>550</v>
          </cell>
          <cell r="M38">
            <v>450</v>
          </cell>
          <cell r="N38">
            <v>650</v>
          </cell>
          <cell r="O38">
            <v>500</v>
          </cell>
          <cell r="W38">
            <v>301.8</v>
          </cell>
          <cell r="X38">
            <v>200</v>
          </cell>
          <cell r="Y38">
            <v>8.0351225977468523</v>
          </cell>
          <cell r="Z38">
            <v>0.24850894632206758</v>
          </cell>
          <cell r="AD38">
            <v>0</v>
          </cell>
          <cell r="AE38">
            <v>195.8</v>
          </cell>
          <cell r="AF38">
            <v>304.8</v>
          </cell>
          <cell r="AG38">
            <v>299.75</v>
          </cell>
          <cell r="AH38">
            <v>33</v>
          </cell>
          <cell r="AI38" t="str">
            <v>майяб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1092</v>
          </cell>
          <cell r="D39">
            <v>4095</v>
          </cell>
          <cell r="E39">
            <v>3973</v>
          </cell>
          <cell r="F39">
            <v>1124</v>
          </cell>
          <cell r="G39">
            <v>0</v>
          </cell>
          <cell r="H39">
            <v>0.4</v>
          </cell>
          <cell r="I39">
            <v>40</v>
          </cell>
          <cell r="J39">
            <v>4239</v>
          </cell>
          <cell r="K39">
            <v>-266</v>
          </cell>
          <cell r="L39">
            <v>750</v>
          </cell>
          <cell r="M39">
            <v>800</v>
          </cell>
          <cell r="N39">
            <v>200</v>
          </cell>
          <cell r="O39">
            <v>800</v>
          </cell>
          <cell r="W39">
            <v>642.20000000000005</v>
          </cell>
          <cell r="X39">
            <v>800</v>
          </cell>
          <cell r="Y39">
            <v>6.966677047648707</v>
          </cell>
          <cell r="Z39">
            <v>1.7502335720959201</v>
          </cell>
          <cell r="AD39">
            <v>762</v>
          </cell>
          <cell r="AE39">
            <v>607.4</v>
          </cell>
          <cell r="AF39">
            <v>722.2</v>
          </cell>
          <cell r="AG39">
            <v>784.75</v>
          </cell>
          <cell r="AH39">
            <v>797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2106</v>
          </cell>
          <cell r="D40">
            <v>5650</v>
          </cell>
          <cell r="E40">
            <v>6658</v>
          </cell>
          <cell r="F40">
            <v>997</v>
          </cell>
          <cell r="G40">
            <v>0</v>
          </cell>
          <cell r="H40">
            <v>0.45</v>
          </cell>
          <cell r="I40">
            <v>45</v>
          </cell>
          <cell r="J40">
            <v>6920</v>
          </cell>
          <cell r="K40">
            <v>-262</v>
          </cell>
          <cell r="L40">
            <v>400</v>
          </cell>
          <cell r="M40">
            <v>800</v>
          </cell>
          <cell r="N40">
            <v>1500</v>
          </cell>
          <cell r="O40">
            <v>1000</v>
          </cell>
          <cell r="W40">
            <v>727.6</v>
          </cell>
          <cell r="X40">
            <v>400</v>
          </cell>
          <cell r="Y40">
            <v>7.0052226498075862</v>
          </cell>
          <cell r="Z40">
            <v>1.3702583837273226</v>
          </cell>
          <cell r="AD40">
            <v>3020</v>
          </cell>
          <cell r="AE40">
            <v>575.4</v>
          </cell>
          <cell r="AF40">
            <v>796.6</v>
          </cell>
          <cell r="AG40">
            <v>706.75</v>
          </cell>
          <cell r="AH40">
            <v>344</v>
          </cell>
          <cell r="AI40" t="str">
            <v>майяб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224.82</v>
          </cell>
          <cell r="D41">
            <v>556.78300000000002</v>
          </cell>
          <cell r="E41">
            <v>591.39800000000002</v>
          </cell>
          <cell r="F41">
            <v>169.136</v>
          </cell>
          <cell r="G41">
            <v>0</v>
          </cell>
          <cell r="H41">
            <v>1</v>
          </cell>
          <cell r="I41">
            <v>40</v>
          </cell>
          <cell r="J41">
            <v>622.50900000000001</v>
          </cell>
          <cell r="K41">
            <v>-31.11099999999999</v>
          </cell>
          <cell r="L41">
            <v>110</v>
          </cell>
          <cell r="M41">
            <v>150</v>
          </cell>
          <cell r="N41">
            <v>120</v>
          </cell>
          <cell r="O41">
            <v>150</v>
          </cell>
          <cell r="W41">
            <v>118.2796</v>
          </cell>
          <cell r="X41">
            <v>120</v>
          </cell>
          <cell r="Y41">
            <v>6.9254207826201641</v>
          </cell>
          <cell r="Z41">
            <v>1.4299676360082381</v>
          </cell>
          <cell r="AD41">
            <v>0</v>
          </cell>
          <cell r="AE41">
            <v>89.097400000000007</v>
          </cell>
          <cell r="AF41">
            <v>123.75719999999998</v>
          </cell>
          <cell r="AG41">
            <v>130.73525000000001</v>
          </cell>
          <cell r="AH41">
            <v>108.143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637</v>
          </cell>
          <cell r="D42">
            <v>545</v>
          </cell>
          <cell r="E42">
            <v>653</v>
          </cell>
          <cell r="F42">
            <v>521</v>
          </cell>
          <cell r="G42">
            <v>0</v>
          </cell>
          <cell r="H42">
            <v>0.1</v>
          </cell>
          <cell r="I42">
            <v>730</v>
          </cell>
          <cell r="J42">
            <v>673</v>
          </cell>
          <cell r="K42">
            <v>-20</v>
          </cell>
          <cell r="L42">
            <v>0</v>
          </cell>
          <cell r="M42">
            <v>1000</v>
          </cell>
          <cell r="N42">
            <v>0</v>
          </cell>
          <cell r="O42">
            <v>0</v>
          </cell>
          <cell r="W42">
            <v>130.6</v>
          </cell>
          <cell r="Y42">
            <v>11.646248085758041</v>
          </cell>
          <cell r="Z42">
            <v>3.9892802450229712</v>
          </cell>
          <cell r="AD42">
            <v>0</v>
          </cell>
          <cell r="AE42">
            <v>117.8</v>
          </cell>
          <cell r="AF42">
            <v>142.6</v>
          </cell>
          <cell r="AG42">
            <v>157.25</v>
          </cell>
          <cell r="AH42">
            <v>164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494</v>
          </cell>
          <cell r="D43">
            <v>4332</v>
          </cell>
          <cell r="E43">
            <v>1003</v>
          </cell>
          <cell r="F43">
            <v>14</v>
          </cell>
          <cell r="G43">
            <v>0</v>
          </cell>
          <cell r="H43">
            <v>0.35</v>
          </cell>
          <cell r="I43">
            <v>40</v>
          </cell>
          <cell r="J43">
            <v>1308</v>
          </cell>
          <cell r="K43">
            <v>-305</v>
          </cell>
          <cell r="L43">
            <v>500</v>
          </cell>
          <cell r="M43">
            <v>400</v>
          </cell>
          <cell r="N43">
            <v>200</v>
          </cell>
          <cell r="O43">
            <v>300</v>
          </cell>
          <cell r="W43">
            <v>200.6</v>
          </cell>
          <cell r="X43">
            <v>200</v>
          </cell>
          <cell r="Y43">
            <v>8.0458624127617142</v>
          </cell>
          <cell r="Z43">
            <v>6.9790628115653036E-2</v>
          </cell>
          <cell r="AD43">
            <v>0</v>
          </cell>
          <cell r="AE43">
            <v>246.2</v>
          </cell>
          <cell r="AF43">
            <v>212.8</v>
          </cell>
          <cell r="AG43">
            <v>259.5</v>
          </cell>
          <cell r="AH43">
            <v>220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139.08799999999999</v>
          </cell>
          <cell r="D44">
            <v>232.20400000000001</v>
          </cell>
          <cell r="E44">
            <v>236.72900000000001</v>
          </cell>
          <cell r="F44">
            <v>121.599</v>
          </cell>
          <cell r="G44">
            <v>0</v>
          </cell>
          <cell r="H44">
            <v>1</v>
          </cell>
          <cell r="I44">
            <v>40</v>
          </cell>
          <cell r="J44">
            <v>249.25</v>
          </cell>
          <cell r="K44">
            <v>-12.520999999999987</v>
          </cell>
          <cell r="L44">
            <v>50</v>
          </cell>
          <cell r="M44">
            <v>50</v>
          </cell>
          <cell r="N44">
            <v>30</v>
          </cell>
          <cell r="O44">
            <v>50</v>
          </cell>
          <cell r="W44">
            <v>47.345800000000004</v>
          </cell>
          <cell r="X44">
            <v>30</v>
          </cell>
          <cell r="Y44">
            <v>7.0037680216618998</v>
          </cell>
          <cell r="Z44">
            <v>2.5683165138195996</v>
          </cell>
          <cell r="AD44">
            <v>0</v>
          </cell>
          <cell r="AE44">
            <v>51.221799999999995</v>
          </cell>
          <cell r="AF44">
            <v>62.4816</v>
          </cell>
          <cell r="AG44">
            <v>57.484000000000002</v>
          </cell>
          <cell r="AH44">
            <v>33.134999999999998</v>
          </cell>
          <cell r="AI44" t="str">
            <v>увел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250</v>
          </cell>
          <cell r="D45">
            <v>1768</v>
          </cell>
          <cell r="E45">
            <v>1666</v>
          </cell>
          <cell r="F45">
            <v>329</v>
          </cell>
          <cell r="G45">
            <v>0</v>
          </cell>
          <cell r="H45">
            <v>0.4</v>
          </cell>
          <cell r="I45">
            <v>35</v>
          </cell>
          <cell r="J45">
            <v>1914</v>
          </cell>
          <cell r="K45">
            <v>-248</v>
          </cell>
          <cell r="L45">
            <v>400</v>
          </cell>
          <cell r="M45">
            <v>350</v>
          </cell>
          <cell r="N45">
            <v>400</v>
          </cell>
          <cell r="O45">
            <v>400</v>
          </cell>
          <cell r="W45">
            <v>333.2</v>
          </cell>
          <cell r="X45">
            <v>400</v>
          </cell>
          <cell r="Y45">
            <v>6.8397358943577435</v>
          </cell>
          <cell r="Z45">
            <v>0.98739495798319332</v>
          </cell>
          <cell r="AD45">
            <v>0</v>
          </cell>
          <cell r="AE45">
            <v>215.2</v>
          </cell>
          <cell r="AF45">
            <v>285.2</v>
          </cell>
          <cell r="AG45">
            <v>358.25</v>
          </cell>
          <cell r="AH45">
            <v>387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1129</v>
          </cell>
          <cell r="D46">
            <v>1867</v>
          </cell>
          <cell r="E46">
            <v>2411</v>
          </cell>
          <cell r="F46">
            <v>516</v>
          </cell>
          <cell r="G46" t="str">
            <v>оконч</v>
          </cell>
          <cell r="H46">
            <v>0.4</v>
          </cell>
          <cell r="I46">
            <v>40</v>
          </cell>
          <cell r="J46">
            <v>2689</v>
          </cell>
          <cell r="K46">
            <v>-278</v>
          </cell>
          <cell r="L46">
            <v>700</v>
          </cell>
          <cell r="M46">
            <v>650</v>
          </cell>
          <cell r="N46">
            <v>460</v>
          </cell>
          <cell r="O46">
            <v>600</v>
          </cell>
          <cell r="W46">
            <v>482.2</v>
          </cell>
          <cell r="X46">
            <v>400</v>
          </cell>
          <cell r="Y46">
            <v>6.8975528826213193</v>
          </cell>
          <cell r="Z46">
            <v>1.0700953961012027</v>
          </cell>
          <cell r="AD46">
            <v>0</v>
          </cell>
          <cell r="AE46">
            <v>463.2</v>
          </cell>
          <cell r="AF46">
            <v>571.20000000000005</v>
          </cell>
          <cell r="AG46">
            <v>556.25</v>
          </cell>
          <cell r="AH46">
            <v>409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73.049000000000007</v>
          </cell>
          <cell r="D47">
            <v>66.692999999999998</v>
          </cell>
          <cell r="E47">
            <v>113.14700000000001</v>
          </cell>
          <cell r="F47">
            <v>22.196999999999999</v>
          </cell>
          <cell r="G47" t="str">
            <v>лид, я</v>
          </cell>
          <cell r="H47">
            <v>1</v>
          </cell>
          <cell r="I47">
            <v>40</v>
          </cell>
          <cell r="J47">
            <v>124.012</v>
          </cell>
          <cell r="K47">
            <v>-10.864999999999995</v>
          </cell>
          <cell r="L47">
            <v>30</v>
          </cell>
          <cell r="M47">
            <v>30</v>
          </cell>
          <cell r="N47">
            <v>30</v>
          </cell>
          <cell r="O47">
            <v>20</v>
          </cell>
          <cell r="W47">
            <v>22.6294</v>
          </cell>
          <cell r="X47">
            <v>30</v>
          </cell>
          <cell r="Y47">
            <v>7.1675342695785131</v>
          </cell>
          <cell r="Z47">
            <v>0.98089211379886332</v>
          </cell>
          <cell r="AD47">
            <v>0</v>
          </cell>
          <cell r="AE47">
            <v>29.894600000000004</v>
          </cell>
          <cell r="AF47">
            <v>30.251200000000001</v>
          </cell>
          <cell r="AG47">
            <v>23.389250000000001</v>
          </cell>
          <cell r="AH47">
            <v>18.355</v>
          </cell>
          <cell r="AI47" t="str">
            <v>склад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190.48699999999999</v>
          </cell>
          <cell r="D48">
            <v>360.27100000000002</v>
          </cell>
          <cell r="E48">
            <v>430.64499999999998</v>
          </cell>
          <cell r="F48">
            <v>103.373</v>
          </cell>
          <cell r="G48" t="str">
            <v>ткмай</v>
          </cell>
          <cell r="H48">
            <v>1</v>
          </cell>
          <cell r="I48">
            <v>40</v>
          </cell>
          <cell r="J48">
            <v>480.49099999999999</v>
          </cell>
          <cell r="K48">
            <v>-49.846000000000004</v>
          </cell>
          <cell r="L48">
            <v>150</v>
          </cell>
          <cell r="M48">
            <v>120</v>
          </cell>
          <cell r="N48">
            <v>50</v>
          </cell>
          <cell r="O48">
            <v>90</v>
          </cell>
          <cell r="W48">
            <v>86.128999999999991</v>
          </cell>
          <cell r="X48">
            <v>90</v>
          </cell>
          <cell r="Y48">
            <v>7.0054569308827466</v>
          </cell>
          <cell r="Z48">
            <v>1.2002113109405661</v>
          </cell>
          <cell r="AD48">
            <v>0</v>
          </cell>
          <cell r="AE48">
            <v>95.174199999999999</v>
          </cell>
          <cell r="AF48">
            <v>87.4178</v>
          </cell>
          <cell r="AG48">
            <v>98.724999999999994</v>
          </cell>
          <cell r="AH48">
            <v>65.319999999999993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524</v>
          </cell>
          <cell r="D49">
            <v>1321</v>
          </cell>
          <cell r="E49">
            <v>1205</v>
          </cell>
          <cell r="F49">
            <v>577</v>
          </cell>
          <cell r="G49" t="str">
            <v>лид, я</v>
          </cell>
          <cell r="H49">
            <v>0.35</v>
          </cell>
          <cell r="I49">
            <v>40</v>
          </cell>
          <cell r="J49">
            <v>1323</v>
          </cell>
          <cell r="K49">
            <v>-118</v>
          </cell>
          <cell r="L49">
            <v>200</v>
          </cell>
          <cell r="M49">
            <v>300</v>
          </cell>
          <cell r="N49">
            <v>0</v>
          </cell>
          <cell r="O49">
            <v>260</v>
          </cell>
          <cell r="W49">
            <v>241</v>
          </cell>
          <cell r="X49">
            <v>350</v>
          </cell>
          <cell r="Y49">
            <v>7</v>
          </cell>
          <cell r="Z49">
            <v>2.3941908713692945</v>
          </cell>
          <cell r="AD49">
            <v>0</v>
          </cell>
          <cell r="AE49">
            <v>274.39999999999998</v>
          </cell>
          <cell r="AF49">
            <v>304.60000000000002</v>
          </cell>
          <cell r="AG49">
            <v>296.75</v>
          </cell>
          <cell r="AH49">
            <v>288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563</v>
          </cell>
          <cell r="D50">
            <v>2907</v>
          </cell>
          <cell r="E50">
            <v>2253</v>
          </cell>
          <cell r="F50">
            <v>809</v>
          </cell>
          <cell r="G50" t="str">
            <v>бонмай</v>
          </cell>
          <cell r="H50">
            <v>0.35</v>
          </cell>
          <cell r="I50">
            <v>40</v>
          </cell>
          <cell r="J50">
            <v>1923</v>
          </cell>
          <cell r="K50">
            <v>330</v>
          </cell>
          <cell r="L50">
            <v>550</v>
          </cell>
          <cell r="M50">
            <v>500</v>
          </cell>
          <cell r="N50">
            <v>350</v>
          </cell>
          <cell r="O50">
            <v>450</v>
          </cell>
          <cell r="W50">
            <v>450.6</v>
          </cell>
          <cell r="X50">
            <v>450</v>
          </cell>
          <cell r="Y50">
            <v>6.8996893031513533</v>
          </cell>
          <cell r="Z50">
            <v>1.7953839325343985</v>
          </cell>
          <cell r="AD50">
            <v>0</v>
          </cell>
          <cell r="AE50">
            <v>394</v>
          </cell>
          <cell r="AF50">
            <v>482.8</v>
          </cell>
          <cell r="AG50">
            <v>545.25</v>
          </cell>
          <cell r="AH50">
            <v>348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-99</v>
          </cell>
          <cell r="D51">
            <v>1284</v>
          </cell>
          <cell r="E51">
            <v>804</v>
          </cell>
          <cell r="F51">
            <v>341</v>
          </cell>
          <cell r="G51">
            <v>0</v>
          </cell>
          <cell r="H51">
            <v>0.4</v>
          </cell>
          <cell r="I51">
            <v>35</v>
          </cell>
          <cell r="J51">
            <v>1062</v>
          </cell>
          <cell r="K51">
            <v>-258</v>
          </cell>
          <cell r="L51">
            <v>200</v>
          </cell>
          <cell r="M51">
            <v>200</v>
          </cell>
          <cell r="N51">
            <v>200</v>
          </cell>
          <cell r="O51">
            <v>200</v>
          </cell>
          <cell r="W51">
            <v>160.80000000000001</v>
          </cell>
          <cell r="X51">
            <v>200</v>
          </cell>
          <cell r="Y51">
            <v>8.33955223880597</v>
          </cell>
          <cell r="Z51">
            <v>2.1206467661691542</v>
          </cell>
          <cell r="AD51">
            <v>0</v>
          </cell>
          <cell r="AE51">
            <v>54.4</v>
          </cell>
          <cell r="AF51">
            <v>123</v>
          </cell>
          <cell r="AG51">
            <v>192.75</v>
          </cell>
          <cell r="AH51">
            <v>307</v>
          </cell>
          <cell r="AI51" t="str">
            <v>складзавод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217.97399999999999</v>
          </cell>
          <cell r="D52">
            <v>529.48199999999997</v>
          </cell>
          <cell r="E52">
            <v>256.86500000000001</v>
          </cell>
          <cell r="F52">
            <v>-9.7119999999999997</v>
          </cell>
          <cell r="G52" t="str">
            <v>оконч</v>
          </cell>
          <cell r="H52">
            <v>1</v>
          </cell>
          <cell r="I52">
            <v>50</v>
          </cell>
          <cell r="J52">
            <v>316.25099999999998</v>
          </cell>
          <cell r="K52">
            <v>-59.385999999999967</v>
          </cell>
          <cell r="L52">
            <v>80</v>
          </cell>
          <cell r="M52">
            <v>80</v>
          </cell>
          <cell r="N52">
            <v>110</v>
          </cell>
          <cell r="O52">
            <v>100</v>
          </cell>
          <cell r="W52">
            <v>51.373000000000005</v>
          </cell>
          <cell r="Y52">
            <v>7.0131781285889474</v>
          </cell>
          <cell r="Z52">
            <v>-0.18904872209137094</v>
          </cell>
          <cell r="AD52">
            <v>0</v>
          </cell>
          <cell r="AE52">
            <v>53.4236</v>
          </cell>
          <cell r="AF52">
            <v>71.693200000000004</v>
          </cell>
          <cell r="AG52">
            <v>58.8795</v>
          </cell>
          <cell r="AH52">
            <v>27.021000000000001</v>
          </cell>
          <cell r="AI52" t="str">
            <v>увел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489.35700000000003</v>
          </cell>
          <cell r="D53">
            <v>416.471</v>
          </cell>
          <cell r="E53">
            <v>722.904</v>
          </cell>
          <cell r="F53">
            <v>162.428</v>
          </cell>
          <cell r="G53" t="str">
            <v>н</v>
          </cell>
          <cell r="H53">
            <v>1</v>
          </cell>
          <cell r="I53">
            <v>50</v>
          </cell>
          <cell r="J53">
            <v>751.06200000000001</v>
          </cell>
          <cell r="K53">
            <v>-28.158000000000015</v>
          </cell>
          <cell r="L53">
            <v>240</v>
          </cell>
          <cell r="M53">
            <v>200</v>
          </cell>
          <cell r="N53">
            <v>150</v>
          </cell>
          <cell r="O53">
            <v>200</v>
          </cell>
          <cell r="W53">
            <v>144.58080000000001</v>
          </cell>
          <cell r="X53">
            <v>100</v>
          </cell>
          <cell r="Y53">
            <v>7.279168464969068</v>
          </cell>
          <cell r="Z53">
            <v>1.1234410101479586</v>
          </cell>
          <cell r="AD53">
            <v>0</v>
          </cell>
          <cell r="AE53">
            <v>136.90619999999998</v>
          </cell>
          <cell r="AF53">
            <v>179.22460000000001</v>
          </cell>
          <cell r="AG53">
            <v>160.42474999999999</v>
          </cell>
          <cell r="AH53">
            <v>64.88</v>
          </cell>
          <cell r="AI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56.603999999999999</v>
          </cell>
          <cell r="D54">
            <v>18.052</v>
          </cell>
          <cell r="E54">
            <v>36.088999999999999</v>
          </cell>
          <cell r="F54">
            <v>34.048000000000002</v>
          </cell>
          <cell r="G54">
            <v>0</v>
          </cell>
          <cell r="H54">
            <v>1</v>
          </cell>
          <cell r="I54">
            <v>50</v>
          </cell>
          <cell r="J54">
            <v>58.4</v>
          </cell>
          <cell r="K54">
            <v>-22.311</v>
          </cell>
          <cell r="L54">
            <v>0</v>
          </cell>
          <cell r="M54">
            <v>0</v>
          </cell>
          <cell r="N54">
            <v>10</v>
          </cell>
          <cell r="O54">
            <v>10</v>
          </cell>
          <cell r="W54">
            <v>7.2177999999999995</v>
          </cell>
          <cell r="Y54">
            <v>7.4881542852392702</v>
          </cell>
          <cell r="Z54">
            <v>4.7172268558286463</v>
          </cell>
          <cell r="AD54">
            <v>0</v>
          </cell>
          <cell r="AE54">
            <v>10.512</v>
          </cell>
          <cell r="AF54">
            <v>12.6234</v>
          </cell>
          <cell r="AG54">
            <v>4.5075000000000003</v>
          </cell>
          <cell r="AH54">
            <v>10.551</v>
          </cell>
          <cell r="AI54" t="str">
            <v>склад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1471.19</v>
          </cell>
          <cell r="D55">
            <v>3410.2449999999999</v>
          </cell>
          <cell r="E55">
            <v>3781.3009999999999</v>
          </cell>
          <cell r="F55">
            <v>1042.0260000000001</v>
          </cell>
          <cell r="G55" t="str">
            <v>ткмай</v>
          </cell>
          <cell r="H55">
            <v>1</v>
          </cell>
          <cell r="I55">
            <v>40</v>
          </cell>
          <cell r="J55">
            <v>3734.3139999999999</v>
          </cell>
          <cell r="K55">
            <v>46.98700000000008</v>
          </cell>
          <cell r="L55">
            <v>1000</v>
          </cell>
          <cell r="M55">
            <v>950</v>
          </cell>
          <cell r="N55">
            <v>500</v>
          </cell>
          <cell r="O55">
            <v>800</v>
          </cell>
          <cell r="W55">
            <v>756.26019999999994</v>
          </cell>
          <cell r="X55">
            <v>900</v>
          </cell>
          <cell r="Y55">
            <v>6.8653963278776278</v>
          </cell>
          <cell r="Z55">
            <v>1.3778670357107252</v>
          </cell>
          <cell r="AD55">
            <v>0</v>
          </cell>
          <cell r="AE55">
            <v>740.51700000000005</v>
          </cell>
          <cell r="AF55">
            <v>854.96339999999998</v>
          </cell>
          <cell r="AG55">
            <v>869.69425000000001</v>
          </cell>
          <cell r="AH55">
            <v>343.23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3026</v>
          </cell>
          <cell r="D56">
            <v>4850</v>
          </cell>
          <cell r="E56">
            <v>4897</v>
          </cell>
          <cell r="F56">
            <v>2079</v>
          </cell>
          <cell r="G56" t="str">
            <v>бонмай</v>
          </cell>
          <cell r="H56">
            <v>0.45</v>
          </cell>
          <cell r="I56">
            <v>50</v>
          </cell>
          <cell r="J56">
            <v>3128</v>
          </cell>
          <cell r="K56">
            <v>1769</v>
          </cell>
          <cell r="L56">
            <v>1200</v>
          </cell>
          <cell r="M56">
            <v>1200</v>
          </cell>
          <cell r="N56">
            <v>600</v>
          </cell>
          <cell r="O56">
            <v>1000</v>
          </cell>
          <cell r="W56">
            <v>963.4</v>
          </cell>
          <cell r="X56">
            <v>800</v>
          </cell>
          <cell r="Y56">
            <v>7.1403363089059582</v>
          </cell>
          <cell r="Z56">
            <v>2.1579821465642515</v>
          </cell>
          <cell r="AD56">
            <v>80</v>
          </cell>
          <cell r="AE56">
            <v>679.4</v>
          </cell>
          <cell r="AF56">
            <v>1215.5999999999999</v>
          </cell>
          <cell r="AG56">
            <v>1168.75</v>
          </cell>
          <cell r="AH56">
            <v>369</v>
          </cell>
          <cell r="AI56" t="str">
            <v>майяб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1902</v>
          </cell>
          <cell r="D57">
            <v>4164</v>
          </cell>
          <cell r="E57">
            <v>4195</v>
          </cell>
          <cell r="F57">
            <v>1781</v>
          </cell>
          <cell r="G57" t="str">
            <v>акяб</v>
          </cell>
          <cell r="H57">
            <v>0.45</v>
          </cell>
          <cell r="I57">
            <v>50</v>
          </cell>
          <cell r="J57">
            <v>4501</v>
          </cell>
          <cell r="K57">
            <v>-306</v>
          </cell>
          <cell r="L57">
            <v>800</v>
          </cell>
          <cell r="M57">
            <v>1000</v>
          </cell>
          <cell r="N57">
            <v>0</v>
          </cell>
          <cell r="O57">
            <v>300</v>
          </cell>
          <cell r="W57">
            <v>529</v>
          </cell>
          <cell r="Y57">
            <v>7.33648393194707</v>
          </cell>
          <cell r="Z57">
            <v>3.3667296786389413</v>
          </cell>
          <cell r="AD57">
            <v>1550</v>
          </cell>
          <cell r="AE57">
            <v>697.8</v>
          </cell>
          <cell r="AF57">
            <v>793.8</v>
          </cell>
          <cell r="AG57">
            <v>792.25</v>
          </cell>
          <cell r="AH57">
            <v>405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703</v>
          </cell>
          <cell r="D58">
            <v>526</v>
          </cell>
          <cell r="E58">
            <v>768</v>
          </cell>
          <cell r="F58">
            <v>416</v>
          </cell>
          <cell r="G58">
            <v>0</v>
          </cell>
          <cell r="H58">
            <v>0.45</v>
          </cell>
          <cell r="I58">
            <v>50</v>
          </cell>
          <cell r="J58">
            <v>942</v>
          </cell>
          <cell r="K58">
            <v>-174</v>
          </cell>
          <cell r="L58">
            <v>250</v>
          </cell>
          <cell r="M58">
            <v>250</v>
          </cell>
          <cell r="N58">
            <v>0</v>
          </cell>
          <cell r="O58">
            <v>100</v>
          </cell>
          <cell r="W58">
            <v>153.6</v>
          </cell>
          <cell r="X58">
            <v>60</v>
          </cell>
          <cell r="Y58">
            <v>7.0052083333333339</v>
          </cell>
          <cell r="Z58">
            <v>2.7083333333333335</v>
          </cell>
          <cell r="AD58">
            <v>0</v>
          </cell>
          <cell r="AE58">
            <v>239</v>
          </cell>
          <cell r="AF58">
            <v>276</v>
          </cell>
          <cell r="AG58">
            <v>215.75</v>
          </cell>
          <cell r="AH58">
            <v>131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115</v>
          </cell>
          <cell r="D59">
            <v>364</v>
          </cell>
          <cell r="E59">
            <v>369</v>
          </cell>
          <cell r="F59">
            <v>98</v>
          </cell>
          <cell r="G59">
            <v>0</v>
          </cell>
          <cell r="H59">
            <v>0.4</v>
          </cell>
          <cell r="I59">
            <v>40</v>
          </cell>
          <cell r="J59">
            <v>491</v>
          </cell>
          <cell r="K59">
            <v>-122</v>
          </cell>
          <cell r="L59">
            <v>60</v>
          </cell>
          <cell r="M59">
            <v>80</v>
          </cell>
          <cell r="N59">
            <v>60</v>
          </cell>
          <cell r="O59">
            <v>80</v>
          </cell>
          <cell r="W59">
            <v>73.8</v>
          </cell>
          <cell r="X59">
            <v>130</v>
          </cell>
          <cell r="Y59">
            <v>6.8834688346883475</v>
          </cell>
          <cell r="Z59">
            <v>1.3279132791327914</v>
          </cell>
          <cell r="AD59">
            <v>0</v>
          </cell>
          <cell r="AE59">
            <v>70.2</v>
          </cell>
          <cell r="AF59">
            <v>76.599999999999994</v>
          </cell>
          <cell r="AG59">
            <v>77.5</v>
          </cell>
          <cell r="AH59">
            <v>92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119</v>
          </cell>
          <cell r="D60">
            <v>389</v>
          </cell>
          <cell r="E60">
            <v>304</v>
          </cell>
          <cell r="F60">
            <v>184</v>
          </cell>
          <cell r="G60">
            <v>0</v>
          </cell>
          <cell r="H60">
            <v>0.4</v>
          </cell>
          <cell r="I60">
            <v>40</v>
          </cell>
          <cell r="J60">
            <v>391</v>
          </cell>
          <cell r="K60">
            <v>-87</v>
          </cell>
          <cell r="L60">
            <v>100</v>
          </cell>
          <cell r="M60">
            <v>100</v>
          </cell>
          <cell r="N60">
            <v>0</v>
          </cell>
          <cell r="O60">
            <v>0</v>
          </cell>
          <cell r="W60">
            <v>60.8</v>
          </cell>
          <cell r="X60">
            <v>40</v>
          </cell>
          <cell r="Y60">
            <v>6.9736842105263159</v>
          </cell>
          <cell r="Z60">
            <v>3.0263157894736845</v>
          </cell>
          <cell r="AD60">
            <v>0</v>
          </cell>
          <cell r="AE60">
            <v>68.8</v>
          </cell>
          <cell r="AF60">
            <v>82.4</v>
          </cell>
          <cell r="AG60">
            <v>89</v>
          </cell>
          <cell r="AH60">
            <v>90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427.76299999999998</v>
          </cell>
          <cell r="D61">
            <v>943.42399999999998</v>
          </cell>
          <cell r="E61">
            <v>760.25800000000004</v>
          </cell>
          <cell r="F61">
            <v>213.661</v>
          </cell>
          <cell r="G61" t="str">
            <v>ткмай</v>
          </cell>
          <cell r="H61">
            <v>1</v>
          </cell>
          <cell r="I61">
            <v>50</v>
          </cell>
          <cell r="J61">
            <v>998.86</v>
          </cell>
          <cell r="K61">
            <v>-238.60199999999998</v>
          </cell>
          <cell r="L61">
            <v>350</v>
          </cell>
          <cell r="M61">
            <v>300</v>
          </cell>
          <cell r="N61">
            <v>100</v>
          </cell>
          <cell r="O61">
            <v>400</v>
          </cell>
          <cell r="W61">
            <v>152.05160000000001</v>
          </cell>
          <cell r="Y61">
            <v>8.9684094083850479</v>
          </cell>
          <cell r="Z61">
            <v>1.4051874495237142</v>
          </cell>
          <cell r="AD61">
            <v>0</v>
          </cell>
          <cell r="AE61">
            <v>184.90360000000001</v>
          </cell>
          <cell r="AF61">
            <v>193.63219999999998</v>
          </cell>
          <cell r="AG61">
            <v>203.48849999999999</v>
          </cell>
          <cell r="AH61">
            <v>106.736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858</v>
          </cell>
          <cell r="D62">
            <v>25</v>
          </cell>
          <cell r="E62">
            <v>398</v>
          </cell>
          <cell r="F62">
            <v>468</v>
          </cell>
          <cell r="G62">
            <v>0</v>
          </cell>
          <cell r="H62">
            <v>0.1</v>
          </cell>
          <cell r="I62">
            <v>730</v>
          </cell>
          <cell r="J62">
            <v>417</v>
          </cell>
          <cell r="K62">
            <v>-19</v>
          </cell>
          <cell r="L62">
            <v>0</v>
          </cell>
          <cell r="M62">
            <v>500</v>
          </cell>
          <cell r="N62">
            <v>0</v>
          </cell>
          <cell r="O62">
            <v>0</v>
          </cell>
          <cell r="W62">
            <v>79.599999999999994</v>
          </cell>
          <cell r="Y62">
            <v>12.160804020100503</v>
          </cell>
          <cell r="Z62">
            <v>5.8793969849246235</v>
          </cell>
          <cell r="AD62">
            <v>0</v>
          </cell>
          <cell r="AE62">
            <v>80.8</v>
          </cell>
          <cell r="AF62">
            <v>91.8</v>
          </cell>
          <cell r="AG62">
            <v>107</v>
          </cell>
          <cell r="AH62">
            <v>87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141.88</v>
          </cell>
          <cell r="D63">
            <v>1916.3119999999999</v>
          </cell>
          <cell r="E63">
            <v>171.46299999999999</v>
          </cell>
          <cell r="F63">
            <v>55.963999999999999</v>
          </cell>
          <cell r="G63">
            <v>0</v>
          </cell>
          <cell r="H63">
            <v>1</v>
          </cell>
          <cell r="I63">
            <v>50</v>
          </cell>
          <cell r="J63">
            <v>286.74700000000001</v>
          </cell>
          <cell r="K63">
            <v>-115.28400000000002</v>
          </cell>
          <cell r="L63">
            <v>100</v>
          </cell>
          <cell r="M63">
            <v>80</v>
          </cell>
          <cell r="N63">
            <v>0</v>
          </cell>
          <cell r="O63">
            <v>50</v>
          </cell>
          <cell r="W63">
            <v>34.2926</v>
          </cell>
          <cell r="Y63">
            <v>8.3389419291625604</v>
          </cell>
          <cell r="Z63">
            <v>1.6319555822538974</v>
          </cell>
          <cell r="AD63">
            <v>0</v>
          </cell>
          <cell r="AE63">
            <v>38.577800000000003</v>
          </cell>
          <cell r="AF63">
            <v>49.648600000000002</v>
          </cell>
          <cell r="AG63">
            <v>56.686250000000001</v>
          </cell>
          <cell r="AH63">
            <v>24.27</v>
          </cell>
          <cell r="AI63" t="str">
            <v>склад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1651</v>
          </cell>
          <cell r="D64">
            <v>2924</v>
          </cell>
          <cell r="E64">
            <v>3874</v>
          </cell>
          <cell r="F64">
            <v>630</v>
          </cell>
          <cell r="G64">
            <v>0</v>
          </cell>
          <cell r="H64">
            <v>0.4</v>
          </cell>
          <cell r="I64">
            <v>40</v>
          </cell>
          <cell r="J64">
            <v>3976</v>
          </cell>
          <cell r="K64">
            <v>-102</v>
          </cell>
          <cell r="L64">
            <v>800</v>
          </cell>
          <cell r="M64">
            <v>800</v>
          </cell>
          <cell r="N64">
            <v>500</v>
          </cell>
          <cell r="O64">
            <v>650</v>
          </cell>
          <cell r="W64">
            <v>591.20000000000005</v>
          </cell>
          <cell r="X64">
            <v>700</v>
          </cell>
          <cell r="Y64">
            <v>6.9012178619756419</v>
          </cell>
          <cell r="Z64">
            <v>1.0656292286874154</v>
          </cell>
          <cell r="AD64">
            <v>918</v>
          </cell>
          <cell r="AE64">
            <v>573.79999999999995</v>
          </cell>
          <cell r="AF64">
            <v>735.8</v>
          </cell>
          <cell r="AG64">
            <v>666.5</v>
          </cell>
          <cell r="AH64">
            <v>540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1490</v>
          </cell>
          <cell r="D65">
            <v>1794</v>
          </cell>
          <cell r="E65">
            <v>2625</v>
          </cell>
          <cell r="F65">
            <v>615</v>
          </cell>
          <cell r="G65">
            <v>0</v>
          </cell>
          <cell r="H65">
            <v>0.4</v>
          </cell>
          <cell r="I65">
            <v>40</v>
          </cell>
          <cell r="J65">
            <v>2734</v>
          </cell>
          <cell r="K65">
            <v>-109</v>
          </cell>
          <cell r="L65">
            <v>700</v>
          </cell>
          <cell r="M65">
            <v>700</v>
          </cell>
          <cell r="N65">
            <v>450</v>
          </cell>
          <cell r="O65">
            <v>550</v>
          </cell>
          <cell r="W65">
            <v>525</v>
          </cell>
          <cell r="X65">
            <v>600</v>
          </cell>
          <cell r="Y65">
            <v>6.8857142857142861</v>
          </cell>
          <cell r="Z65">
            <v>1.1714285714285715</v>
          </cell>
          <cell r="AD65">
            <v>0</v>
          </cell>
          <cell r="AE65">
            <v>518.4</v>
          </cell>
          <cell r="AF65">
            <v>659.6</v>
          </cell>
          <cell r="AG65">
            <v>592.5</v>
          </cell>
          <cell r="AH65">
            <v>462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303.38499999999999</v>
          </cell>
          <cell r="D66">
            <v>384.339</v>
          </cell>
          <cell r="E66">
            <v>584.78200000000004</v>
          </cell>
          <cell r="F66">
            <v>89.108999999999995</v>
          </cell>
          <cell r="G66" t="str">
            <v>ябл</v>
          </cell>
          <cell r="H66">
            <v>1</v>
          </cell>
          <cell r="I66">
            <v>40</v>
          </cell>
          <cell r="J66">
            <v>604.45000000000005</v>
          </cell>
          <cell r="K66">
            <v>-19.668000000000006</v>
          </cell>
          <cell r="L66">
            <v>150</v>
          </cell>
          <cell r="M66">
            <v>150</v>
          </cell>
          <cell r="N66">
            <v>150</v>
          </cell>
          <cell r="O66">
            <v>150</v>
          </cell>
          <cell r="W66">
            <v>116.9564</v>
          </cell>
          <cell r="X66">
            <v>130</v>
          </cell>
          <cell r="Y66">
            <v>7.0035414906751567</v>
          </cell>
          <cell r="Z66">
            <v>0.76189930606619216</v>
          </cell>
          <cell r="AD66">
            <v>0</v>
          </cell>
          <cell r="AE66">
            <v>105.4926</v>
          </cell>
          <cell r="AF66">
            <v>132.5642</v>
          </cell>
          <cell r="AG66">
            <v>122.19974999999999</v>
          </cell>
          <cell r="AH66">
            <v>103.913</v>
          </cell>
          <cell r="AI66" t="e">
            <v>#N/A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153.76499999999999</v>
          </cell>
          <cell r="D67">
            <v>253.54300000000001</v>
          </cell>
          <cell r="E67">
            <v>277.303</v>
          </cell>
          <cell r="F67">
            <v>122.675</v>
          </cell>
          <cell r="G67">
            <v>0</v>
          </cell>
          <cell r="H67">
            <v>1</v>
          </cell>
          <cell r="I67">
            <v>40</v>
          </cell>
          <cell r="J67">
            <v>279.29300000000001</v>
          </cell>
          <cell r="K67">
            <v>-1.9900000000000091</v>
          </cell>
          <cell r="L67">
            <v>50</v>
          </cell>
          <cell r="M67">
            <v>80</v>
          </cell>
          <cell r="N67">
            <v>0</v>
          </cell>
          <cell r="O67">
            <v>30</v>
          </cell>
          <cell r="W67">
            <v>55.460599999999999</v>
          </cell>
          <cell r="X67">
            <v>100</v>
          </cell>
          <cell r="Y67">
            <v>6.8999433832306183</v>
          </cell>
          <cell r="Z67">
            <v>2.211930631835934</v>
          </cell>
          <cell r="AD67">
            <v>0</v>
          </cell>
          <cell r="AE67">
            <v>56.924199999999999</v>
          </cell>
          <cell r="AF67">
            <v>68.795000000000002</v>
          </cell>
          <cell r="AG67">
            <v>67.520250000000004</v>
          </cell>
          <cell r="AH67">
            <v>73.754999999999995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309.29899999999998</v>
          </cell>
          <cell r="D68">
            <v>606.20500000000004</v>
          </cell>
          <cell r="E68">
            <v>641.76700000000005</v>
          </cell>
          <cell r="F68">
            <v>246.851</v>
          </cell>
          <cell r="G68" t="str">
            <v>ябл</v>
          </cell>
          <cell r="H68">
            <v>1</v>
          </cell>
          <cell r="I68">
            <v>40</v>
          </cell>
          <cell r="J68">
            <v>691.68899999999996</v>
          </cell>
          <cell r="K68">
            <v>-49.921999999999912</v>
          </cell>
          <cell r="L68">
            <v>180</v>
          </cell>
          <cell r="M68">
            <v>180</v>
          </cell>
          <cell r="N68">
            <v>0</v>
          </cell>
          <cell r="O68">
            <v>150</v>
          </cell>
          <cell r="W68">
            <v>128.35340000000002</v>
          </cell>
          <cell r="X68">
            <v>140</v>
          </cell>
          <cell r="Y68">
            <v>6.9873567821343245</v>
          </cell>
          <cell r="Z68">
            <v>1.9232135650477507</v>
          </cell>
          <cell r="AD68">
            <v>0</v>
          </cell>
          <cell r="AE68">
            <v>157.17599999999999</v>
          </cell>
          <cell r="AF68">
            <v>157.80500000000001</v>
          </cell>
          <cell r="AG68">
            <v>158.15325000000001</v>
          </cell>
          <cell r="AH68">
            <v>118.96299999999999</v>
          </cell>
          <cell r="AI68" t="e">
            <v>#N/A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148.39400000000001</v>
          </cell>
          <cell r="D69">
            <v>368.37</v>
          </cell>
          <cell r="E69">
            <v>375.875</v>
          </cell>
          <cell r="F69">
            <v>127.84099999999999</v>
          </cell>
          <cell r="G69">
            <v>0</v>
          </cell>
          <cell r="H69">
            <v>1</v>
          </cell>
          <cell r="I69">
            <v>40</v>
          </cell>
          <cell r="J69">
            <v>429.68200000000002</v>
          </cell>
          <cell r="K69">
            <v>-53.807000000000016</v>
          </cell>
          <cell r="L69">
            <v>80</v>
          </cell>
          <cell r="M69">
            <v>90</v>
          </cell>
          <cell r="N69">
            <v>0</v>
          </cell>
          <cell r="O69">
            <v>100</v>
          </cell>
          <cell r="W69">
            <v>75.174999999999997</v>
          </cell>
          <cell r="X69">
            <v>120</v>
          </cell>
          <cell r="Y69">
            <v>6.8884735616893922</v>
          </cell>
          <cell r="Z69">
            <v>1.7005786498170934</v>
          </cell>
          <cell r="AD69">
            <v>0</v>
          </cell>
          <cell r="AE69">
            <v>80.233800000000002</v>
          </cell>
          <cell r="AF69">
            <v>84.908600000000007</v>
          </cell>
          <cell r="AG69">
            <v>85.812250000000006</v>
          </cell>
          <cell r="AH69">
            <v>107.788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48</v>
          </cell>
          <cell r="D70">
            <v>100</v>
          </cell>
          <cell r="E70">
            <v>126</v>
          </cell>
          <cell r="F70">
            <v>20</v>
          </cell>
          <cell r="G70" t="str">
            <v>дк</v>
          </cell>
          <cell r="H70">
            <v>0.6</v>
          </cell>
          <cell r="I70">
            <v>60</v>
          </cell>
          <cell r="J70">
            <v>151</v>
          </cell>
          <cell r="K70">
            <v>-25</v>
          </cell>
          <cell r="L70">
            <v>20</v>
          </cell>
          <cell r="M70">
            <v>20</v>
          </cell>
          <cell r="N70">
            <v>20</v>
          </cell>
          <cell r="O70">
            <v>20</v>
          </cell>
          <cell r="W70">
            <v>25.2</v>
          </cell>
          <cell r="X70">
            <v>70</v>
          </cell>
          <cell r="Y70">
            <v>6.746031746031746</v>
          </cell>
          <cell r="Z70">
            <v>0.79365079365079372</v>
          </cell>
          <cell r="AD70">
            <v>0</v>
          </cell>
          <cell r="AE70">
            <v>13.8</v>
          </cell>
          <cell r="AF70">
            <v>22.2</v>
          </cell>
          <cell r="AG70">
            <v>22</v>
          </cell>
          <cell r="AH70">
            <v>47</v>
          </cell>
          <cell r="AI70" t="str">
            <v>склад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148</v>
          </cell>
          <cell r="D71">
            <v>308</v>
          </cell>
          <cell r="E71">
            <v>334</v>
          </cell>
          <cell r="F71">
            <v>119</v>
          </cell>
          <cell r="G71" t="str">
            <v>ябл</v>
          </cell>
          <cell r="H71">
            <v>0.6</v>
          </cell>
          <cell r="I71">
            <v>60</v>
          </cell>
          <cell r="J71">
            <v>331</v>
          </cell>
          <cell r="K71">
            <v>3</v>
          </cell>
          <cell r="L71">
            <v>50</v>
          </cell>
          <cell r="M71">
            <v>80</v>
          </cell>
          <cell r="N71">
            <v>70</v>
          </cell>
          <cell r="O71">
            <v>70</v>
          </cell>
          <cell r="W71">
            <v>66.8</v>
          </cell>
          <cell r="X71">
            <v>70</v>
          </cell>
          <cell r="Y71">
            <v>6.8712574850299406</v>
          </cell>
          <cell r="Z71">
            <v>1.7814371257485031</v>
          </cell>
          <cell r="AD71">
            <v>0</v>
          </cell>
          <cell r="AE71">
            <v>68.599999999999994</v>
          </cell>
          <cell r="AF71">
            <v>77</v>
          </cell>
          <cell r="AG71">
            <v>72</v>
          </cell>
          <cell r="AH71">
            <v>43</v>
          </cell>
          <cell r="AI71" t="str">
            <v>майяб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230</v>
          </cell>
          <cell r="D72">
            <v>496</v>
          </cell>
          <cell r="E72">
            <v>553</v>
          </cell>
          <cell r="F72">
            <v>147</v>
          </cell>
          <cell r="G72" t="str">
            <v>ябл</v>
          </cell>
          <cell r="H72">
            <v>0.6</v>
          </cell>
          <cell r="I72">
            <v>60</v>
          </cell>
          <cell r="J72">
            <v>626</v>
          </cell>
          <cell r="K72">
            <v>-73</v>
          </cell>
          <cell r="L72">
            <v>160</v>
          </cell>
          <cell r="M72">
            <v>140</v>
          </cell>
          <cell r="N72">
            <v>80</v>
          </cell>
          <cell r="O72">
            <v>100</v>
          </cell>
          <cell r="W72">
            <v>110.6</v>
          </cell>
          <cell r="X72">
            <v>140</v>
          </cell>
          <cell r="Y72">
            <v>6.9349005424954795</v>
          </cell>
          <cell r="Z72">
            <v>1.3291139240506329</v>
          </cell>
          <cell r="AD72">
            <v>0</v>
          </cell>
          <cell r="AE72">
            <v>104.2</v>
          </cell>
          <cell r="AF72">
            <v>110.8</v>
          </cell>
          <cell r="AG72">
            <v>126.25</v>
          </cell>
          <cell r="AH72">
            <v>79</v>
          </cell>
          <cell r="AI72" t="str">
            <v>продмай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14.175000000000001</v>
          </cell>
          <cell r="D73">
            <v>175.35400000000001</v>
          </cell>
          <cell r="E73">
            <v>109.876</v>
          </cell>
          <cell r="F73">
            <v>72.834000000000003</v>
          </cell>
          <cell r="G73">
            <v>0</v>
          </cell>
          <cell r="H73">
            <v>1</v>
          </cell>
          <cell r="I73">
            <v>30</v>
          </cell>
          <cell r="J73">
            <v>134.61699999999999</v>
          </cell>
          <cell r="K73">
            <v>-24.740999999999985</v>
          </cell>
          <cell r="L73">
            <v>0</v>
          </cell>
          <cell r="M73">
            <v>10</v>
          </cell>
          <cell r="N73">
            <v>0</v>
          </cell>
          <cell r="O73">
            <v>20</v>
          </cell>
          <cell r="W73">
            <v>21.975200000000001</v>
          </cell>
          <cell r="X73">
            <v>50</v>
          </cell>
          <cell r="Y73">
            <v>6.9548400014561871</v>
          </cell>
          <cell r="Z73">
            <v>3.3143725654374023</v>
          </cell>
          <cell r="AD73">
            <v>0</v>
          </cell>
          <cell r="AE73">
            <v>24.855</v>
          </cell>
          <cell r="AF73">
            <v>29.025200000000002</v>
          </cell>
          <cell r="AG73">
            <v>24.821750000000002</v>
          </cell>
          <cell r="AH73">
            <v>34.847000000000001</v>
          </cell>
          <cell r="AI73" t="str">
            <v>склад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434</v>
          </cell>
          <cell r="D74">
            <v>363</v>
          </cell>
          <cell r="E74">
            <v>630</v>
          </cell>
          <cell r="F74">
            <v>146</v>
          </cell>
          <cell r="G74" t="str">
            <v>ябл,дк</v>
          </cell>
          <cell r="H74">
            <v>0.6</v>
          </cell>
          <cell r="I74">
            <v>60</v>
          </cell>
          <cell r="J74">
            <v>642</v>
          </cell>
          <cell r="K74">
            <v>-12</v>
          </cell>
          <cell r="L74">
            <v>180</v>
          </cell>
          <cell r="M74">
            <v>180</v>
          </cell>
          <cell r="N74">
            <v>70</v>
          </cell>
          <cell r="O74">
            <v>130</v>
          </cell>
          <cell r="W74">
            <v>126</v>
          </cell>
          <cell r="X74">
            <v>170</v>
          </cell>
          <cell r="Y74">
            <v>6.9523809523809526</v>
          </cell>
          <cell r="Z74">
            <v>1.1587301587301588</v>
          </cell>
          <cell r="AD74">
            <v>0</v>
          </cell>
          <cell r="AE74">
            <v>156.80000000000001</v>
          </cell>
          <cell r="AF74">
            <v>178.6</v>
          </cell>
          <cell r="AG74">
            <v>144.25</v>
          </cell>
          <cell r="AH74">
            <v>109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600</v>
          </cell>
          <cell r="D75">
            <v>764</v>
          </cell>
          <cell r="E75">
            <v>1114</v>
          </cell>
          <cell r="F75">
            <v>232</v>
          </cell>
          <cell r="G75" t="str">
            <v>ябл,дк</v>
          </cell>
          <cell r="H75">
            <v>0.6</v>
          </cell>
          <cell r="I75">
            <v>60</v>
          </cell>
          <cell r="J75">
            <v>1124</v>
          </cell>
          <cell r="K75">
            <v>-10</v>
          </cell>
          <cell r="L75">
            <v>350</v>
          </cell>
          <cell r="M75">
            <v>320</v>
          </cell>
          <cell r="N75">
            <v>120</v>
          </cell>
          <cell r="O75">
            <v>220</v>
          </cell>
          <cell r="W75">
            <v>222.8</v>
          </cell>
          <cell r="X75">
            <v>300</v>
          </cell>
          <cell r="Y75">
            <v>6.9210053859964091</v>
          </cell>
          <cell r="Z75">
            <v>1.0412926391382404</v>
          </cell>
          <cell r="AD75">
            <v>0</v>
          </cell>
          <cell r="AE75">
            <v>211.6</v>
          </cell>
          <cell r="AF75">
            <v>268.39999999999998</v>
          </cell>
          <cell r="AG75">
            <v>250.75</v>
          </cell>
          <cell r="AH75">
            <v>163</v>
          </cell>
          <cell r="AI75" t="str">
            <v>продмай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271</v>
          </cell>
          <cell r="D76">
            <v>721</v>
          </cell>
          <cell r="E76">
            <v>746</v>
          </cell>
          <cell r="F76">
            <v>224</v>
          </cell>
          <cell r="G76">
            <v>0</v>
          </cell>
          <cell r="H76">
            <v>0.4</v>
          </cell>
          <cell r="I76" t="e">
            <v>#N/A</v>
          </cell>
          <cell r="J76">
            <v>819</v>
          </cell>
          <cell r="K76">
            <v>-73</v>
          </cell>
          <cell r="L76">
            <v>300</v>
          </cell>
          <cell r="M76">
            <v>280</v>
          </cell>
          <cell r="N76">
            <v>0</v>
          </cell>
          <cell r="O76">
            <v>100</v>
          </cell>
          <cell r="W76">
            <v>149.19999999999999</v>
          </cell>
          <cell r="X76">
            <v>140</v>
          </cell>
          <cell r="Y76">
            <v>6.9973190348525476</v>
          </cell>
          <cell r="Z76">
            <v>1.5013404825737267</v>
          </cell>
          <cell r="AD76">
            <v>0</v>
          </cell>
          <cell r="AE76">
            <v>144.4</v>
          </cell>
          <cell r="AF76">
            <v>172</v>
          </cell>
          <cell r="AG76">
            <v>195.5</v>
          </cell>
          <cell r="AH76">
            <v>159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299</v>
          </cell>
          <cell r="D77">
            <v>805</v>
          </cell>
          <cell r="E77">
            <v>828</v>
          </cell>
          <cell r="F77">
            <v>245</v>
          </cell>
          <cell r="G77">
            <v>0</v>
          </cell>
          <cell r="H77">
            <v>0.33</v>
          </cell>
          <cell r="I77">
            <v>60</v>
          </cell>
          <cell r="J77">
            <v>877</v>
          </cell>
          <cell r="K77">
            <v>-49</v>
          </cell>
          <cell r="L77">
            <v>220</v>
          </cell>
          <cell r="M77">
            <v>220</v>
          </cell>
          <cell r="N77">
            <v>0</v>
          </cell>
          <cell r="O77">
            <v>170</v>
          </cell>
          <cell r="W77">
            <v>165.6</v>
          </cell>
          <cell r="X77">
            <v>300</v>
          </cell>
          <cell r="Y77">
            <v>6.9746376811594208</v>
          </cell>
          <cell r="Z77">
            <v>1.4794685990338166</v>
          </cell>
          <cell r="AD77">
            <v>0</v>
          </cell>
          <cell r="AE77">
            <v>150</v>
          </cell>
          <cell r="AF77">
            <v>197.4</v>
          </cell>
          <cell r="AG77">
            <v>196.5</v>
          </cell>
          <cell r="AH77">
            <v>223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84</v>
          </cell>
          <cell r="D78">
            <v>586</v>
          </cell>
          <cell r="E78">
            <v>491</v>
          </cell>
          <cell r="F78">
            <v>167</v>
          </cell>
          <cell r="G78">
            <v>0</v>
          </cell>
          <cell r="H78">
            <v>0.35</v>
          </cell>
          <cell r="I78" t="e">
            <v>#N/A</v>
          </cell>
          <cell r="J78">
            <v>525</v>
          </cell>
          <cell r="K78">
            <v>-34</v>
          </cell>
          <cell r="L78">
            <v>100</v>
          </cell>
          <cell r="M78">
            <v>120</v>
          </cell>
          <cell r="N78">
            <v>0</v>
          </cell>
          <cell r="O78">
            <v>100</v>
          </cell>
          <cell r="W78">
            <v>98.2</v>
          </cell>
          <cell r="X78">
            <v>200</v>
          </cell>
          <cell r="Y78">
            <v>6.9959266802443993</v>
          </cell>
          <cell r="Z78">
            <v>1.7006109979633401</v>
          </cell>
          <cell r="AD78">
            <v>0</v>
          </cell>
          <cell r="AE78">
            <v>109.2</v>
          </cell>
          <cell r="AF78">
            <v>124.8</v>
          </cell>
          <cell r="AG78">
            <v>111.25</v>
          </cell>
          <cell r="AH78">
            <v>140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109</v>
          </cell>
          <cell r="D79">
            <v>261</v>
          </cell>
          <cell r="E79">
            <v>336</v>
          </cell>
          <cell r="F79">
            <v>8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404</v>
          </cell>
          <cell r="K79">
            <v>-68</v>
          </cell>
          <cell r="L79">
            <v>150</v>
          </cell>
          <cell r="M79">
            <v>110</v>
          </cell>
          <cell r="N79">
            <v>80</v>
          </cell>
          <cell r="O79">
            <v>80</v>
          </cell>
          <cell r="W79">
            <v>67.2</v>
          </cell>
          <cell r="X79">
            <v>50</v>
          </cell>
          <cell r="Y79">
            <v>7.1130952380952381</v>
          </cell>
          <cell r="Z79">
            <v>0.11904761904761904</v>
          </cell>
          <cell r="AD79">
            <v>0</v>
          </cell>
          <cell r="AE79">
            <v>47.2</v>
          </cell>
          <cell r="AF79">
            <v>52.8</v>
          </cell>
          <cell r="AG79">
            <v>67.5</v>
          </cell>
          <cell r="AH79">
            <v>23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2029</v>
          </cell>
          <cell r="D80">
            <v>3039</v>
          </cell>
          <cell r="E80">
            <v>4056</v>
          </cell>
          <cell r="F80">
            <v>888</v>
          </cell>
          <cell r="G80">
            <v>0</v>
          </cell>
          <cell r="H80">
            <v>0.35</v>
          </cell>
          <cell r="I80">
            <v>40</v>
          </cell>
          <cell r="J80">
            <v>4316</v>
          </cell>
          <cell r="K80">
            <v>-260</v>
          </cell>
          <cell r="L80">
            <v>900</v>
          </cell>
          <cell r="M80">
            <v>800</v>
          </cell>
          <cell r="N80">
            <v>500</v>
          </cell>
          <cell r="O80">
            <v>1000</v>
          </cell>
          <cell r="W80">
            <v>693.6</v>
          </cell>
          <cell r="X80">
            <v>700</v>
          </cell>
          <cell r="Y80">
            <v>6.9031141868512105</v>
          </cell>
          <cell r="Z80">
            <v>1.2802768166089964</v>
          </cell>
          <cell r="AD80">
            <v>588</v>
          </cell>
          <cell r="AE80">
            <v>981.2</v>
          </cell>
          <cell r="AF80">
            <v>895.6</v>
          </cell>
          <cell r="AG80">
            <v>774.5</v>
          </cell>
          <cell r="AH80">
            <v>705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2830</v>
          </cell>
          <cell r="D81">
            <v>9268</v>
          </cell>
          <cell r="E81">
            <v>11621</v>
          </cell>
          <cell r="F81">
            <v>320</v>
          </cell>
          <cell r="G81" t="str">
            <v>отк</v>
          </cell>
          <cell r="H81">
            <v>0.35</v>
          </cell>
          <cell r="I81">
            <v>45</v>
          </cell>
          <cell r="J81">
            <v>12835</v>
          </cell>
          <cell r="K81">
            <v>-1214</v>
          </cell>
          <cell r="L81">
            <v>2200</v>
          </cell>
          <cell r="M81">
            <v>2100</v>
          </cell>
          <cell r="N81">
            <v>3000</v>
          </cell>
          <cell r="O81">
            <v>3500</v>
          </cell>
          <cell r="W81">
            <v>1617.4</v>
          </cell>
          <cell r="X81">
            <v>1000</v>
          </cell>
          <cell r="Y81">
            <v>7.4935080994188201</v>
          </cell>
          <cell r="Z81">
            <v>0.19784839866452331</v>
          </cell>
          <cell r="AD81">
            <v>3534</v>
          </cell>
          <cell r="AE81">
            <v>1032.8</v>
          </cell>
          <cell r="AF81">
            <v>1514.4</v>
          </cell>
          <cell r="AG81">
            <v>1611.75</v>
          </cell>
          <cell r="AH81">
            <v>927</v>
          </cell>
          <cell r="AI81" t="str">
            <v>майяб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-37</v>
          </cell>
          <cell r="D82">
            <v>1151</v>
          </cell>
          <cell r="E82">
            <v>915</v>
          </cell>
          <cell r="F82">
            <v>178</v>
          </cell>
          <cell r="G82">
            <v>0</v>
          </cell>
          <cell r="H82">
            <v>0.4</v>
          </cell>
          <cell r="I82" t="e">
            <v>#N/A</v>
          </cell>
          <cell r="J82">
            <v>994</v>
          </cell>
          <cell r="K82">
            <v>-79</v>
          </cell>
          <cell r="L82">
            <v>300</v>
          </cell>
          <cell r="M82">
            <v>200</v>
          </cell>
          <cell r="N82">
            <v>150</v>
          </cell>
          <cell r="O82">
            <v>150</v>
          </cell>
          <cell r="W82">
            <v>183</v>
          </cell>
          <cell r="X82">
            <v>300</v>
          </cell>
          <cell r="Y82">
            <v>6.9836065573770494</v>
          </cell>
          <cell r="Z82">
            <v>0.97267759562841527</v>
          </cell>
          <cell r="AD82">
            <v>0</v>
          </cell>
          <cell r="AE82">
            <v>72.2</v>
          </cell>
          <cell r="AF82">
            <v>86.6</v>
          </cell>
          <cell r="AG82">
            <v>161.75</v>
          </cell>
          <cell r="AH82">
            <v>243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263.524</v>
          </cell>
          <cell r="D83">
            <v>124.355</v>
          </cell>
          <cell r="E83">
            <v>255.95099999999999</v>
          </cell>
          <cell r="F83">
            <v>106.839</v>
          </cell>
          <cell r="G83" t="str">
            <v>н</v>
          </cell>
          <cell r="H83">
            <v>1</v>
          </cell>
          <cell r="I83" t="e">
            <v>#N/A</v>
          </cell>
          <cell r="J83">
            <v>278.45299999999997</v>
          </cell>
          <cell r="K83">
            <v>-22.501999999999981</v>
          </cell>
          <cell r="L83">
            <v>70</v>
          </cell>
          <cell r="M83">
            <v>70</v>
          </cell>
          <cell r="N83">
            <v>0</v>
          </cell>
          <cell r="O83">
            <v>50</v>
          </cell>
          <cell r="W83">
            <v>51.190199999999997</v>
          </cell>
          <cell r="X83">
            <v>60</v>
          </cell>
          <cell r="Y83">
            <v>6.9708459822387878</v>
          </cell>
          <cell r="Z83">
            <v>2.0870987024860228</v>
          </cell>
          <cell r="AD83">
            <v>0</v>
          </cell>
          <cell r="AE83">
            <v>65.944600000000008</v>
          </cell>
          <cell r="AF83">
            <v>72.25739999999999</v>
          </cell>
          <cell r="AG83">
            <v>63.210999999999999</v>
          </cell>
          <cell r="AH83">
            <v>48.098999999999997</v>
          </cell>
          <cell r="AI83" t="str">
            <v>Паша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B84" t="str">
            <v>кг</v>
          </cell>
          <cell r="C84">
            <v>32.360999999999997</v>
          </cell>
          <cell r="D84">
            <v>13.03</v>
          </cell>
          <cell r="E84">
            <v>24.524000000000001</v>
          </cell>
          <cell r="F84">
            <v>20.867000000000001</v>
          </cell>
          <cell r="G84" t="str">
            <v>выв1405,</v>
          </cell>
          <cell r="H84">
            <v>0</v>
          </cell>
          <cell r="I84" t="e">
            <v>#N/A</v>
          </cell>
          <cell r="J84">
            <v>24.5</v>
          </cell>
          <cell r="K84">
            <v>2.4000000000000909E-2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W84">
            <v>4.9047999999999998</v>
          </cell>
          <cell r="X84">
            <v>10</v>
          </cell>
          <cell r="Y84">
            <v>6.293222965258523</v>
          </cell>
          <cell r="Z84">
            <v>4.2544038492904912</v>
          </cell>
          <cell r="AD84">
            <v>0</v>
          </cell>
          <cell r="AE84">
            <v>2.9059999999999997</v>
          </cell>
          <cell r="AF84">
            <v>6.5894000000000004</v>
          </cell>
          <cell r="AG84">
            <v>2.859</v>
          </cell>
          <cell r="AH84">
            <v>4.2450000000000001</v>
          </cell>
          <cell r="AI84" t="str">
            <v>увел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 t="str">
            <v>шт</v>
          </cell>
          <cell r="C85">
            <v>66</v>
          </cell>
          <cell r="D85">
            <v>263</v>
          </cell>
          <cell r="E85">
            <v>195</v>
          </cell>
          <cell r="F85">
            <v>131</v>
          </cell>
          <cell r="G85">
            <v>0</v>
          </cell>
          <cell r="H85">
            <v>0.4</v>
          </cell>
          <cell r="I85" t="e">
            <v>#N/A</v>
          </cell>
          <cell r="J85">
            <v>229</v>
          </cell>
          <cell r="K85">
            <v>-34</v>
          </cell>
          <cell r="L85">
            <v>80</v>
          </cell>
          <cell r="M85">
            <v>70</v>
          </cell>
          <cell r="N85">
            <v>0</v>
          </cell>
          <cell r="O85">
            <v>0</v>
          </cell>
          <cell r="W85">
            <v>39</v>
          </cell>
          <cell r="Y85">
            <v>7.2051282051282053</v>
          </cell>
          <cell r="Z85">
            <v>3.358974358974359</v>
          </cell>
          <cell r="AD85">
            <v>0</v>
          </cell>
          <cell r="AE85">
            <v>47</v>
          </cell>
          <cell r="AF85">
            <v>49</v>
          </cell>
          <cell r="AG85">
            <v>60.75</v>
          </cell>
          <cell r="AH85">
            <v>40</v>
          </cell>
          <cell r="AI85">
            <v>0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 t="str">
            <v>кг</v>
          </cell>
          <cell r="C86">
            <v>165.23599999999999</v>
          </cell>
          <cell r="D86">
            <v>26.148</v>
          </cell>
          <cell r="E86">
            <v>78.582999999999998</v>
          </cell>
          <cell r="F86">
            <v>111.34399999999999</v>
          </cell>
          <cell r="G86">
            <v>0</v>
          </cell>
          <cell r="H86">
            <v>1</v>
          </cell>
          <cell r="I86" t="e">
            <v>#N/A</v>
          </cell>
          <cell r="J86">
            <v>76.3</v>
          </cell>
          <cell r="K86">
            <v>2.2830000000000013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W86">
            <v>15.7166</v>
          </cell>
          <cell r="Y86">
            <v>7.0844839214588395</v>
          </cell>
          <cell r="Z86">
            <v>7.0844839214588395</v>
          </cell>
          <cell r="AD86">
            <v>0</v>
          </cell>
          <cell r="AE86">
            <v>21.626799999999999</v>
          </cell>
          <cell r="AF86">
            <v>32.107399999999998</v>
          </cell>
          <cell r="AG86">
            <v>18.68825</v>
          </cell>
          <cell r="AH86">
            <v>13.182</v>
          </cell>
          <cell r="AI86" t="str">
            <v>Паша50%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B87" t="str">
            <v>шт</v>
          </cell>
          <cell r="C87">
            <v>42</v>
          </cell>
          <cell r="E87">
            <v>19</v>
          </cell>
          <cell r="F87">
            <v>12</v>
          </cell>
          <cell r="G87">
            <v>0</v>
          </cell>
          <cell r="H87">
            <v>0.2</v>
          </cell>
          <cell r="I87" t="e">
            <v>#N/A</v>
          </cell>
          <cell r="J87">
            <v>40</v>
          </cell>
          <cell r="K87">
            <v>-21</v>
          </cell>
          <cell r="L87">
            <v>30</v>
          </cell>
          <cell r="M87">
            <v>20</v>
          </cell>
          <cell r="N87">
            <v>0</v>
          </cell>
          <cell r="O87">
            <v>0</v>
          </cell>
          <cell r="W87">
            <v>3.8</v>
          </cell>
          <cell r="Y87">
            <v>16.315789473684212</v>
          </cell>
          <cell r="Z87">
            <v>3.1578947368421053</v>
          </cell>
          <cell r="AD87">
            <v>0</v>
          </cell>
          <cell r="AE87">
            <v>6.8</v>
          </cell>
          <cell r="AF87">
            <v>4.5999999999999996</v>
          </cell>
          <cell r="AG87">
            <v>6</v>
          </cell>
          <cell r="AH87">
            <v>3</v>
          </cell>
          <cell r="AI87" t="str">
            <v>увел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B88" t="str">
            <v>шт</v>
          </cell>
          <cell r="C88">
            <v>292</v>
          </cell>
          <cell r="D88">
            <v>629</v>
          </cell>
          <cell r="E88">
            <v>730</v>
          </cell>
          <cell r="F88">
            <v>174</v>
          </cell>
          <cell r="G88">
            <v>0</v>
          </cell>
          <cell r="H88">
            <v>0.2</v>
          </cell>
          <cell r="I88" t="e">
            <v>#N/A</v>
          </cell>
          <cell r="J88">
            <v>828</v>
          </cell>
          <cell r="K88">
            <v>-98</v>
          </cell>
          <cell r="L88">
            <v>150</v>
          </cell>
          <cell r="M88">
            <v>100</v>
          </cell>
          <cell r="N88">
            <v>150</v>
          </cell>
          <cell r="O88">
            <v>160</v>
          </cell>
          <cell r="W88">
            <v>146</v>
          </cell>
          <cell r="X88">
            <v>250</v>
          </cell>
          <cell r="Y88">
            <v>6.7397260273972606</v>
          </cell>
          <cell r="Z88">
            <v>1.1917808219178083</v>
          </cell>
          <cell r="AD88">
            <v>0</v>
          </cell>
          <cell r="AE88">
            <v>93</v>
          </cell>
          <cell r="AF88">
            <v>137.6</v>
          </cell>
          <cell r="AG88">
            <v>137.75</v>
          </cell>
          <cell r="AH88">
            <v>181</v>
          </cell>
          <cell r="AI88" t="str">
            <v>склад</v>
          </cell>
        </row>
        <row r="89">
          <cell r="A89" t="str">
            <v xml:space="preserve"> 448  Сосиски Сливушки по-венски ТМ Вязанка. 0,3 кг ПОКОМ</v>
          </cell>
          <cell r="B89" t="str">
            <v>шт</v>
          </cell>
          <cell r="C89">
            <v>-4</v>
          </cell>
          <cell r="D89">
            <v>928</v>
          </cell>
          <cell r="E89">
            <v>885</v>
          </cell>
          <cell r="F89">
            <v>7</v>
          </cell>
          <cell r="G89">
            <v>0</v>
          </cell>
          <cell r="H89">
            <v>0.3</v>
          </cell>
          <cell r="I89" t="e">
            <v>#N/A</v>
          </cell>
          <cell r="J89">
            <v>1208</v>
          </cell>
          <cell r="K89">
            <v>-323</v>
          </cell>
          <cell r="L89">
            <v>250</v>
          </cell>
          <cell r="M89">
            <v>200</v>
          </cell>
          <cell r="N89">
            <v>250</v>
          </cell>
          <cell r="O89">
            <v>250</v>
          </cell>
          <cell r="W89">
            <v>177</v>
          </cell>
          <cell r="X89">
            <v>250</v>
          </cell>
          <cell r="Y89">
            <v>6.8192090395480225</v>
          </cell>
          <cell r="Z89">
            <v>3.954802259887006E-2</v>
          </cell>
          <cell r="AD89">
            <v>0</v>
          </cell>
          <cell r="AE89">
            <v>64</v>
          </cell>
          <cell r="AF89">
            <v>94.2</v>
          </cell>
          <cell r="AG89">
            <v>161.5</v>
          </cell>
          <cell r="AH89">
            <v>163</v>
          </cell>
          <cell r="AI89">
            <v>0</v>
          </cell>
        </row>
        <row r="90">
          <cell r="A90" t="str">
            <v xml:space="preserve"> 449  Колбаса Дугушка Стародворская ВЕС ТС Дугушка ПОКОМ</v>
          </cell>
          <cell r="B90" t="str">
            <v>кг</v>
          </cell>
          <cell r="C90">
            <v>220.655</v>
          </cell>
          <cell r="D90">
            <v>368.89600000000002</v>
          </cell>
          <cell r="E90">
            <v>515.47799999999995</v>
          </cell>
          <cell r="F90">
            <v>68.16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545.45899999999995</v>
          </cell>
          <cell r="K90">
            <v>-29.980999999999995</v>
          </cell>
          <cell r="L90">
            <v>180</v>
          </cell>
          <cell r="M90">
            <v>120</v>
          </cell>
          <cell r="N90">
            <v>60</v>
          </cell>
          <cell r="O90">
            <v>100</v>
          </cell>
          <cell r="W90">
            <v>103.09559999999999</v>
          </cell>
          <cell r="X90">
            <v>200</v>
          </cell>
          <cell r="Y90">
            <v>7.0629590399590283</v>
          </cell>
          <cell r="Z90">
            <v>0.66113393782081875</v>
          </cell>
          <cell r="AD90">
            <v>0</v>
          </cell>
          <cell r="AE90">
            <v>63.777599999999993</v>
          </cell>
          <cell r="AF90">
            <v>94.215599999999995</v>
          </cell>
          <cell r="AG90">
            <v>105.03100000000001</v>
          </cell>
          <cell r="AH90">
            <v>60.622</v>
          </cell>
          <cell r="AI90" t="e">
            <v>#N/A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B91" t="str">
            <v>кг</v>
          </cell>
          <cell r="C91">
            <v>2192.7759999999998</v>
          </cell>
          <cell r="D91">
            <v>2630.395</v>
          </cell>
          <cell r="E91">
            <v>4036.6889999999999</v>
          </cell>
          <cell r="F91">
            <v>698.75400000000002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4239.7979999999998</v>
          </cell>
          <cell r="K91">
            <v>-203.10899999999992</v>
          </cell>
          <cell r="L91">
            <v>1100</v>
          </cell>
          <cell r="M91">
            <v>1000</v>
          </cell>
          <cell r="N91">
            <v>300</v>
          </cell>
          <cell r="O91">
            <v>900</v>
          </cell>
          <cell r="W91">
            <v>807.33780000000002</v>
          </cell>
          <cell r="X91">
            <v>1700</v>
          </cell>
          <cell r="Y91">
            <v>7.0586983540223187</v>
          </cell>
          <cell r="Z91">
            <v>0.86550388201815898</v>
          </cell>
          <cell r="AD91">
            <v>0</v>
          </cell>
          <cell r="AE91">
            <v>759.29700000000003</v>
          </cell>
          <cell r="AF91">
            <v>934.45540000000005</v>
          </cell>
          <cell r="AG91">
            <v>848.90374999999995</v>
          </cell>
          <cell r="AH91">
            <v>648.33199999999999</v>
          </cell>
          <cell r="AI91">
            <v>0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 t="str">
            <v>кг</v>
          </cell>
          <cell r="C92">
            <v>3832.078</v>
          </cell>
          <cell r="D92">
            <v>7694.4409999999998</v>
          </cell>
          <cell r="E92">
            <v>9618</v>
          </cell>
          <cell r="F92">
            <v>1230</v>
          </cell>
          <cell r="G92" t="str">
            <v>ткмай</v>
          </cell>
          <cell r="H92">
            <v>1</v>
          </cell>
          <cell r="I92" t="e">
            <v>#N/A</v>
          </cell>
          <cell r="J92">
            <v>7774.7479999999996</v>
          </cell>
          <cell r="K92">
            <v>1843.2520000000004</v>
          </cell>
          <cell r="L92">
            <v>1800</v>
          </cell>
          <cell r="M92">
            <v>2000</v>
          </cell>
          <cell r="N92">
            <v>2800</v>
          </cell>
          <cell r="O92">
            <v>2700</v>
          </cell>
          <cell r="W92">
            <v>1923.6</v>
          </cell>
          <cell r="X92">
            <v>3100</v>
          </cell>
          <cell r="Y92">
            <v>7.0856726970264088</v>
          </cell>
          <cell r="Z92">
            <v>0.63942607610729885</v>
          </cell>
          <cell r="AD92">
            <v>0</v>
          </cell>
          <cell r="AE92">
            <v>1095</v>
          </cell>
          <cell r="AF92">
            <v>1899</v>
          </cell>
          <cell r="AG92">
            <v>1871.5</v>
          </cell>
          <cell r="AH92">
            <v>925.63199999999995</v>
          </cell>
          <cell r="AI92" t="str">
            <v>майяб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 t="str">
            <v>кг</v>
          </cell>
          <cell r="C93">
            <v>2716.47</v>
          </cell>
          <cell r="D93">
            <v>2104.5709999999999</v>
          </cell>
          <cell r="E93">
            <v>3692.56</v>
          </cell>
          <cell r="F93">
            <v>1016.958</v>
          </cell>
          <cell r="G93" t="str">
            <v>тк3004,</v>
          </cell>
          <cell r="H93">
            <v>1</v>
          </cell>
          <cell r="I93" t="e">
            <v>#N/A</v>
          </cell>
          <cell r="J93">
            <v>3840.402</v>
          </cell>
          <cell r="K93">
            <v>-147.8420000000001</v>
          </cell>
          <cell r="L93">
            <v>1000</v>
          </cell>
          <cell r="M93">
            <v>800</v>
          </cell>
          <cell r="N93">
            <v>400</v>
          </cell>
          <cell r="O93">
            <v>900</v>
          </cell>
          <cell r="W93">
            <v>738.51199999999994</v>
          </cell>
          <cell r="X93">
            <v>1200</v>
          </cell>
          <cell r="Y93">
            <v>7.1995553220529942</v>
          </cell>
          <cell r="Z93">
            <v>1.377036527503954</v>
          </cell>
          <cell r="AD93">
            <v>0</v>
          </cell>
          <cell r="AE93">
            <v>960.57759999999996</v>
          </cell>
          <cell r="AF93">
            <v>990.18240000000003</v>
          </cell>
          <cell r="AG93">
            <v>806.05274999999995</v>
          </cell>
          <cell r="AH93">
            <v>700.53399999999999</v>
          </cell>
          <cell r="AI93" t="str">
            <v>оконч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B94" t="str">
            <v>кг</v>
          </cell>
          <cell r="C94">
            <v>9.4350000000000005</v>
          </cell>
          <cell r="E94">
            <v>0</v>
          </cell>
          <cell r="F94">
            <v>5.4089999999999998</v>
          </cell>
          <cell r="G94" t="str">
            <v>выв1405,</v>
          </cell>
          <cell r="H94">
            <v>0</v>
          </cell>
          <cell r="I94" t="e">
            <v>#N/A</v>
          </cell>
          <cell r="J94">
            <v>7.95</v>
          </cell>
          <cell r="K94">
            <v>-7.95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W94">
            <v>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1.0736000000000001</v>
          </cell>
          <cell r="AF94">
            <v>1.3336000000000001</v>
          </cell>
          <cell r="AG94">
            <v>0.34275</v>
          </cell>
          <cell r="AH94">
            <v>0</v>
          </cell>
          <cell r="AI94" t="str">
            <v>увел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B95" t="str">
            <v>кг</v>
          </cell>
          <cell r="C95">
            <v>91.039000000000001</v>
          </cell>
          <cell r="D95">
            <v>207.39699999999999</v>
          </cell>
          <cell r="E95">
            <v>218.001</v>
          </cell>
          <cell r="F95">
            <v>78.006</v>
          </cell>
          <cell r="G95" t="str">
            <v>г</v>
          </cell>
          <cell r="H95">
            <v>1</v>
          </cell>
          <cell r="I95" t="e">
            <v>#N/A</v>
          </cell>
          <cell r="J95">
            <v>220.483</v>
          </cell>
          <cell r="K95">
            <v>-2.4819999999999993</v>
          </cell>
          <cell r="L95">
            <v>0</v>
          </cell>
          <cell r="M95">
            <v>40</v>
          </cell>
          <cell r="N95">
            <v>30</v>
          </cell>
          <cell r="O95">
            <v>50</v>
          </cell>
          <cell r="W95">
            <v>43.600200000000001</v>
          </cell>
          <cell r="X95">
            <v>100</v>
          </cell>
          <cell r="Y95">
            <v>6.8349686469328113</v>
          </cell>
          <cell r="Z95">
            <v>1.7891202333934249</v>
          </cell>
          <cell r="AD95">
            <v>0</v>
          </cell>
          <cell r="AE95">
            <v>45.867000000000004</v>
          </cell>
          <cell r="AF95">
            <v>45.429600000000001</v>
          </cell>
          <cell r="AG95">
            <v>42.905500000000004</v>
          </cell>
          <cell r="AH95">
            <v>65.819000000000003</v>
          </cell>
          <cell r="AI95">
            <v>0</v>
          </cell>
        </row>
        <row r="96">
          <cell r="A96" t="str">
            <v xml:space="preserve"> 467  Колбаса Филейная 0,5кг ТМ Особый рецепт  ПОКОМ</v>
          </cell>
          <cell r="B96" t="str">
            <v>шт</v>
          </cell>
          <cell r="C96">
            <v>101</v>
          </cell>
          <cell r="D96">
            <v>55</v>
          </cell>
          <cell r="E96">
            <v>112</v>
          </cell>
          <cell r="F96">
            <v>41</v>
          </cell>
          <cell r="G96">
            <v>0</v>
          </cell>
          <cell r="H96">
            <v>0.5</v>
          </cell>
          <cell r="I96" t="e">
            <v>#N/A</v>
          </cell>
          <cell r="J96">
            <v>159</v>
          </cell>
          <cell r="K96">
            <v>-47</v>
          </cell>
          <cell r="L96">
            <v>60</v>
          </cell>
          <cell r="M96">
            <v>30</v>
          </cell>
          <cell r="N96">
            <v>0</v>
          </cell>
          <cell r="O96">
            <v>30</v>
          </cell>
          <cell r="W96">
            <v>22.4</v>
          </cell>
          <cell r="Y96">
            <v>7.1875000000000009</v>
          </cell>
          <cell r="Z96">
            <v>1.830357142857143</v>
          </cell>
          <cell r="AD96">
            <v>0</v>
          </cell>
          <cell r="AE96">
            <v>15.6</v>
          </cell>
          <cell r="AF96">
            <v>20.8</v>
          </cell>
          <cell r="AG96">
            <v>30</v>
          </cell>
          <cell r="AH96">
            <v>28</v>
          </cell>
          <cell r="AI96" t="e">
            <v>#N/A</v>
          </cell>
        </row>
        <row r="97">
          <cell r="A97" t="str">
            <v xml:space="preserve"> 468  Колбаса Стародворская Традиционная ТМ Стародворье в оболочке полиамид 0,4 кг. ПОКОМ</v>
          </cell>
          <cell r="B97" t="str">
            <v>шт</v>
          </cell>
          <cell r="C97">
            <v>1</v>
          </cell>
          <cell r="E97">
            <v>0</v>
          </cell>
          <cell r="F97">
            <v>1</v>
          </cell>
          <cell r="G97">
            <v>0</v>
          </cell>
          <cell r="H97">
            <v>0.4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W97">
            <v>0</v>
          </cell>
          <cell r="Y97" t="e">
            <v>#DIV/0!</v>
          </cell>
          <cell r="Z97" t="e">
            <v>#DIV/0!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увел</v>
          </cell>
        </row>
        <row r="98">
          <cell r="A98" t="str">
            <v xml:space="preserve"> 478  Сардельки Зареченские ВЕС ТМ Зареченские  ПОКОМ</v>
          </cell>
          <cell r="B98" t="str">
            <v>кг</v>
          </cell>
          <cell r="C98">
            <v>34.408999999999999</v>
          </cell>
          <cell r="D98">
            <v>20.428000000000001</v>
          </cell>
          <cell r="E98">
            <v>14.379</v>
          </cell>
          <cell r="F98">
            <v>37.643999999999998</v>
          </cell>
          <cell r="G98" t="str">
            <v>нов1202</v>
          </cell>
          <cell r="H98">
            <v>1</v>
          </cell>
          <cell r="I98" t="e">
            <v>#N/A</v>
          </cell>
          <cell r="J98">
            <v>51.201999999999998</v>
          </cell>
          <cell r="K98">
            <v>-36.823</v>
          </cell>
          <cell r="L98">
            <v>0</v>
          </cell>
          <cell r="M98">
            <v>10</v>
          </cell>
          <cell r="N98">
            <v>0</v>
          </cell>
          <cell r="O98">
            <v>0</v>
          </cell>
          <cell r="W98">
            <v>2.8757999999999999</v>
          </cell>
          <cell r="Y98">
            <v>16.567216079004105</v>
          </cell>
          <cell r="Z98">
            <v>13.089922804089296</v>
          </cell>
          <cell r="AD98">
            <v>0</v>
          </cell>
          <cell r="AE98">
            <v>4.2240000000000002</v>
          </cell>
          <cell r="AF98">
            <v>2.0422000000000002</v>
          </cell>
          <cell r="AG98">
            <v>6.4517499999999997</v>
          </cell>
          <cell r="AH98">
            <v>5.827</v>
          </cell>
          <cell r="AI98" t="str">
            <v>склад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B99" t="str">
            <v>шт</v>
          </cell>
          <cell r="C99">
            <v>217</v>
          </cell>
          <cell r="D99">
            <v>1455</v>
          </cell>
          <cell r="E99">
            <v>1106</v>
          </cell>
          <cell r="F99">
            <v>532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1181</v>
          </cell>
          <cell r="K99">
            <v>-75</v>
          </cell>
          <cell r="L99">
            <v>100</v>
          </cell>
          <cell r="M99">
            <v>250</v>
          </cell>
          <cell r="N99">
            <v>0</v>
          </cell>
          <cell r="O99">
            <v>300</v>
          </cell>
          <cell r="W99">
            <v>221.2</v>
          </cell>
          <cell r="X99">
            <v>350</v>
          </cell>
          <cell r="Y99">
            <v>6.9258589511754076</v>
          </cell>
          <cell r="Z99">
            <v>2.4050632911392404</v>
          </cell>
          <cell r="AD99">
            <v>0</v>
          </cell>
          <cell r="AE99">
            <v>242.4</v>
          </cell>
          <cell r="AF99">
            <v>290.8</v>
          </cell>
          <cell r="AG99">
            <v>263.75</v>
          </cell>
          <cell r="AH99">
            <v>304</v>
          </cell>
          <cell r="AI99" t="e">
            <v>#N/A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B100" t="str">
            <v>шт</v>
          </cell>
          <cell r="C100">
            <v>259</v>
          </cell>
          <cell r="D100">
            <v>892</v>
          </cell>
          <cell r="E100">
            <v>688</v>
          </cell>
          <cell r="F100">
            <v>439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754</v>
          </cell>
          <cell r="K100">
            <v>-66</v>
          </cell>
          <cell r="L100">
            <v>50</v>
          </cell>
          <cell r="M100">
            <v>200</v>
          </cell>
          <cell r="N100">
            <v>0</v>
          </cell>
          <cell r="O100">
            <v>100</v>
          </cell>
          <cell r="W100">
            <v>137.6</v>
          </cell>
          <cell r="X100">
            <v>200</v>
          </cell>
          <cell r="Y100">
            <v>7.1875</v>
          </cell>
          <cell r="Z100">
            <v>3.1904069767441863</v>
          </cell>
          <cell r="AD100">
            <v>0</v>
          </cell>
          <cell r="AE100">
            <v>158.80000000000001</v>
          </cell>
          <cell r="AF100">
            <v>162.4</v>
          </cell>
          <cell r="AG100">
            <v>181.5</v>
          </cell>
          <cell r="AH100">
            <v>201</v>
          </cell>
          <cell r="AI100" t="e">
            <v>#N/A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B101" t="str">
            <v>шт</v>
          </cell>
          <cell r="C101">
            <v>489</v>
          </cell>
          <cell r="D101">
            <v>986</v>
          </cell>
          <cell r="E101">
            <v>974</v>
          </cell>
          <cell r="F101">
            <v>461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1016</v>
          </cell>
          <cell r="K101">
            <v>-42</v>
          </cell>
          <cell r="L101">
            <v>80</v>
          </cell>
          <cell r="M101">
            <v>200</v>
          </cell>
          <cell r="N101">
            <v>70</v>
          </cell>
          <cell r="O101">
            <v>300</v>
          </cell>
          <cell r="W101">
            <v>194.8</v>
          </cell>
          <cell r="X101">
            <v>250</v>
          </cell>
          <cell r="Y101">
            <v>6.9866529774127306</v>
          </cell>
          <cell r="Z101">
            <v>2.3665297741273101</v>
          </cell>
          <cell r="AD101">
            <v>0</v>
          </cell>
          <cell r="AE101">
            <v>207.8</v>
          </cell>
          <cell r="AF101">
            <v>249.4</v>
          </cell>
          <cell r="AG101">
            <v>232.25</v>
          </cell>
          <cell r="AH101">
            <v>264</v>
          </cell>
          <cell r="AI101" t="e">
            <v>#N/A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B102" t="str">
            <v>шт</v>
          </cell>
          <cell r="C102">
            <v>351</v>
          </cell>
          <cell r="D102">
            <v>685</v>
          </cell>
          <cell r="E102">
            <v>674</v>
          </cell>
          <cell r="F102">
            <v>343</v>
          </cell>
          <cell r="G102" t="str">
            <v>нов041,</v>
          </cell>
          <cell r="H102">
            <v>0.3</v>
          </cell>
          <cell r="I102" t="e">
            <v>#N/A</v>
          </cell>
          <cell r="J102">
            <v>699</v>
          </cell>
          <cell r="K102">
            <v>-25</v>
          </cell>
          <cell r="L102">
            <v>110</v>
          </cell>
          <cell r="M102">
            <v>150</v>
          </cell>
          <cell r="N102">
            <v>0</v>
          </cell>
          <cell r="O102">
            <v>100</v>
          </cell>
          <cell r="W102">
            <v>134.80000000000001</v>
          </cell>
          <cell r="X102">
            <v>250</v>
          </cell>
          <cell r="Y102">
            <v>7.0697329376854592</v>
          </cell>
          <cell r="Z102">
            <v>2.5445103857566762</v>
          </cell>
          <cell r="AD102">
            <v>0</v>
          </cell>
          <cell r="AE102">
            <v>145.19999999999999</v>
          </cell>
          <cell r="AF102">
            <v>159</v>
          </cell>
          <cell r="AG102">
            <v>172.5</v>
          </cell>
          <cell r="AH102">
            <v>196</v>
          </cell>
          <cell r="AI102" t="e">
            <v>#N/A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B103" t="str">
            <v>кг</v>
          </cell>
          <cell r="C103">
            <v>13.039</v>
          </cell>
          <cell r="E103">
            <v>2.6779999999999999</v>
          </cell>
          <cell r="F103">
            <v>10.361000000000001</v>
          </cell>
          <cell r="G103" t="str">
            <v>выв1405,</v>
          </cell>
          <cell r="H103">
            <v>0</v>
          </cell>
          <cell r="I103" t="e">
            <v>#N/A</v>
          </cell>
          <cell r="J103">
            <v>6.5</v>
          </cell>
          <cell r="K103">
            <v>-3.8220000000000001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W103">
            <v>0.53559999999999997</v>
          </cell>
          <cell r="Y103">
            <v>19.344660194174761</v>
          </cell>
          <cell r="Z103">
            <v>19.344660194174761</v>
          </cell>
          <cell r="AD103">
            <v>0</v>
          </cell>
          <cell r="AE103">
            <v>0.82799999999999996</v>
          </cell>
          <cell r="AF103">
            <v>1.9312</v>
          </cell>
          <cell r="AG103">
            <v>2.6945000000000001</v>
          </cell>
          <cell r="AH103">
            <v>0</v>
          </cell>
          <cell r="AI103" t="str">
            <v>увел</v>
          </cell>
        </row>
        <row r="104">
          <cell r="A104" t="str">
            <v xml:space="preserve"> 504  Ветчина Мясорубская с окороком 0,33кг срез ТМ Стародворье  ПОКОМ</v>
          </cell>
          <cell r="B104" t="str">
            <v>шт</v>
          </cell>
          <cell r="C104">
            <v>16</v>
          </cell>
          <cell r="E104">
            <v>1</v>
          </cell>
          <cell r="F104">
            <v>14</v>
          </cell>
          <cell r="G104" t="str">
            <v>выв1405,</v>
          </cell>
          <cell r="H104">
            <v>0</v>
          </cell>
          <cell r="I104" t="e">
            <v>#N/A</v>
          </cell>
          <cell r="J104">
            <v>6</v>
          </cell>
          <cell r="K104">
            <v>-5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W104">
            <v>0.2</v>
          </cell>
          <cell r="Y104">
            <v>70</v>
          </cell>
          <cell r="Z104">
            <v>70</v>
          </cell>
          <cell r="AD104">
            <v>0</v>
          </cell>
          <cell r="AE104">
            <v>1</v>
          </cell>
          <cell r="AF104">
            <v>0.6</v>
          </cell>
          <cell r="AG104">
            <v>0.5</v>
          </cell>
          <cell r="AH104">
            <v>1</v>
          </cell>
          <cell r="AI104" t="str">
            <v>увел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B105" t="str">
            <v>кг</v>
          </cell>
          <cell r="C105">
            <v>19.137</v>
          </cell>
          <cell r="E105">
            <v>16.149999999999999</v>
          </cell>
          <cell r="F105">
            <v>2.9870000000000001</v>
          </cell>
          <cell r="G105" t="str">
            <v>н0801,</v>
          </cell>
          <cell r="H105">
            <v>1</v>
          </cell>
          <cell r="I105" t="e">
            <v>#N/A</v>
          </cell>
          <cell r="J105">
            <v>18.55</v>
          </cell>
          <cell r="K105">
            <v>-2.4000000000000021</v>
          </cell>
          <cell r="L105">
            <v>0</v>
          </cell>
          <cell r="M105">
            <v>0</v>
          </cell>
          <cell r="N105">
            <v>0</v>
          </cell>
          <cell r="O105">
            <v>10</v>
          </cell>
          <cell r="W105">
            <v>3.2299999999999995</v>
          </cell>
          <cell r="X105">
            <v>10</v>
          </cell>
          <cell r="Y105">
            <v>7.1167182662538719</v>
          </cell>
          <cell r="Z105">
            <v>0.92476780185758534</v>
          </cell>
          <cell r="AD105">
            <v>0</v>
          </cell>
          <cell r="AE105">
            <v>2.4338000000000002</v>
          </cell>
          <cell r="AF105">
            <v>1.6321999999999999</v>
          </cell>
          <cell r="AG105">
            <v>0.67749999999999999</v>
          </cell>
          <cell r="AH105">
            <v>4.0190000000000001</v>
          </cell>
          <cell r="AI105" t="str">
            <v>увел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B106" t="str">
            <v>шт</v>
          </cell>
          <cell r="C106">
            <v>24</v>
          </cell>
          <cell r="E106">
            <v>1</v>
          </cell>
          <cell r="F106">
            <v>22</v>
          </cell>
          <cell r="G106" t="str">
            <v>нов14,03</v>
          </cell>
          <cell r="H106">
            <v>0.3</v>
          </cell>
          <cell r="I106" t="e">
            <v>#N/A</v>
          </cell>
          <cell r="J106">
            <v>18</v>
          </cell>
          <cell r="K106">
            <v>-17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W106">
            <v>0.2</v>
          </cell>
          <cell r="Y106">
            <v>110</v>
          </cell>
          <cell r="Z106">
            <v>110</v>
          </cell>
          <cell r="AD106">
            <v>0</v>
          </cell>
          <cell r="AE106">
            <v>1</v>
          </cell>
          <cell r="AF106">
            <v>0.4</v>
          </cell>
          <cell r="AG106">
            <v>0.25</v>
          </cell>
          <cell r="AH106">
            <v>1</v>
          </cell>
          <cell r="AI106" t="str">
            <v>увел</v>
          </cell>
        </row>
        <row r="107">
          <cell r="A107" t="str">
            <v xml:space="preserve"> 516  Сосиски Классические ТМ Ядрена копоть 0,3кг  ПОКОМ</v>
          </cell>
          <cell r="B107" t="str">
            <v>шт</v>
          </cell>
          <cell r="C107">
            <v>117</v>
          </cell>
          <cell r="D107">
            <v>1</v>
          </cell>
          <cell r="E107">
            <v>46</v>
          </cell>
          <cell r="F107">
            <v>70</v>
          </cell>
          <cell r="G107" t="str">
            <v>завод</v>
          </cell>
          <cell r="H107">
            <v>0.3</v>
          </cell>
          <cell r="I107" t="e">
            <v>#N/A</v>
          </cell>
          <cell r="J107">
            <v>59</v>
          </cell>
          <cell r="K107">
            <v>-13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W107">
            <v>9.1999999999999993</v>
          </cell>
          <cell r="Y107">
            <v>7.608695652173914</v>
          </cell>
          <cell r="Z107">
            <v>7.608695652173914</v>
          </cell>
          <cell r="AD107">
            <v>0</v>
          </cell>
          <cell r="AE107">
            <v>21.2</v>
          </cell>
          <cell r="AF107">
            <v>14.4</v>
          </cell>
          <cell r="AG107">
            <v>4</v>
          </cell>
          <cell r="AH107">
            <v>14</v>
          </cell>
          <cell r="AI107" t="str">
            <v>Макс</v>
          </cell>
        </row>
        <row r="108">
          <cell r="A108" t="str">
            <v xml:space="preserve"> 519  Грудинка 0,12 кг нарезка ТМ Стародворье  ПОКОМ</v>
          </cell>
          <cell r="B108" t="str">
            <v>шт</v>
          </cell>
          <cell r="C108">
            <v>55</v>
          </cell>
          <cell r="D108">
            <v>121</v>
          </cell>
          <cell r="E108">
            <v>111</v>
          </cell>
          <cell r="G108" t="str">
            <v>нов1804,</v>
          </cell>
          <cell r="H108">
            <v>0.12</v>
          </cell>
          <cell r="I108" t="e">
            <v>#N/A</v>
          </cell>
          <cell r="J108">
            <v>204</v>
          </cell>
          <cell r="K108">
            <v>-93</v>
          </cell>
          <cell r="L108">
            <v>50</v>
          </cell>
          <cell r="M108">
            <v>30</v>
          </cell>
          <cell r="N108">
            <v>40</v>
          </cell>
          <cell r="O108">
            <v>30</v>
          </cell>
          <cell r="W108">
            <v>22.2</v>
          </cell>
          <cell r="X108">
            <v>30</v>
          </cell>
          <cell r="Y108">
            <v>8.1081081081081088</v>
          </cell>
          <cell r="Z108">
            <v>0</v>
          </cell>
          <cell r="AD108">
            <v>0</v>
          </cell>
          <cell r="AE108">
            <v>5.6</v>
          </cell>
          <cell r="AF108">
            <v>20</v>
          </cell>
          <cell r="AG108">
            <v>22</v>
          </cell>
          <cell r="AH108">
            <v>11</v>
          </cell>
          <cell r="AI108" t="str">
            <v>увел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B109" t="str">
            <v>шт</v>
          </cell>
          <cell r="C109">
            <v>26</v>
          </cell>
          <cell r="D109">
            <v>38</v>
          </cell>
          <cell r="E109">
            <v>15</v>
          </cell>
          <cell r="F109">
            <v>2</v>
          </cell>
          <cell r="G109" t="str">
            <v>нов0805</v>
          </cell>
          <cell r="H109">
            <v>7.0000000000000007E-2</v>
          </cell>
          <cell r="I109" t="e">
            <v>#N/A</v>
          </cell>
          <cell r="J109">
            <v>127</v>
          </cell>
          <cell r="K109">
            <v>-112</v>
          </cell>
          <cell r="L109">
            <v>40</v>
          </cell>
          <cell r="M109">
            <v>50</v>
          </cell>
          <cell r="N109">
            <v>0</v>
          </cell>
          <cell r="O109">
            <v>0</v>
          </cell>
          <cell r="W109">
            <v>3</v>
          </cell>
          <cell r="X109">
            <v>50</v>
          </cell>
          <cell r="Y109">
            <v>47.333333333333336</v>
          </cell>
          <cell r="Z109">
            <v>0.66666666666666663</v>
          </cell>
          <cell r="AD109">
            <v>0</v>
          </cell>
          <cell r="AE109">
            <v>0</v>
          </cell>
          <cell r="AF109">
            <v>0</v>
          </cell>
          <cell r="AG109">
            <v>68.5</v>
          </cell>
          <cell r="AH109">
            <v>1</v>
          </cell>
          <cell r="AI109" t="e">
            <v>#N/A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B110" t="str">
            <v>шт</v>
          </cell>
          <cell r="C110">
            <v>108</v>
          </cell>
          <cell r="D110">
            <v>128</v>
          </cell>
          <cell r="E110">
            <v>131</v>
          </cell>
          <cell r="F110">
            <v>56</v>
          </cell>
          <cell r="G110" t="str">
            <v>нов0805</v>
          </cell>
          <cell r="H110">
            <v>7.0000000000000007E-2</v>
          </cell>
          <cell r="I110" t="e">
            <v>#N/A</v>
          </cell>
          <cell r="J110">
            <v>219</v>
          </cell>
          <cell r="K110">
            <v>-88</v>
          </cell>
          <cell r="L110">
            <v>90</v>
          </cell>
          <cell r="M110">
            <v>50</v>
          </cell>
          <cell r="N110">
            <v>0</v>
          </cell>
          <cell r="O110">
            <v>0</v>
          </cell>
          <cell r="W110">
            <v>26.2</v>
          </cell>
          <cell r="X110">
            <v>40</v>
          </cell>
          <cell r="Y110">
            <v>9.007633587786259</v>
          </cell>
          <cell r="Z110">
            <v>2.1374045801526718</v>
          </cell>
          <cell r="AD110">
            <v>0</v>
          </cell>
          <cell r="AE110">
            <v>0</v>
          </cell>
          <cell r="AF110">
            <v>0</v>
          </cell>
          <cell r="AG110">
            <v>46.75</v>
          </cell>
          <cell r="AH110">
            <v>40</v>
          </cell>
          <cell r="AI110" t="e">
            <v>#N/A</v>
          </cell>
        </row>
        <row r="111">
          <cell r="A111" t="str">
            <v xml:space="preserve"> 523  Колбаса Сальчичон нарезка 0,07кг ТМ Стародворье  ПОКОМ </v>
          </cell>
          <cell r="B111" t="str">
            <v>шт</v>
          </cell>
          <cell r="C111">
            <v>119</v>
          </cell>
          <cell r="D111">
            <v>17</v>
          </cell>
          <cell r="E111">
            <v>114</v>
          </cell>
          <cell r="F111">
            <v>2</v>
          </cell>
          <cell r="G111" t="str">
            <v>нв1405,</v>
          </cell>
          <cell r="H111">
            <v>0</v>
          </cell>
          <cell r="I111" t="e">
            <v>#N/A</v>
          </cell>
          <cell r="J111">
            <v>311</v>
          </cell>
          <cell r="K111">
            <v>-197</v>
          </cell>
          <cell r="L111">
            <v>80</v>
          </cell>
          <cell r="M111">
            <v>50</v>
          </cell>
          <cell r="N111">
            <v>80</v>
          </cell>
          <cell r="O111">
            <v>60</v>
          </cell>
          <cell r="W111">
            <v>22.8</v>
          </cell>
          <cell r="X111">
            <v>40</v>
          </cell>
          <cell r="Y111">
            <v>13.684210526315789</v>
          </cell>
          <cell r="Z111">
            <v>8.771929824561403E-2</v>
          </cell>
          <cell r="AD111">
            <v>0</v>
          </cell>
          <cell r="AE111">
            <v>0</v>
          </cell>
          <cell r="AF111">
            <v>0</v>
          </cell>
          <cell r="AG111">
            <v>40.5</v>
          </cell>
          <cell r="AH111">
            <v>0</v>
          </cell>
          <cell r="AI111" t="e">
            <v>#N/A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B112" t="str">
            <v>шт</v>
          </cell>
          <cell r="C112">
            <v>131</v>
          </cell>
          <cell r="D112">
            <v>20</v>
          </cell>
          <cell r="E112">
            <v>137</v>
          </cell>
          <cell r="F112">
            <v>-4</v>
          </cell>
          <cell r="G112" t="str">
            <v>нв1405,</v>
          </cell>
          <cell r="H112">
            <v>0</v>
          </cell>
          <cell r="I112" t="e">
            <v>#N/A</v>
          </cell>
          <cell r="J112">
            <v>256</v>
          </cell>
          <cell r="K112">
            <v>-119</v>
          </cell>
          <cell r="L112">
            <v>100</v>
          </cell>
          <cell r="M112">
            <v>100</v>
          </cell>
          <cell r="N112">
            <v>40</v>
          </cell>
          <cell r="O112">
            <v>50</v>
          </cell>
          <cell r="W112">
            <v>27.4</v>
          </cell>
          <cell r="X112">
            <v>40</v>
          </cell>
          <cell r="Y112">
            <v>11.897810218978103</v>
          </cell>
          <cell r="Z112">
            <v>-0.14598540145985403</v>
          </cell>
          <cell r="AD112">
            <v>0</v>
          </cell>
          <cell r="AE112">
            <v>0</v>
          </cell>
          <cell r="AF112">
            <v>0</v>
          </cell>
          <cell r="AG112">
            <v>42.25</v>
          </cell>
          <cell r="AH112">
            <v>3</v>
          </cell>
          <cell r="AI112" t="e">
            <v>#N/A</v>
          </cell>
        </row>
        <row r="113">
          <cell r="A113" t="str">
            <v xml:space="preserve"> 525  Колбаса Фуэт нарезка 0,07кг ТМ Стародворье  ПОКОМ</v>
          </cell>
          <cell r="B113" t="str">
            <v>шт</v>
          </cell>
          <cell r="C113">
            <v>152</v>
          </cell>
          <cell r="D113">
            <v>19</v>
          </cell>
          <cell r="E113">
            <v>153</v>
          </cell>
          <cell r="F113">
            <v>-5</v>
          </cell>
          <cell r="G113" t="str">
            <v>нв1405,</v>
          </cell>
          <cell r="H113">
            <v>0</v>
          </cell>
          <cell r="I113" t="e">
            <v>#N/A</v>
          </cell>
          <cell r="J113">
            <v>324</v>
          </cell>
          <cell r="K113">
            <v>-171</v>
          </cell>
          <cell r="L113">
            <v>100</v>
          </cell>
          <cell r="M113">
            <v>30</v>
          </cell>
          <cell r="N113">
            <v>80</v>
          </cell>
          <cell r="O113">
            <v>50</v>
          </cell>
          <cell r="W113">
            <v>30.6</v>
          </cell>
          <cell r="X113">
            <v>40</v>
          </cell>
          <cell r="Y113">
            <v>9.640522875816993</v>
          </cell>
          <cell r="Z113">
            <v>-0.16339869281045752</v>
          </cell>
          <cell r="AD113">
            <v>0</v>
          </cell>
          <cell r="AE113">
            <v>0</v>
          </cell>
          <cell r="AF113">
            <v>0</v>
          </cell>
          <cell r="AG113">
            <v>31</v>
          </cell>
          <cell r="AH113">
            <v>16</v>
          </cell>
          <cell r="AI113" t="e">
            <v>#N/A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B114" t="str">
            <v>шт</v>
          </cell>
          <cell r="C114">
            <v>163</v>
          </cell>
          <cell r="D114">
            <v>18</v>
          </cell>
          <cell r="E114">
            <v>163</v>
          </cell>
          <cell r="F114">
            <v>2</v>
          </cell>
          <cell r="G114" t="str">
            <v>нв1405,</v>
          </cell>
          <cell r="H114">
            <v>0</v>
          </cell>
          <cell r="I114" t="e">
            <v>#N/A</v>
          </cell>
          <cell r="J114">
            <v>347</v>
          </cell>
          <cell r="K114">
            <v>-184</v>
          </cell>
          <cell r="L114">
            <v>70</v>
          </cell>
          <cell r="M114">
            <v>0</v>
          </cell>
          <cell r="N114">
            <v>80</v>
          </cell>
          <cell r="O114">
            <v>100</v>
          </cell>
          <cell r="W114">
            <v>32.6</v>
          </cell>
          <cell r="X114">
            <v>40</v>
          </cell>
          <cell r="Y114">
            <v>8.9570552147239262</v>
          </cell>
          <cell r="Z114">
            <v>6.1349693251533742E-2</v>
          </cell>
          <cell r="AD114">
            <v>0</v>
          </cell>
          <cell r="AE114">
            <v>0</v>
          </cell>
          <cell r="AF114">
            <v>0</v>
          </cell>
          <cell r="AG114">
            <v>26.25</v>
          </cell>
          <cell r="AH114">
            <v>12</v>
          </cell>
          <cell r="AI114" t="e">
            <v>#N/A</v>
          </cell>
        </row>
        <row r="115">
          <cell r="A115" t="str">
            <v xml:space="preserve"> 527  Окорок Прошутто выдержанный нарезка 0,055кг ТМ Стародворье  ПОКОМ</v>
          </cell>
          <cell r="B115" t="str">
            <v>шт</v>
          </cell>
          <cell r="C115">
            <v>152</v>
          </cell>
          <cell r="D115">
            <v>16</v>
          </cell>
          <cell r="E115">
            <v>141</v>
          </cell>
          <cell r="F115">
            <v>3</v>
          </cell>
          <cell r="G115" t="str">
            <v>нв1405,</v>
          </cell>
          <cell r="H115">
            <v>0</v>
          </cell>
          <cell r="I115" t="e">
            <v>#N/A</v>
          </cell>
          <cell r="J115">
            <v>298</v>
          </cell>
          <cell r="K115">
            <v>-157</v>
          </cell>
          <cell r="L115">
            <v>80</v>
          </cell>
          <cell r="M115">
            <v>30</v>
          </cell>
          <cell r="N115">
            <v>80</v>
          </cell>
          <cell r="O115">
            <v>70</v>
          </cell>
          <cell r="W115">
            <v>28.2</v>
          </cell>
          <cell r="X115">
            <v>40</v>
          </cell>
          <cell r="Y115">
            <v>10.74468085106383</v>
          </cell>
          <cell r="Z115">
            <v>0.10638297872340426</v>
          </cell>
          <cell r="AD115">
            <v>0</v>
          </cell>
          <cell r="AE115">
            <v>0</v>
          </cell>
          <cell r="AF115">
            <v>0</v>
          </cell>
          <cell r="AG115">
            <v>28.75</v>
          </cell>
          <cell r="AH115">
            <v>1</v>
          </cell>
          <cell r="AI115" t="e">
            <v>#N/A</v>
          </cell>
        </row>
        <row r="116">
          <cell r="A116" t="str">
            <v>БОНУС_ 017  Сосиски Вязанка Сливочные, Вязанка амицел ВЕС.ПОКОМ</v>
          </cell>
          <cell r="B116" t="str">
            <v>кг</v>
          </cell>
          <cell r="C116">
            <v>97.918999999999997</v>
          </cell>
          <cell r="D116">
            <v>594.399</v>
          </cell>
          <cell r="E116">
            <v>647.02800000000002</v>
          </cell>
          <cell r="F116">
            <v>-47.726999999999997</v>
          </cell>
          <cell r="G116">
            <v>0</v>
          </cell>
          <cell r="H116">
            <v>0</v>
          </cell>
          <cell r="I116" t="e">
            <v>#N/A</v>
          </cell>
          <cell r="J116">
            <v>636.79600000000005</v>
          </cell>
          <cell r="K116">
            <v>10.231999999999971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129.40559999999999</v>
          </cell>
          <cell r="Y116">
            <v>-0.36881711456072996</v>
          </cell>
          <cell r="Z116">
            <v>-0.36881711456072996</v>
          </cell>
          <cell r="AD116">
            <v>0</v>
          </cell>
          <cell r="AE116">
            <v>14.9254</v>
          </cell>
          <cell r="AF116">
            <v>80.349199999999996</v>
          </cell>
          <cell r="AG116">
            <v>153.00624999999999</v>
          </cell>
          <cell r="AH116">
            <v>127.926</v>
          </cell>
          <cell r="AI116">
            <v>0</v>
          </cell>
        </row>
        <row r="117">
          <cell r="A117" t="str">
            <v>БОНУС_ 456  Колбаса Филейная ТМ Особый рецепт ВЕС большой батон  ПОКОМ</v>
          </cell>
          <cell r="B117" t="str">
            <v>кг</v>
          </cell>
          <cell r="C117">
            <v>9.8629999999999995</v>
          </cell>
          <cell r="D117">
            <v>1564.248</v>
          </cell>
          <cell r="E117">
            <v>2008.836</v>
          </cell>
          <cell r="F117">
            <v>-496.16300000000001</v>
          </cell>
          <cell r="G117">
            <v>0</v>
          </cell>
          <cell r="H117">
            <v>0</v>
          </cell>
          <cell r="I117" t="e">
            <v>#N/A</v>
          </cell>
          <cell r="J117">
            <v>2040.0920000000001</v>
          </cell>
          <cell r="K117">
            <v>-31.256000000000085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401.7672</v>
          </cell>
          <cell r="Y117">
            <v>-1.2349514843421763</v>
          </cell>
          <cell r="Z117">
            <v>-1.2349514843421763</v>
          </cell>
          <cell r="AD117">
            <v>0</v>
          </cell>
          <cell r="AE117">
            <v>65.686400000000006</v>
          </cell>
          <cell r="AF117">
            <v>342.44380000000001</v>
          </cell>
          <cell r="AG117">
            <v>427.07499999999999</v>
          </cell>
          <cell r="AH117">
            <v>423.82</v>
          </cell>
          <cell r="AI117">
            <v>0</v>
          </cell>
        </row>
        <row r="118">
          <cell r="A118" t="str">
            <v>БОНУС_307 Колбаса Сервелат Мясорубский с мелкорубленным окороком 0,35 кг срез ТМ Стародворье   Поком</v>
          </cell>
          <cell r="B118" t="str">
            <v>шт</v>
          </cell>
          <cell r="C118">
            <v>37</v>
          </cell>
          <cell r="D118">
            <v>212</v>
          </cell>
          <cell r="E118">
            <v>421</v>
          </cell>
          <cell r="F118">
            <v>-182</v>
          </cell>
          <cell r="G118">
            <v>0</v>
          </cell>
          <cell r="H118">
            <v>0</v>
          </cell>
          <cell r="I118" t="e">
            <v>#N/A</v>
          </cell>
          <cell r="J118">
            <v>467</v>
          </cell>
          <cell r="K118">
            <v>-46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84.2</v>
          </cell>
          <cell r="Y118">
            <v>-2.1615201900237531</v>
          </cell>
          <cell r="Z118">
            <v>-2.1615201900237531</v>
          </cell>
          <cell r="AD118">
            <v>0</v>
          </cell>
          <cell r="AE118">
            <v>0.6</v>
          </cell>
          <cell r="AF118">
            <v>67.599999999999994</v>
          </cell>
          <cell r="AG118">
            <v>124</v>
          </cell>
          <cell r="AH118">
            <v>114</v>
          </cell>
          <cell r="AI118" t="e">
            <v>#N/A</v>
          </cell>
        </row>
        <row r="119">
          <cell r="A119" t="str">
            <v>БОНУС_319  Колбаса вареная Филейская ТМ Вязанка ТС Классическая, 0,45 кг. ПОКОМ</v>
          </cell>
          <cell r="B119" t="str">
            <v>шт</v>
          </cell>
          <cell r="C119">
            <v>-448</v>
          </cell>
          <cell r="D119">
            <v>2071</v>
          </cell>
          <cell r="E119">
            <v>1839</v>
          </cell>
          <cell r="F119">
            <v>-276</v>
          </cell>
          <cell r="G119">
            <v>0</v>
          </cell>
          <cell r="H119">
            <v>0</v>
          </cell>
          <cell r="I119" t="e">
            <v>#N/A</v>
          </cell>
          <cell r="J119">
            <v>1944</v>
          </cell>
          <cell r="K119">
            <v>-105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367.8</v>
          </cell>
          <cell r="Y119">
            <v>-0.75040783034257752</v>
          </cell>
          <cell r="Z119">
            <v>-0.75040783034257752</v>
          </cell>
          <cell r="AD119">
            <v>0</v>
          </cell>
          <cell r="AE119">
            <v>1.4</v>
          </cell>
          <cell r="AF119">
            <v>322.3032</v>
          </cell>
          <cell r="AG119">
            <v>461.5</v>
          </cell>
          <cell r="AH119">
            <v>442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17.05.2025 - 23.05.2025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633.88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6.65</v>
          </cell>
          <cell r="F8">
            <v>610.37599999999998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14.4</v>
          </cell>
          <cell r="F9">
            <v>2113.9470000000001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521</v>
          </cell>
          <cell r="F10">
            <v>2479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1357</v>
          </cell>
          <cell r="F11">
            <v>5466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419</v>
          </cell>
          <cell r="F12">
            <v>4507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294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</v>
          </cell>
          <cell r="F15">
            <v>297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8</v>
          </cell>
          <cell r="F16">
            <v>1353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</v>
          </cell>
          <cell r="F17">
            <v>418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162</v>
          </cell>
          <cell r="F18">
            <v>286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37</v>
          </cell>
          <cell r="F19">
            <v>151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</v>
          </cell>
          <cell r="F20">
            <v>548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1.6</v>
          </cell>
          <cell r="F21">
            <v>486.399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32.5</v>
          </cell>
          <cell r="F22">
            <v>6013.77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1.6</v>
          </cell>
          <cell r="F23">
            <v>461.16399999999999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12.5</v>
          </cell>
          <cell r="F24">
            <v>1057.623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1.6879999999999999</v>
          </cell>
          <cell r="F25">
            <v>586.90800000000002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0.85</v>
          </cell>
          <cell r="F26">
            <v>262.02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0.85</v>
          </cell>
          <cell r="F27">
            <v>259.23399999999998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7.5380000000000003</v>
          </cell>
          <cell r="F28">
            <v>524.77200000000005</v>
          </cell>
        </row>
        <row r="29">
          <cell r="A29" t="str">
            <v xml:space="preserve"> 247  Сардельки Нежные, ВЕС.  ПОКОМ</v>
          </cell>
          <cell r="D29">
            <v>2.65</v>
          </cell>
          <cell r="F29">
            <v>157.203</v>
          </cell>
        </row>
        <row r="30">
          <cell r="A30" t="str">
            <v xml:space="preserve"> 248  Сардельки Сочные ТМ Особый рецепт,   ПОКОМ</v>
          </cell>
          <cell r="D30">
            <v>2.7</v>
          </cell>
          <cell r="F30">
            <v>231.208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18.3</v>
          </cell>
          <cell r="F31">
            <v>2003.489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83.807000000000002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1.3</v>
          </cell>
          <cell r="F33">
            <v>245.21</v>
          </cell>
        </row>
        <row r="34">
          <cell r="A34" t="str">
            <v xml:space="preserve"> 263  Шпикачки Стародворские, ВЕС.  ПОКОМ</v>
          </cell>
          <cell r="F34">
            <v>155.755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0.89900000000000002</v>
          </cell>
          <cell r="F35">
            <v>14.699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24.2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15.4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5</v>
          </cell>
          <cell r="F38">
            <v>1745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808</v>
          </cell>
          <cell r="F39">
            <v>4225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3044</v>
          </cell>
          <cell r="F40">
            <v>7074</v>
          </cell>
        </row>
        <row r="41">
          <cell r="A41" t="str">
            <v xml:space="preserve"> 283  Сосиски Сочинки, ВЕС, ТМ Стародворье ПОКОМ</v>
          </cell>
          <cell r="D41">
            <v>23.95</v>
          </cell>
          <cell r="F41">
            <v>621.28700000000003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5</v>
          </cell>
          <cell r="F42">
            <v>615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19</v>
          </cell>
          <cell r="F43">
            <v>1241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5.4</v>
          </cell>
          <cell r="F44">
            <v>258.19299999999998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18</v>
          </cell>
          <cell r="F45">
            <v>1930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35</v>
          </cell>
          <cell r="F46">
            <v>2669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0.7</v>
          </cell>
          <cell r="F47">
            <v>125.494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12.9</v>
          </cell>
          <cell r="F48">
            <v>455.98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16</v>
          </cell>
          <cell r="F49">
            <v>1387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14</v>
          </cell>
          <cell r="F50">
            <v>1912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14</v>
          </cell>
          <cell r="F51">
            <v>1111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1.3</v>
          </cell>
          <cell r="F52">
            <v>310.70999999999998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4</v>
          </cell>
          <cell r="F53">
            <v>689.70299999999997</v>
          </cell>
        </row>
        <row r="54">
          <cell r="A54" t="str">
            <v xml:space="preserve"> 316  Колбаса Нежная ТМ Зареченские ВЕС  ПОКОМ</v>
          </cell>
          <cell r="D54">
            <v>1.3</v>
          </cell>
          <cell r="F54">
            <v>56.9</v>
          </cell>
        </row>
        <row r="55">
          <cell r="A55" t="str">
            <v xml:space="preserve"> 318  Сосиски Датские ТМ Зареченские, ВЕС  ПОКОМ</v>
          </cell>
          <cell r="D55">
            <v>26.7</v>
          </cell>
          <cell r="F55">
            <v>3509.2779999999998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106</v>
          </cell>
          <cell r="F56">
            <v>3082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1588</v>
          </cell>
          <cell r="F57">
            <v>4331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16</v>
          </cell>
          <cell r="F58">
            <v>923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13</v>
          </cell>
          <cell r="F59">
            <v>483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</v>
          </cell>
          <cell r="F60">
            <v>364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3.9</v>
          </cell>
          <cell r="F61">
            <v>968.02300000000002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5</v>
          </cell>
          <cell r="F62">
            <v>386</v>
          </cell>
        </row>
        <row r="63">
          <cell r="A63" t="str">
            <v xml:space="preserve"> 335  Колбаса Сливушка ТМ Вязанка. ВЕС.  ПОКОМ </v>
          </cell>
          <cell r="D63">
            <v>5.3</v>
          </cell>
          <cell r="F63">
            <v>270.33699999999999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954</v>
          </cell>
          <cell r="F64">
            <v>3988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17</v>
          </cell>
          <cell r="F65">
            <v>2689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3.2010000000000001</v>
          </cell>
          <cell r="F66">
            <v>574.82899999999995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1.601</v>
          </cell>
          <cell r="F67">
            <v>281.16300000000001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4.0510000000000002</v>
          </cell>
          <cell r="F68">
            <v>708.779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1.6</v>
          </cell>
          <cell r="F69">
            <v>411.00299999999999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</v>
          </cell>
          <cell r="F70">
            <v>160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</v>
          </cell>
          <cell r="F71">
            <v>339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3</v>
          </cell>
          <cell r="F72">
            <v>634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1.3</v>
          </cell>
          <cell r="F73">
            <v>138.227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7</v>
          </cell>
          <cell r="F74">
            <v>617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7</v>
          </cell>
          <cell r="F75">
            <v>1078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12</v>
          </cell>
          <cell r="F76">
            <v>726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10</v>
          </cell>
          <cell r="F77">
            <v>852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8</v>
          </cell>
          <cell r="F78">
            <v>502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2</v>
          </cell>
          <cell r="F79">
            <v>406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617</v>
          </cell>
          <cell r="F80">
            <v>4367</v>
          </cell>
        </row>
        <row r="81">
          <cell r="A81" t="str">
            <v xml:space="preserve"> 412  Сосиски Баварские ТМ Стародворье 0,35 кг ПОКОМ</v>
          </cell>
          <cell r="D81">
            <v>3590</v>
          </cell>
          <cell r="F81">
            <v>13301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12</v>
          </cell>
          <cell r="F82">
            <v>888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2.75</v>
          </cell>
          <cell r="F83">
            <v>253.553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F84">
            <v>25.95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5</v>
          </cell>
          <cell r="F85">
            <v>211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1.3</v>
          </cell>
          <cell r="F86">
            <v>74.05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F87">
            <v>20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16</v>
          </cell>
          <cell r="F88">
            <v>921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13</v>
          </cell>
          <cell r="F89">
            <v>1174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7.4880000000000004</v>
          </cell>
          <cell r="F90">
            <v>535.88400000000001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30</v>
          </cell>
          <cell r="F91">
            <v>3973.53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32.5</v>
          </cell>
          <cell r="F92">
            <v>7923.1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17.501999999999999</v>
          </cell>
          <cell r="F93">
            <v>3737.0219999999999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F94">
            <v>7.95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1.6</v>
          </cell>
          <cell r="F95">
            <v>224.69499999999999</v>
          </cell>
        </row>
        <row r="96">
          <cell r="A96" t="str">
            <v xml:space="preserve"> 467  Колбаса Филейная 0,5кг ТМ Особый рецепт  ПОКОМ</v>
          </cell>
          <cell r="F96">
            <v>142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47.201999999999998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12</v>
          </cell>
          <cell r="F98">
            <v>1173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11</v>
          </cell>
          <cell r="F99">
            <v>752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8</v>
          </cell>
          <cell r="F100">
            <v>1026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7</v>
          </cell>
          <cell r="F101">
            <v>701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F102">
            <v>3.9</v>
          </cell>
        </row>
        <row r="103">
          <cell r="A103" t="str">
            <v xml:space="preserve"> 502  Колбаски Краковюрст ТМ Баварушка с изысканными пряностями в оболочке NDX в мгс 0,28 кг. ПОКОМ</v>
          </cell>
          <cell r="F103">
            <v>2</v>
          </cell>
        </row>
        <row r="104">
          <cell r="A104" t="str">
            <v xml:space="preserve"> 504  Ветчина Мясорубская с окороком 0,33кг срез ТМ Стародворье  ПОКОМ</v>
          </cell>
          <cell r="F104">
            <v>6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F105">
            <v>14.5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F106">
            <v>18</v>
          </cell>
        </row>
        <row r="107">
          <cell r="A107" t="str">
            <v xml:space="preserve"> 516  Сосиски Классические ТМ Ядрена копоть 0,3кг  ПОКОМ</v>
          </cell>
          <cell r="D107">
            <v>3</v>
          </cell>
          <cell r="F107">
            <v>61</v>
          </cell>
        </row>
        <row r="108">
          <cell r="A108" t="str">
            <v xml:space="preserve"> 519  Грудинка 0,12 кг нарезка ТМ Стародворье  ПОКОМ</v>
          </cell>
          <cell r="D108">
            <v>6</v>
          </cell>
          <cell r="F108">
            <v>161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D109">
            <v>2</v>
          </cell>
          <cell r="F109">
            <v>74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D110">
            <v>1</v>
          </cell>
          <cell r="F110">
            <v>177</v>
          </cell>
        </row>
        <row r="111">
          <cell r="A111" t="str">
            <v xml:space="preserve"> 523  Колбаса Сальчичон нарезка 0,07кг ТМ Стародворье  ПОКОМ </v>
          </cell>
          <cell r="D111">
            <v>3</v>
          </cell>
          <cell r="F111">
            <v>206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D112">
            <v>3</v>
          </cell>
          <cell r="F112">
            <v>153</v>
          </cell>
        </row>
        <row r="113">
          <cell r="A113" t="str">
            <v xml:space="preserve"> 525  Колбаса Фуэт нарезка 0,07кг ТМ Стародворье  ПОКОМ</v>
          </cell>
          <cell r="D113">
            <v>5</v>
          </cell>
          <cell r="F113">
            <v>238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D114">
            <v>3</v>
          </cell>
          <cell r="F114">
            <v>252</v>
          </cell>
        </row>
        <row r="115">
          <cell r="A115" t="str">
            <v xml:space="preserve"> 527  Окорок Прошутто выдержанный нарезка 0,055кг ТМ Стародворье  ПОКОМ</v>
          </cell>
          <cell r="D115">
            <v>1</v>
          </cell>
          <cell r="F115">
            <v>215</v>
          </cell>
        </row>
        <row r="116">
          <cell r="A116" t="str">
            <v>0447 Сыр Голландский 45% Нарезка 125г ТМ Папа может ОСТАНКИНО</v>
          </cell>
          <cell r="D116">
            <v>19</v>
          </cell>
          <cell r="F116">
            <v>19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22</v>
          </cell>
          <cell r="F117">
            <v>22</v>
          </cell>
        </row>
        <row r="118">
          <cell r="A118" t="str">
            <v>1244 Сыр Останкино "Алтайский Gold" 50% вес  ОСТАНКИНО</v>
          </cell>
          <cell r="D118">
            <v>2.4</v>
          </cell>
          <cell r="F118">
            <v>2.4</v>
          </cell>
        </row>
        <row r="119">
          <cell r="A119" t="str">
            <v>2704 Сливочный со вкусом топл. молока 45% тм Папа Может. брус (2шт)  ОСТАНКИНО</v>
          </cell>
          <cell r="D119">
            <v>49.5</v>
          </cell>
          <cell r="F119">
            <v>49.5</v>
          </cell>
        </row>
        <row r="120">
          <cell r="A120" t="str">
            <v>2712 Сыр тертый Три сыра Папа может 200 гр  ОСТАНКИНО</v>
          </cell>
          <cell r="D120">
            <v>3</v>
          </cell>
          <cell r="F120">
            <v>3</v>
          </cell>
        </row>
        <row r="121">
          <cell r="A121" t="str">
            <v>3215 ВЕТЧ.МЯСНАЯ Папа может п/о 0.4кг 8шт.    ОСТАНКИНО</v>
          </cell>
          <cell r="D121">
            <v>820</v>
          </cell>
          <cell r="F121">
            <v>820</v>
          </cell>
        </row>
        <row r="122">
          <cell r="A122" t="str">
            <v>3684 ПРЕСИЖН с/к в/у 1/250 8шт.   ОСТАНКИНО</v>
          </cell>
          <cell r="D122">
            <v>68</v>
          </cell>
          <cell r="F122">
            <v>68</v>
          </cell>
        </row>
        <row r="123">
          <cell r="A123" t="str">
            <v>3798 Сыч/Прод Коровино Российский 50% 200г СЗМЖ  ОСТАНКИНО</v>
          </cell>
          <cell r="D123">
            <v>3162</v>
          </cell>
          <cell r="F123">
            <v>3162</v>
          </cell>
        </row>
        <row r="124">
          <cell r="A124" t="str">
            <v>3804 Сыч/Прод Коровино Тильзитер 50% 200г СЗМЖ  ОСТАНКИНО</v>
          </cell>
          <cell r="D124">
            <v>2740</v>
          </cell>
          <cell r="F124">
            <v>2740</v>
          </cell>
        </row>
        <row r="125">
          <cell r="A125" t="str">
            <v>3811 Сыч/Прод Коровино Российский Оригин 50% ВЕС (5 кг)  ОСТАНКИНО</v>
          </cell>
          <cell r="D125">
            <v>211</v>
          </cell>
          <cell r="F125">
            <v>211</v>
          </cell>
        </row>
        <row r="126">
          <cell r="A126" t="str">
            <v>3828 Сыч/Прод Коровино Тильзитер Оригин 50% ВЕС (5 кг брус) СЗМЖ  ОСТАНКИНО</v>
          </cell>
          <cell r="D126">
            <v>141.6</v>
          </cell>
          <cell r="F126">
            <v>141.6</v>
          </cell>
        </row>
        <row r="127">
          <cell r="A127" t="str">
            <v>4063 МЯСНАЯ Папа может вар п/о_Л   ОСТАНКИНО</v>
          </cell>
          <cell r="D127">
            <v>1604.5050000000001</v>
          </cell>
          <cell r="F127">
            <v>1604.5050000000001</v>
          </cell>
        </row>
        <row r="128">
          <cell r="A128" t="str">
            <v>4117 ЭКСТРА Папа может с/к в/у_Л   ОСТАНКИНО</v>
          </cell>
          <cell r="D128">
            <v>41.5</v>
          </cell>
          <cell r="F128">
            <v>41.5</v>
          </cell>
        </row>
        <row r="129">
          <cell r="A129" t="str">
            <v>4163 Сыр Боккончини копченый 40% 100 гр.  ОСТАНКИНО</v>
          </cell>
          <cell r="D129">
            <v>117</v>
          </cell>
          <cell r="F129">
            <v>117</v>
          </cell>
        </row>
        <row r="130">
          <cell r="A130" t="str">
            <v>4170 Сыр Скаморца свежий 40% 100 гр.  ОСТАНКИНО</v>
          </cell>
          <cell r="D130">
            <v>122</v>
          </cell>
          <cell r="F130">
            <v>122</v>
          </cell>
        </row>
        <row r="131">
          <cell r="A131" t="str">
            <v>4187 Сыр рассольный жирный Чечил 45% 100 гр  ОСТАНКИНО</v>
          </cell>
          <cell r="D131">
            <v>1</v>
          </cell>
          <cell r="F131">
            <v>1</v>
          </cell>
        </row>
        <row r="132">
          <cell r="A132" t="str">
            <v>4187 Сыр Чечил свежий 45% 100г/6шт ТМ Папа Может  ОСТАНКИНО</v>
          </cell>
          <cell r="D132">
            <v>237</v>
          </cell>
          <cell r="F132">
            <v>237</v>
          </cell>
        </row>
        <row r="133">
          <cell r="A133" t="str">
            <v>4194 Сыр рассольный жирный Чечил копченый 45% 100 гр  ОСТАНКИНО</v>
          </cell>
          <cell r="D133">
            <v>1</v>
          </cell>
          <cell r="F133">
            <v>1</v>
          </cell>
        </row>
        <row r="134">
          <cell r="A134" t="str">
            <v>4194 Сыр Чечил копченый 43% 100г/6шт ТМ Папа Может  ОСТАНКИНО</v>
          </cell>
          <cell r="D134">
            <v>197</v>
          </cell>
          <cell r="F134">
            <v>197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157.35</v>
          </cell>
          <cell r="F135">
            <v>157.35</v>
          </cell>
        </row>
        <row r="136">
          <cell r="A136" t="str">
            <v>4574 Мясная со шпиком Папа может вар п/о ОСТАНКИНО</v>
          </cell>
          <cell r="D136">
            <v>2.6</v>
          </cell>
          <cell r="F136">
            <v>2.6</v>
          </cell>
        </row>
        <row r="137">
          <cell r="A137" t="str">
            <v>4813 ФИЛЕЙНАЯ Папа может вар п/о_Л   ОСТАНКИНО</v>
          </cell>
          <cell r="D137">
            <v>488.5</v>
          </cell>
          <cell r="F137">
            <v>488.5</v>
          </cell>
        </row>
        <row r="138">
          <cell r="A138" t="str">
            <v>4819 Сыр "Пармезан" 40% кусок 180 гр  ОСТАНКИНО</v>
          </cell>
          <cell r="D138">
            <v>2</v>
          </cell>
          <cell r="F138">
            <v>2</v>
          </cell>
        </row>
        <row r="139">
          <cell r="A139" t="str">
            <v>4903 Сыр Перлини 40% 100гр (8шт)  ОСТАНКИНО</v>
          </cell>
          <cell r="D139">
            <v>138</v>
          </cell>
          <cell r="F139">
            <v>138</v>
          </cell>
        </row>
        <row r="140">
          <cell r="A140" t="str">
            <v>4910 Сыр Перлини копченый 40% 100гр (8шт)  ОСТАНКИНО</v>
          </cell>
          <cell r="D140">
            <v>66</v>
          </cell>
          <cell r="F140">
            <v>66</v>
          </cell>
        </row>
        <row r="141">
          <cell r="A141" t="str">
            <v>4927 Сыр Перлини со вкусом Васаби 40% 100гр (8шт)  ОСТАНКИНО</v>
          </cell>
          <cell r="D141">
            <v>112</v>
          </cell>
          <cell r="F141">
            <v>115</v>
          </cell>
        </row>
        <row r="142">
          <cell r="A142" t="str">
            <v>4993 САЛЯМИ ИТАЛЬЯНСКАЯ с/к в/у 1/250*8_120c ОСТАНКИНО</v>
          </cell>
          <cell r="D142">
            <v>402</v>
          </cell>
          <cell r="F142">
            <v>402</v>
          </cell>
        </row>
        <row r="143">
          <cell r="A143" t="str">
            <v>5204 Сыр полутвердый "Российский", ВЕС брус, с массовой долей жира 50%  ОСТАНКИНО</v>
          </cell>
          <cell r="D143">
            <v>20.5</v>
          </cell>
          <cell r="F143">
            <v>20.5</v>
          </cell>
        </row>
        <row r="144">
          <cell r="A144" t="str">
            <v>5235 Сыр полутвердый "Голландский" 45%, брус ВЕС  ОСТАНКИНО</v>
          </cell>
          <cell r="D144">
            <v>42.353999999999999</v>
          </cell>
          <cell r="F144">
            <v>42.353999999999999</v>
          </cell>
        </row>
        <row r="145">
          <cell r="A145" t="str">
            <v>5242 Сыр полутвердый "Гауда", 45%, ВЕС брус из блока 1/5  ОСТАНКИНО</v>
          </cell>
          <cell r="D145">
            <v>7.5</v>
          </cell>
          <cell r="F145">
            <v>7.5</v>
          </cell>
        </row>
        <row r="146">
          <cell r="A146" t="str">
            <v>5246 ДОКТОРСКАЯ ПРЕМИУМ вар б/о мгс_30с ОСТАНКИНО</v>
          </cell>
          <cell r="D146">
            <v>52</v>
          </cell>
          <cell r="F146">
            <v>52</v>
          </cell>
        </row>
        <row r="147">
          <cell r="A147" t="str">
            <v>5247 РУССКАЯ ПРЕМИУМ вар б/о мгс_30с ОСТАНКИНО</v>
          </cell>
          <cell r="D147">
            <v>37.6</v>
          </cell>
          <cell r="F147">
            <v>37.6</v>
          </cell>
        </row>
        <row r="148">
          <cell r="A148" t="str">
            <v>5259 Сыр полутвердый "Тильзитер" 45%, ВЕС брус ТМ "Папа может"  ОСТАНКИНО</v>
          </cell>
          <cell r="D148">
            <v>15.5</v>
          </cell>
          <cell r="F148">
            <v>17.79</v>
          </cell>
        </row>
        <row r="149">
          <cell r="A149" t="str">
            <v>5483 ЭКСТРА Папа может с/к в/у 1/250 8шт.   ОСТАНКИНО</v>
          </cell>
          <cell r="D149">
            <v>685</v>
          </cell>
          <cell r="F149">
            <v>685</v>
          </cell>
        </row>
        <row r="150">
          <cell r="A150" t="str">
            <v>5544 Сервелат Финский в/к в/у_45с НОВАЯ ОСТАНКИНО</v>
          </cell>
          <cell r="D150">
            <v>1190.2260000000001</v>
          </cell>
          <cell r="F150">
            <v>1190.2260000000001</v>
          </cell>
        </row>
        <row r="151">
          <cell r="A151" t="str">
            <v>5679 САЛЯМИ ИТАЛЬЯНСКАЯ с/к в/у 1/150_60с ОСТАНКИНО</v>
          </cell>
          <cell r="D151">
            <v>212</v>
          </cell>
          <cell r="F151">
            <v>212</v>
          </cell>
        </row>
        <row r="152">
          <cell r="A152" t="str">
            <v>5682 САЛЯМИ МЕЛКОЗЕРНЕНАЯ с/к в/у 1/120_60с   ОСТАНКИНО</v>
          </cell>
          <cell r="D152">
            <v>2077</v>
          </cell>
          <cell r="F152">
            <v>2077</v>
          </cell>
        </row>
        <row r="153">
          <cell r="A153" t="str">
            <v>5706 АРОМАТНАЯ Папа может с/к в/у 1/250 8шт.  ОСТАНКИНО</v>
          </cell>
          <cell r="D153">
            <v>741</v>
          </cell>
          <cell r="F153">
            <v>741</v>
          </cell>
        </row>
        <row r="154">
          <cell r="A154" t="str">
            <v>5708 ПОСОЛЬСКАЯ Папа может с/к в/у ОСТАНКИНО</v>
          </cell>
          <cell r="D154">
            <v>52</v>
          </cell>
          <cell r="F154">
            <v>52.497999999999998</v>
          </cell>
        </row>
        <row r="155">
          <cell r="A155" t="str">
            <v>5851 ЭКСТРА Папа может вар п/о   ОСТАНКИНО</v>
          </cell>
          <cell r="D155">
            <v>357.45</v>
          </cell>
          <cell r="F155">
            <v>357.45</v>
          </cell>
        </row>
        <row r="156">
          <cell r="A156" t="str">
            <v>5931 ОХОТНИЧЬЯ Папа может с/к в/у 1/220 8шт.   ОСТАНКИНО</v>
          </cell>
          <cell r="D156">
            <v>1170</v>
          </cell>
          <cell r="F156">
            <v>1170</v>
          </cell>
        </row>
        <row r="157">
          <cell r="A157" t="str">
            <v>5992 ВРЕМЯ ОКРОШКИ Папа может вар п/о 0.4кг   ОСТАНКИНО</v>
          </cell>
          <cell r="D157">
            <v>1047</v>
          </cell>
          <cell r="F157">
            <v>1047</v>
          </cell>
        </row>
        <row r="158">
          <cell r="A158" t="str">
            <v>6004 РАГУ СВИНОЕ 1кг 8шт.зам_120с ОСТАНКИНО</v>
          </cell>
          <cell r="D158">
            <v>70</v>
          </cell>
          <cell r="F158">
            <v>70</v>
          </cell>
        </row>
        <row r="159">
          <cell r="A159" t="str">
            <v>6158 ВРЕМЯ ОЛИВЬЕ Папа может вар п/о 0.4кг   ОСТАНКИНО</v>
          </cell>
          <cell r="D159">
            <v>1</v>
          </cell>
          <cell r="F159">
            <v>1</v>
          </cell>
        </row>
        <row r="160">
          <cell r="A160" t="str">
            <v>6221 НЕАПОЛИТАНСКИЙ ДУЭТ с/к с/н мгс 1/90  ОСТАНКИНО</v>
          </cell>
          <cell r="D160">
            <v>384</v>
          </cell>
          <cell r="F160">
            <v>385</v>
          </cell>
        </row>
        <row r="161">
          <cell r="A161" t="str">
            <v>6228 МЯСНОЕ АССОРТИ к/з с/н мгс 1/90 10шт.  ОСТАНКИНО</v>
          </cell>
          <cell r="D161">
            <v>364</v>
          </cell>
          <cell r="F161">
            <v>364</v>
          </cell>
        </row>
        <row r="162">
          <cell r="A162" t="str">
            <v>6247 ДОМАШНЯЯ Папа может вар п/о 0,4кг 8шт.  ОСТАНКИНО</v>
          </cell>
          <cell r="D162">
            <v>113</v>
          </cell>
          <cell r="F162">
            <v>113</v>
          </cell>
        </row>
        <row r="163">
          <cell r="A163" t="str">
            <v>6268 ГОВЯЖЬЯ Папа может вар п/о 0,4кг 8 шт.  ОСТАНКИНО</v>
          </cell>
          <cell r="D163">
            <v>388</v>
          </cell>
          <cell r="F163">
            <v>388</v>
          </cell>
        </row>
        <row r="164">
          <cell r="A164" t="str">
            <v>6279 КОРЕЙКА ПО-ОСТ.к/в в/с с/н в/у 1/150_45с  ОСТАНКИНО</v>
          </cell>
          <cell r="D164">
            <v>397</v>
          </cell>
          <cell r="F164">
            <v>397</v>
          </cell>
        </row>
        <row r="165">
          <cell r="A165" t="str">
            <v>6303 МЯСНЫЕ Папа может сос п/о мгс 1.5*3  ОСТАНКИНО</v>
          </cell>
          <cell r="D165">
            <v>494.8</v>
          </cell>
          <cell r="F165">
            <v>494.8</v>
          </cell>
        </row>
        <row r="166">
          <cell r="A166" t="str">
            <v>6324 ДОКТОРСКАЯ ГОСТ вар п/о 0.4кг 8шт.  ОСТАНКИНО</v>
          </cell>
          <cell r="D166">
            <v>72</v>
          </cell>
          <cell r="F166">
            <v>72</v>
          </cell>
        </row>
        <row r="167">
          <cell r="A167" t="str">
            <v>6325 ДОКТОРСКАЯ ПРЕМИУМ вар п/о 0.4кг 8шт.  ОСТАНКИНО</v>
          </cell>
          <cell r="D167">
            <v>1917</v>
          </cell>
          <cell r="F167">
            <v>1917</v>
          </cell>
        </row>
        <row r="168">
          <cell r="A168" t="str">
            <v>6332 МЯСНАЯ Папа может вар п/о 0.5кг 8шт.  ОСТАНКИНО</v>
          </cell>
          <cell r="D168">
            <v>1</v>
          </cell>
          <cell r="F168">
            <v>1</v>
          </cell>
        </row>
        <row r="169">
          <cell r="A169" t="str">
            <v>6333 МЯСНАЯ Папа может вар п/о 0.4кг 8шт.  ОСТАНКИНО</v>
          </cell>
          <cell r="D169">
            <v>4902</v>
          </cell>
          <cell r="F169">
            <v>4902</v>
          </cell>
        </row>
        <row r="170">
          <cell r="A170" t="str">
            <v>6340 ДОМАШНИЙ РЕЦЕПТ Коровино 0.5кг 8шт.  ОСТАНКИНО</v>
          </cell>
          <cell r="D170">
            <v>385</v>
          </cell>
          <cell r="F170">
            <v>385</v>
          </cell>
        </row>
        <row r="171">
          <cell r="A171" t="str">
            <v>6353 ЭКСТРА Папа может вар п/о 0.4кг 8шт.  ОСТАНКИНО</v>
          </cell>
          <cell r="D171">
            <v>1699</v>
          </cell>
          <cell r="F171">
            <v>1699</v>
          </cell>
        </row>
        <row r="172">
          <cell r="A172" t="str">
            <v>6392 ФИЛЕЙНАЯ Папа может вар п/о 0.4кг. ОСТАНКИНО</v>
          </cell>
          <cell r="D172">
            <v>4601</v>
          </cell>
          <cell r="F172">
            <v>4601</v>
          </cell>
        </row>
        <row r="173">
          <cell r="A173" t="str">
            <v>6448 СВИНИНА МАДЕРА с/к с/н в/у 1/100 10шт.   ОСТАНКИНО</v>
          </cell>
          <cell r="D173">
            <v>204</v>
          </cell>
          <cell r="F173">
            <v>204</v>
          </cell>
        </row>
        <row r="174">
          <cell r="A174" t="str">
            <v>6453 ЭКСТРА Папа может с/к с/н в/у 1/100 14шт.   ОСТАНКИНО</v>
          </cell>
          <cell r="D174">
            <v>1777</v>
          </cell>
          <cell r="F174">
            <v>1777</v>
          </cell>
        </row>
        <row r="175">
          <cell r="A175" t="str">
            <v>6454 АРОМАТНАЯ с/к с/н в/у 1/100 14шт.  ОСТАНКИНО</v>
          </cell>
          <cell r="D175">
            <v>1606</v>
          </cell>
          <cell r="F175">
            <v>1606</v>
          </cell>
        </row>
        <row r="176">
          <cell r="A176" t="str">
            <v>6459 СЕРВЕЛАТ ШВЕЙЦАРСК. в/к с/н в/у 1/100*10  ОСТАНКИНО</v>
          </cell>
          <cell r="D176">
            <v>738</v>
          </cell>
          <cell r="F176">
            <v>738</v>
          </cell>
        </row>
        <row r="177">
          <cell r="A177" t="str">
            <v>6470 ВЕТЧ.МРАМОРНАЯ в/у_45с  ОСТАНКИНО</v>
          </cell>
          <cell r="D177">
            <v>46.8</v>
          </cell>
          <cell r="F177">
            <v>46.8</v>
          </cell>
        </row>
        <row r="178">
          <cell r="A178" t="str">
            <v>6495 ВЕТЧ.МРАМОРНАЯ в/у срез 0.3кг 6шт_45с  ОСТАНКИНО</v>
          </cell>
          <cell r="D178">
            <v>275</v>
          </cell>
          <cell r="F178">
            <v>275</v>
          </cell>
        </row>
        <row r="179">
          <cell r="A179" t="str">
            <v>6527 ШПИКАЧКИ СОЧНЫЕ ПМ сар б/о мгс 1*3 45с ОСТАНКИНО</v>
          </cell>
          <cell r="D179">
            <v>494.4</v>
          </cell>
          <cell r="F179">
            <v>494.4</v>
          </cell>
        </row>
        <row r="180">
          <cell r="A180" t="str">
            <v>6528 ШПИКАЧКИ СОЧНЫЕ ПМ сар б/о мгс 0.4кг 45с  ОСТАНКИНО</v>
          </cell>
          <cell r="D180">
            <v>35</v>
          </cell>
          <cell r="F180">
            <v>35</v>
          </cell>
        </row>
        <row r="181">
          <cell r="A181" t="str">
            <v>6586 МРАМОРНАЯ И БАЛЫКОВАЯ в/к с/н мгс 1/90 ОСТАНКИНО</v>
          </cell>
          <cell r="D181">
            <v>150</v>
          </cell>
          <cell r="F181">
            <v>150</v>
          </cell>
        </row>
        <row r="182">
          <cell r="A182" t="str">
            <v>6609 С ГОВЯДИНОЙ ПМ сар б/о мгс 0.4кг_45с ОСТАНКИНО</v>
          </cell>
          <cell r="D182">
            <v>71</v>
          </cell>
          <cell r="F182">
            <v>71</v>
          </cell>
        </row>
        <row r="183">
          <cell r="A183" t="str">
            <v>6616 МОЛОЧНЫЕ КЛАССИЧЕСКИЕ сос п/о в/у 0.3кг  ОСТАНКИНО</v>
          </cell>
          <cell r="D183">
            <v>1564</v>
          </cell>
          <cell r="F183">
            <v>1564</v>
          </cell>
        </row>
        <row r="184">
          <cell r="A184" t="str">
            <v>6684 СЕРВЕЛАТ КАРЕЛЬСКИЙ ПМ в/к в/у 0.28кг  ОСТАНКИНО</v>
          </cell>
          <cell r="D184">
            <v>4</v>
          </cell>
          <cell r="F184">
            <v>4</v>
          </cell>
        </row>
        <row r="185">
          <cell r="A185" t="str">
            <v>6697 СЕРВЕЛАТ ФИНСКИЙ ПМ в/к в/у 0,35кг 8шт.  ОСТАНКИНО</v>
          </cell>
          <cell r="D185">
            <v>5130</v>
          </cell>
          <cell r="F185">
            <v>5130</v>
          </cell>
        </row>
        <row r="186">
          <cell r="A186" t="str">
            <v>6713 СОЧНЫЙ ГРИЛЬ ПМ сос п/о мгс 0.41кг 8шт.  ОСТАНКИНО</v>
          </cell>
          <cell r="D186">
            <v>2291</v>
          </cell>
          <cell r="F186">
            <v>2291</v>
          </cell>
        </row>
        <row r="187">
          <cell r="A187" t="str">
            <v>6724 МОЛОЧНЫЕ ПМ сос п/о мгс 0.41кг 10шт.  ОСТАНКИНО</v>
          </cell>
          <cell r="D187">
            <v>544</v>
          </cell>
          <cell r="F187">
            <v>544</v>
          </cell>
        </row>
        <row r="188">
          <cell r="A188" t="str">
            <v>6762 СЛИВОЧНЫЕ сос ц/о мгс 0.41кг 8шт.  ОСТАНКИНО</v>
          </cell>
          <cell r="D188">
            <v>22</v>
          </cell>
          <cell r="F188">
            <v>22</v>
          </cell>
        </row>
        <row r="189">
          <cell r="A189" t="str">
            <v>6765 РУБЛЕНЫЕ сос ц/о мгс 0.36кг 6шт.  ОСТАНКИНО</v>
          </cell>
          <cell r="D189">
            <v>526</v>
          </cell>
          <cell r="F189">
            <v>526</v>
          </cell>
        </row>
        <row r="190">
          <cell r="A190" t="str">
            <v>6785 ВЕНСКАЯ САЛЯМИ п/к в/у 0.33кг 8шт.  ОСТАНКИНО</v>
          </cell>
          <cell r="D190">
            <v>240</v>
          </cell>
          <cell r="F190">
            <v>241</v>
          </cell>
        </row>
        <row r="191">
          <cell r="A191" t="str">
            <v>6787 СЕРВЕЛАТ КРЕМЛЕВСКИЙ в/к в/у 0,33кг 8шт.  ОСТАНКИНО</v>
          </cell>
          <cell r="D191">
            <v>228</v>
          </cell>
          <cell r="F191">
            <v>228</v>
          </cell>
        </row>
        <row r="192">
          <cell r="A192" t="str">
            <v>6793 БАЛЫКОВАЯ в/к в/у 0,33кг 8шт.  ОСТАНКИНО</v>
          </cell>
          <cell r="D192">
            <v>421</v>
          </cell>
          <cell r="F192">
            <v>422</v>
          </cell>
        </row>
        <row r="193">
          <cell r="A193" t="str">
            <v>6829 МОЛОЧНЫЕ КЛАССИЧЕСКИЕ сос п/о мгс 2*4_С  ОСТАНКИНО</v>
          </cell>
          <cell r="D193">
            <v>866.3</v>
          </cell>
          <cell r="F193">
            <v>866.3</v>
          </cell>
        </row>
        <row r="194">
          <cell r="A194" t="str">
            <v>6837 ФИЛЕЙНЫЕ Папа Может сос ц/о мгс 0.4кг  ОСТАНКИНО</v>
          </cell>
          <cell r="D194">
            <v>1113</v>
          </cell>
          <cell r="F194">
            <v>1113</v>
          </cell>
        </row>
        <row r="195">
          <cell r="A195" t="str">
            <v>6842 ДЫМОВИЦА ИЗ ОКОРОКА к/в мл/к в/у 0,3кг  ОСТАНКИНО</v>
          </cell>
          <cell r="D195">
            <v>67</v>
          </cell>
          <cell r="F195">
            <v>67</v>
          </cell>
        </row>
        <row r="196">
          <cell r="A196" t="str">
            <v>6861 ДОМАШНИЙ РЕЦЕПТ Коровино вар п/о  ОСТАНКИНО</v>
          </cell>
          <cell r="D196">
            <v>162.1</v>
          </cell>
          <cell r="F196">
            <v>162.1</v>
          </cell>
        </row>
        <row r="197">
          <cell r="A197" t="str">
            <v>6866 ВЕТЧ.НЕЖНАЯ Коровино п/о_Маяк  ОСТАНКИНО</v>
          </cell>
          <cell r="D197">
            <v>163.6</v>
          </cell>
          <cell r="F197">
            <v>163.6</v>
          </cell>
        </row>
        <row r="198">
          <cell r="A198" t="str">
            <v>6872 ШАШЛЫК ИЗ СВИНИНЫ зам. ВЕС ОСТАНКИНО</v>
          </cell>
          <cell r="D198">
            <v>10.1</v>
          </cell>
          <cell r="F198">
            <v>10.1</v>
          </cell>
        </row>
        <row r="199">
          <cell r="A199" t="str">
            <v>6877 В ОБВЯЗКЕ вар п/о  ОСТАНКИНО</v>
          </cell>
          <cell r="D199">
            <v>2.6</v>
          </cell>
          <cell r="F199">
            <v>2.6</v>
          </cell>
        </row>
        <row r="200">
          <cell r="A200" t="str">
            <v>6909 ДЛЯ ДЕТЕЙ сос п/о мгс 0.33кг 8шт.  ОСТАНКИНО</v>
          </cell>
          <cell r="D200">
            <v>277</v>
          </cell>
          <cell r="F200">
            <v>277</v>
          </cell>
        </row>
        <row r="201">
          <cell r="A201" t="str">
            <v>6987 СУПЕР СЫТНЫЕ ПМ сос п/о мгс 0.6кг 8 шт.  ОСТАНКИНО</v>
          </cell>
          <cell r="D201">
            <v>2</v>
          </cell>
          <cell r="F201">
            <v>2</v>
          </cell>
        </row>
        <row r="202">
          <cell r="A202" t="str">
            <v>7001 КЛАССИЧЕСКИЕ Папа может сар б/о мгс 1*3  ОСТАНКИНО</v>
          </cell>
          <cell r="D202">
            <v>228.9</v>
          </cell>
          <cell r="F202">
            <v>229.94300000000001</v>
          </cell>
        </row>
        <row r="203">
          <cell r="A203" t="str">
            <v>7038 С ГОВЯДИНОЙ ПМ сос п/о мгс 1.5*4  ОСТАНКИНО</v>
          </cell>
          <cell r="D203">
            <v>207.3</v>
          </cell>
          <cell r="F203">
            <v>207.3</v>
          </cell>
        </row>
        <row r="204">
          <cell r="A204" t="str">
            <v>7040 С ИНДЕЙКОЙ ПМ сос ц/о в/у 1/270 8шт.  ОСТАНКИНО</v>
          </cell>
          <cell r="D204">
            <v>58</v>
          </cell>
          <cell r="F204">
            <v>58</v>
          </cell>
        </row>
        <row r="205">
          <cell r="A205" t="str">
            <v>7059 ШПИКАЧКИ СОЧНЫЕ С БЕК. п/о мгс 0.3кг_60с  ОСТАНКИНО</v>
          </cell>
          <cell r="D205">
            <v>126</v>
          </cell>
          <cell r="F205">
            <v>126</v>
          </cell>
        </row>
        <row r="206">
          <cell r="A206" t="str">
            <v>7066 СОЧНЫЕ ПМ сос п/о мгс 0.41кг 10шт_50с  ОСТАНКИНО</v>
          </cell>
          <cell r="D206">
            <v>7685</v>
          </cell>
          <cell r="F206">
            <v>7685</v>
          </cell>
        </row>
        <row r="207">
          <cell r="A207" t="str">
            <v>7070 СОЧНЫЕ ПМ сос п/о мгс 1.5*4_А_50с  ОСТАНКИНО</v>
          </cell>
          <cell r="D207">
            <v>3522.65</v>
          </cell>
          <cell r="F207">
            <v>3522.65</v>
          </cell>
        </row>
        <row r="208">
          <cell r="A208" t="str">
            <v>7073 МОЛОЧ.ПРЕМИУМ ПМ сос п/о в/у 1/350_50с  ОСТАНКИНО</v>
          </cell>
          <cell r="D208">
            <v>2081</v>
          </cell>
          <cell r="F208">
            <v>2081</v>
          </cell>
        </row>
        <row r="209">
          <cell r="A209" t="str">
            <v>7074 МОЛОЧ.ПРЕМИУМ ПМ сос п/о мгс 0.6кг_50с  ОСТАНКИНО</v>
          </cell>
          <cell r="D209">
            <v>122</v>
          </cell>
          <cell r="F209">
            <v>122</v>
          </cell>
        </row>
        <row r="210">
          <cell r="A210" t="str">
            <v>7075 МОЛОЧ.ПРЕМИУМ ПМ сос п/о мгс 1.5*4_О_50с  ОСТАНКИНО</v>
          </cell>
          <cell r="D210">
            <v>153</v>
          </cell>
          <cell r="F210">
            <v>153</v>
          </cell>
        </row>
        <row r="211">
          <cell r="A211" t="str">
            <v>7077 МЯСНЫЕ С ГОВЯД.ПМ сос п/о мгс 0.4кг_50с  ОСТАНКИНО</v>
          </cell>
          <cell r="D211">
            <v>1752</v>
          </cell>
          <cell r="F211">
            <v>1752</v>
          </cell>
        </row>
        <row r="212">
          <cell r="A212" t="str">
            <v>7080 СЛИВОЧНЫЕ ПМ сос п/о мгс 0.41кг 10шт. 50с  ОСТАНКИНО</v>
          </cell>
          <cell r="D212">
            <v>3575</v>
          </cell>
          <cell r="F212">
            <v>3575</v>
          </cell>
        </row>
        <row r="213">
          <cell r="A213" t="str">
            <v>7082 СЛИВОЧНЫЕ ПМ сос п/о мгс 1.5*4_50с  ОСТАНКИНО</v>
          </cell>
          <cell r="D213">
            <v>156.4</v>
          </cell>
          <cell r="F213">
            <v>156.4</v>
          </cell>
        </row>
        <row r="214">
          <cell r="A214" t="str">
            <v>7087 ШПИК С ЧЕСНОК.И ПЕРЦЕМ к/в в/у 0.3кг_50с  ОСТАНКИНО</v>
          </cell>
          <cell r="D214">
            <v>200</v>
          </cell>
          <cell r="F214">
            <v>200</v>
          </cell>
        </row>
        <row r="215">
          <cell r="A215" t="str">
            <v>7090 СВИНИНА ПО-ДОМ. к/в мл/к в/у 0.3кг_50с  ОСТАНКИНО</v>
          </cell>
          <cell r="D215">
            <v>682</v>
          </cell>
          <cell r="F215">
            <v>682</v>
          </cell>
        </row>
        <row r="216">
          <cell r="A216" t="str">
            <v>7092 БЕКОН Папа может с/к с/н в/у 1/140_50с  ОСТАНКИНО</v>
          </cell>
          <cell r="D216">
            <v>1042</v>
          </cell>
          <cell r="F216">
            <v>1042</v>
          </cell>
        </row>
        <row r="217">
          <cell r="A217" t="str">
            <v>7105 МИЛАНО с/к с/н мгс 1/90 12шт.  ОСТАНКИНО</v>
          </cell>
          <cell r="D217">
            <v>86</v>
          </cell>
          <cell r="F217">
            <v>86</v>
          </cell>
        </row>
        <row r="218">
          <cell r="A218" t="str">
            <v>7106 ТОСКАНО с/к с/н мгс 1/90 12шт.  ОСТАНКИНО</v>
          </cell>
          <cell r="D218">
            <v>100</v>
          </cell>
          <cell r="F218">
            <v>100</v>
          </cell>
        </row>
        <row r="219">
          <cell r="A219" t="str">
            <v>7107 САН-РЕМО с/в с/н мгс 1/90 12шт.  ОСТАНКИНО</v>
          </cell>
          <cell r="D219">
            <v>114</v>
          </cell>
          <cell r="F219">
            <v>114</v>
          </cell>
        </row>
        <row r="220">
          <cell r="A220" t="str">
            <v>7126 МОЛОЧНАЯ Останкино вар п/о 0.4кг 8шт.  ОСТАНКИНО</v>
          </cell>
          <cell r="D220">
            <v>13</v>
          </cell>
          <cell r="F220">
            <v>13</v>
          </cell>
        </row>
        <row r="221">
          <cell r="A221" t="str">
            <v>7131 БАЛЫКОВАЯ в/к в/у 0,84кг ВЕС ОСТАНКИНО</v>
          </cell>
          <cell r="D221">
            <v>9.14</v>
          </cell>
          <cell r="F221">
            <v>9.14</v>
          </cell>
        </row>
        <row r="222">
          <cell r="A222" t="str">
            <v>7143 БРАУНШВЕЙГСКАЯ ГОСТ с/к в/у 1/220 8шт. ОСТАНКИНО</v>
          </cell>
          <cell r="D222">
            <v>50</v>
          </cell>
          <cell r="F222">
            <v>50</v>
          </cell>
        </row>
        <row r="223">
          <cell r="A223" t="str">
            <v>7147 САЛЬЧИЧОН Останкино с/к в/у 1/220 8шт.  ОСТАНКИНО</v>
          </cell>
          <cell r="D223">
            <v>106</v>
          </cell>
          <cell r="F223">
            <v>106</v>
          </cell>
        </row>
        <row r="224">
          <cell r="A224" t="str">
            <v>7149 БАЛЫКОВАЯ Коровино п/к в/у 0.84кг_50с  ОСТАНКИНО</v>
          </cell>
          <cell r="D224">
            <v>42</v>
          </cell>
          <cell r="F224">
            <v>42</v>
          </cell>
        </row>
        <row r="225">
          <cell r="A225" t="str">
            <v>7154 СЕРВЕЛАТ ЗЕРНИСТЫЙ ПМ в/к в/у 0.35кг_50с  ОСТАНКИНО</v>
          </cell>
          <cell r="D225">
            <v>2893</v>
          </cell>
          <cell r="F225">
            <v>2893</v>
          </cell>
        </row>
        <row r="226">
          <cell r="A226" t="str">
            <v>7166 СЕРВЕЛТ ОХОТНИЧИЙ ПМ в/к в/у_50с  ОСТАНКИНО</v>
          </cell>
          <cell r="D226">
            <v>525</v>
          </cell>
          <cell r="F226">
            <v>525</v>
          </cell>
        </row>
        <row r="227">
          <cell r="A227" t="str">
            <v>7169 СЕРВЕЛАТ ОХОТНИЧИЙ ПМ в/к в/у 0.35кг_50с  ОСТАНКИНО</v>
          </cell>
          <cell r="D227">
            <v>4409</v>
          </cell>
          <cell r="F227">
            <v>4409</v>
          </cell>
        </row>
        <row r="228">
          <cell r="A228" t="str">
            <v>7187 ГРУДИНКА ПРЕМИУМ к/в мл/к в/у 0,3кг_50с ОСТАНКИНО</v>
          </cell>
          <cell r="D228">
            <v>525</v>
          </cell>
          <cell r="F228">
            <v>525</v>
          </cell>
        </row>
        <row r="229">
          <cell r="A229" t="str">
            <v>7225 ТОСКАНО ПРЕМИУМ Останкино с/к в/у 1/180  ОСТАНКИНО</v>
          </cell>
          <cell r="D229">
            <v>238</v>
          </cell>
          <cell r="F229">
            <v>238</v>
          </cell>
        </row>
        <row r="230">
          <cell r="A230" t="str">
            <v>7226 ЧОРИЗО ПРЕМИУМ Останкино с/к в/у 1/180  ОСТАНКИНО</v>
          </cell>
          <cell r="D230">
            <v>82</v>
          </cell>
          <cell r="F230">
            <v>82</v>
          </cell>
        </row>
        <row r="231">
          <cell r="A231" t="str">
            <v>7227 САЛЯМИ ФИНСКАЯ Папа может с/к в/у 1/180  ОСТАНКИНО</v>
          </cell>
          <cell r="D231">
            <v>195</v>
          </cell>
          <cell r="F231">
            <v>195</v>
          </cell>
        </row>
        <row r="232">
          <cell r="A232" t="str">
            <v>7231 КЛАССИЧЕСКАЯ ПМ вар п/о 0,3кг 8шт_209к ОСТАНКИНО</v>
          </cell>
          <cell r="D232">
            <v>1621</v>
          </cell>
          <cell r="F232">
            <v>1621</v>
          </cell>
        </row>
        <row r="233">
          <cell r="A233" t="str">
            <v>7232 БОЯNСКАЯ ПМ п/к в/у 0,28кг 8шт_209к ОСТАНКИНО</v>
          </cell>
          <cell r="D233">
            <v>1746</v>
          </cell>
          <cell r="F233">
            <v>1746</v>
          </cell>
        </row>
        <row r="234">
          <cell r="A234" t="str">
            <v>7234 ФИЛЕЙНЫЕ ПМ сос ц/о в/у 1/495 8шт.  ОСТАНКИНО</v>
          </cell>
          <cell r="D234">
            <v>208</v>
          </cell>
          <cell r="F234">
            <v>208</v>
          </cell>
        </row>
        <row r="235">
          <cell r="A235" t="str">
            <v>7235 ВЕТЧ.КЛАССИЧЕСКАЯ ПМ п/о 0,35кг 8шт_209к ОСТАНКИНО</v>
          </cell>
          <cell r="D235">
            <v>66</v>
          </cell>
          <cell r="F235">
            <v>67</v>
          </cell>
        </row>
        <row r="236">
          <cell r="A236" t="str">
            <v>7236 СЕРВЕЛАТ КАРЕЛЬСКИЙ в/к в/у 0,28кг_209к ОСТАНКИНО</v>
          </cell>
          <cell r="D236">
            <v>3724</v>
          </cell>
          <cell r="F236">
            <v>3724</v>
          </cell>
        </row>
        <row r="237">
          <cell r="A237" t="str">
            <v>7241 САЛЯМИ Папа может п/к в/у 0,28кг_209к ОСТАНКИНО</v>
          </cell>
          <cell r="D237">
            <v>746</v>
          </cell>
          <cell r="F237">
            <v>746</v>
          </cell>
        </row>
        <row r="238">
          <cell r="A238" t="str">
            <v>7244 ФИЛЕЙНЫЕ Папа может сос ц/о мгс 0,72*4 ОСТАНКИНО</v>
          </cell>
          <cell r="D238">
            <v>42.58</v>
          </cell>
          <cell r="F238">
            <v>43.341000000000001</v>
          </cell>
        </row>
        <row r="239">
          <cell r="A239" t="str">
            <v>7245 ВЕТЧ.ФИЛЕЙНАЯ ПМ п/о 0,4кг 8шт ОСТАНКИНО</v>
          </cell>
          <cell r="D239">
            <v>146</v>
          </cell>
          <cell r="F239">
            <v>146</v>
          </cell>
        </row>
        <row r="240">
          <cell r="A240" t="str">
            <v>8377 Творожный Сыр 60% Сливочный  СТМ "ПапаМожет" - 140гр  ОСТАНКИНО</v>
          </cell>
          <cell r="D240">
            <v>194</v>
          </cell>
          <cell r="F240">
            <v>194</v>
          </cell>
        </row>
        <row r="241">
          <cell r="A241" t="str">
            <v>8391 Сыр творожный с зеленью 60% Папа может 140 гр.  ОСТАНКИНО</v>
          </cell>
          <cell r="D241">
            <v>79</v>
          </cell>
          <cell r="F241">
            <v>79</v>
          </cell>
        </row>
        <row r="242">
          <cell r="A242" t="str">
            <v>8398 Сыр ПАПА МОЖЕТ "Тильзитер" 45% 180 г  ОСТАНКИНО</v>
          </cell>
          <cell r="D242">
            <v>338</v>
          </cell>
          <cell r="F242">
            <v>338</v>
          </cell>
        </row>
        <row r="243">
          <cell r="A243" t="str">
            <v>8411 Сыр ПАПА МОЖЕТ "Гауда Голд" 45% 180 г  ОСТАНКИНО</v>
          </cell>
          <cell r="D243">
            <v>354</v>
          </cell>
          <cell r="F243">
            <v>354</v>
          </cell>
        </row>
        <row r="244">
          <cell r="A244" t="str">
            <v>8435 Сыр ПАПА МОЖЕТ "Российский традиционный" 45% 180 г  ОСТАНКИНО</v>
          </cell>
          <cell r="D244">
            <v>839</v>
          </cell>
          <cell r="F244">
            <v>839</v>
          </cell>
        </row>
        <row r="245">
          <cell r="A245" t="str">
            <v>8438 Плавленый Сыр 45% "С ветчиной" СТМ "ПапаМожет" 180гр  ОСТАНКИНО</v>
          </cell>
          <cell r="D245">
            <v>61</v>
          </cell>
          <cell r="F245">
            <v>61</v>
          </cell>
        </row>
        <row r="246">
          <cell r="A246" t="str">
            <v>8445 Плавленый Сыр 45% "С грибами" СТМ "ПапаМожет 180гр  ОСТАНКИНО</v>
          </cell>
          <cell r="D246">
            <v>32</v>
          </cell>
          <cell r="F246">
            <v>32</v>
          </cell>
        </row>
        <row r="247">
          <cell r="A247" t="str">
            <v>8452 Сыр колбасный копченый Папа Может 400 гр  ОСТАНКИНО</v>
          </cell>
          <cell r="D247">
            <v>12</v>
          </cell>
          <cell r="F247">
            <v>12</v>
          </cell>
        </row>
        <row r="248">
          <cell r="A248" t="str">
            <v>8459 Сыр ПАПА МОЖЕТ "Голландский традиционный" 45% 180 г  ОСТАНКИНО</v>
          </cell>
          <cell r="D248">
            <v>706</v>
          </cell>
          <cell r="F248">
            <v>706</v>
          </cell>
        </row>
        <row r="249">
          <cell r="A249" t="str">
            <v>8476 Продукт колбасный с сыром копченый Коровино 400 гр  ОСТАНКИНО</v>
          </cell>
          <cell r="D249">
            <v>2</v>
          </cell>
          <cell r="F249">
            <v>2</v>
          </cell>
        </row>
        <row r="250">
          <cell r="A250" t="str">
            <v>8572 Сыр Папа Может "Гауда Голд", 45% брусок ВЕС ОСТАНКИНО</v>
          </cell>
          <cell r="D250">
            <v>13.5</v>
          </cell>
          <cell r="F250">
            <v>13.5</v>
          </cell>
        </row>
        <row r="251">
          <cell r="A251" t="str">
            <v>8674 Плавленый сыр "Шоколадный" 30% 180 гр ТМ "ПАПА МОЖЕТ"  ОСТАНКИНО</v>
          </cell>
          <cell r="D251">
            <v>27</v>
          </cell>
          <cell r="F251">
            <v>27</v>
          </cell>
        </row>
        <row r="252">
          <cell r="A252" t="str">
            <v>8681 Сыр плавленый Сливочный ж 45 % 180г ТМ Папа Может (16шт) ОСТАНКИНО</v>
          </cell>
          <cell r="D252">
            <v>97</v>
          </cell>
          <cell r="F252">
            <v>97</v>
          </cell>
        </row>
        <row r="253">
          <cell r="A253" t="str">
            <v>8831 Сыр ПАПА МОЖЕТ "Министерский" 180гр, 45 %  ОСТАНКИНО</v>
          </cell>
          <cell r="D253">
            <v>111</v>
          </cell>
          <cell r="F253">
            <v>111</v>
          </cell>
        </row>
        <row r="254">
          <cell r="A254" t="str">
            <v>8855 Сыр ПАПА МОЖЕТ "Папин завтрак" 180гр, 45 %  ОСТАНКИНО</v>
          </cell>
          <cell r="D254">
            <v>65</v>
          </cell>
          <cell r="F254">
            <v>65</v>
          </cell>
        </row>
        <row r="255">
          <cell r="A255" t="str">
            <v>Балык говяжий с/к "Эликатессе" 0,10 кг.шт. нарезка (лоток с ср.защ.атм.)  СПК</v>
          </cell>
          <cell r="D255">
            <v>200</v>
          </cell>
          <cell r="F255">
            <v>200</v>
          </cell>
        </row>
        <row r="256">
          <cell r="A256" t="str">
            <v>Балык свиной с/к "Эликатессе" 0,10 кг.шт. нарезка (лоток с ср.защ.атм.)  СПК</v>
          </cell>
          <cell r="D256">
            <v>313</v>
          </cell>
          <cell r="F256">
            <v>313</v>
          </cell>
        </row>
        <row r="257">
          <cell r="A257" t="str">
            <v>Балыковая с/к 200 гр. срез "Эликатессе" термоформ.пак.  СПК</v>
          </cell>
          <cell r="D257">
            <v>105</v>
          </cell>
          <cell r="F257">
            <v>105</v>
          </cell>
        </row>
        <row r="258">
          <cell r="A258" t="str">
            <v>БОНУС МОЛОЧНЫЕ КЛАССИЧЕСКИЕ сос п/о в/у 0.3кг (6084)  ОСТАНКИНО</v>
          </cell>
          <cell r="D258">
            <v>67</v>
          </cell>
          <cell r="F258">
            <v>67</v>
          </cell>
        </row>
        <row r="259">
          <cell r="A259" t="str">
            <v>БОНУС МОЛОЧНЫЕ КЛАССИЧЕСКИЕ сос п/о мгс 2*4_С (4980)  ОСТАНКИНО</v>
          </cell>
          <cell r="D259">
            <v>26</v>
          </cell>
          <cell r="F259">
            <v>26</v>
          </cell>
        </row>
        <row r="260">
          <cell r="A260" t="str">
            <v>БОНУС СОЧНЫЕ Папа может сос п/о мгс 1.5*4 (6954)  ОСТАНКИНО</v>
          </cell>
          <cell r="D260">
            <v>304</v>
          </cell>
          <cell r="F260">
            <v>304</v>
          </cell>
        </row>
        <row r="261">
          <cell r="A261" t="str">
            <v>БОНУС СОЧНЫЕ сос п/о мгс 0.41кг_UZ (6087)  ОСТАНКИНО</v>
          </cell>
          <cell r="D261">
            <v>259</v>
          </cell>
          <cell r="F261">
            <v>259</v>
          </cell>
        </row>
        <row r="262">
          <cell r="A262" t="str">
            <v>БОНУС_ 017  Сосиски Вязанка Сливочные, Вязанка амицел ВЕС.ПОКОМ</v>
          </cell>
          <cell r="F262">
            <v>621.04999999999995</v>
          </cell>
        </row>
        <row r="263">
          <cell r="A263" t="str">
            <v>БОНУС_ 456  Колбаса Филейная ТМ Особый рецепт ВЕС большой батон  ПОКОМ</v>
          </cell>
          <cell r="F263">
            <v>1993.509</v>
          </cell>
        </row>
        <row r="264">
          <cell r="A264" t="str">
            <v>БОНУС_307 Колбаса Сервелат Мясорубский с мелкорубленным окороком 0,35 кг срез ТМ Стародворье   Поком</v>
          </cell>
          <cell r="F264">
            <v>481</v>
          </cell>
        </row>
        <row r="265">
          <cell r="A265" t="str">
            <v>БОНУС_319  Колбаса вареная Филейская ТМ Вязанка ТС Классическая, 0,45 кг. ПОКОМ</v>
          </cell>
          <cell r="F265">
            <v>1985</v>
          </cell>
        </row>
        <row r="266">
          <cell r="A266" t="str">
            <v>БОНУС_412  Сосиски Баварские ТМ Стародворье 0,35 кг ПОКОМ</v>
          </cell>
          <cell r="F266">
            <v>1</v>
          </cell>
        </row>
        <row r="267">
          <cell r="A267" t="str">
            <v>БОНУС_Готовые чебупели с ветчиной и сыром Горячая штучка 0,3кг зам  ПОКОМ</v>
          </cell>
          <cell r="F267">
            <v>1</v>
          </cell>
        </row>
        <row r="268">
          <cell r="A268" t="str">
            <v>БОНУС_Готовые чебупели сочные с мясом ТМ Горячая штучка  0,3кг зам    ПОКОМ</v>
          </cell>
          <cell r="F268">
            <v>1006</v>
          </cell>
        </row>
        <row r="269">
          <cell r="A269" t="str">
            <v>БОНУС_Пельмени Бульмени с говядиной и свининой ТМ Горячая штучка. флоу-пак сфера 0,4 кг ПОКОМ</v>
          </cell>
          <cell r="F269">
            <v>23</v>
          </cell>
        </row>
        <row r="270">
          <cell r="A270" t="str">
            <v>БОНУС_Пельмени Бульмени с говядиной и свининой ТМ Горячая штучка. флоу-пак сфера 0,7 кг ПОКОМ</v>
          </cell>
          <cell r="F270">
            <v>408</v>
          </cell>
        </row>
        <row r="271">
          <cell r="A271" t="str">
            <v>Брошетт с/в 160 гр.шт. "Высокий вкус"  СПК</v>
          </cell>
          <cell r="D271">
            <v>2</v>
          </cell>
          <cell r="F271">
            <v>2</v>
          </cell>
        </row>
        <row r="272">
          <cell r="A272" t="str">
            <v>Бутербродная вареная 0,47 кг шт.  СПК</v>
          </cell>
          <cell r="D272">
            <v>72</v>
          </cell>
          <cell r="F272">
            <v>72</v>
          </cell>
        </row>
        <row r="273">
          <cell r="A273" t="str">
            <v>Вацлавская п/к (черева) 390 гр.шт. термоус.пак  СПК</v>
          </cell>
          <cell r="D273">
            <v>49</v>
          </cell>
          <cell r="F273">
            <v>49</v>
          </cell>
        </row>
        <row r="274">
          <cell r="A274" t="str">
            <v>Ветчина Альтаирская Столовая (для ХОРЕКА)  СПК</v>
          </cell>
          <cell r="D274">
            <v>8</v>
          </cell>
          <cell r="F274">
            <v>8</v>
          </cell>
        </row>
        <row r="275">
          <cell r="A275" t="str">
            <v>Готовые бельмеши сочные с мясом ТМ Горячая штучка 0,3кг зам  ПОКОМ</v>
          </cell>
          <cell r="D275">
            <v>4</v>
          </cell>
          <cell r="F275">
            <v>264</v>
          </cell>
        </row>
        <row r="276">
          <cell r="A276" t="str">
            <v>Готовые чебупели острые с мясом 0,24кг ТМ Горячая штучка  ПОКОМ</v>
          </cell>
          <cell r="F276">
            <v>9</v>
          </cell>
        </row>
        <row r="277">
          <cell r="A277" t="str">
            <v>Готовые чебупели острые с мясом Горячая штучка 0,3 кг зам  ПОКОМ</v>
          </cell>
          <cell r="D277">
            <v>11</v>
          </cell>
          <cell r="F277">
            <v>500</v>
          </cell>
        </row>
        <row r="278">
          <cell r="A278" t="str">
            <v>Готовые чебупели с ветчиной и сыром Горячая штучка 0,3кг зам  ПОКОМ</v>
          </cell>
          <cell r="D278">
            <v>1032</v>
          </cell>
          <cell r="F278">
            <v>3240</v>
          </cell>
        </row>
        <row r="279">
          <cell r="A279" t="str">
            <v>Готовые чебупели с мясом ТМ Горячая штучка Без свинины 0,3 кг ПОКОМ</v>
          </cell>
          <cell r="D279">
            <v>5</v>
          </cell>
          <cell r="F279">
            <v>5</v>
          </cell>
        </row>
        <row r="280">
          <cell r="A280" t="str">
            <v>Готовые чебупели сочные с мясом ТМ Горячая штучка  0,3кг зам  ПОКОМ</v>
          </cell>
          <cell r="D280">
            <v>1332</v>
          </cell>
          <cell r="F280">
            <v>2747</v>
          </cell>
        </row>
        <row r="281">
          <cell r="A281" t="str">
            <v>Готовые чебуреки с мясом ТМ Горячая штучка 0,09 кг флоу-пак ПОКОМ</v>
          </cell>
          <cell r="D281">
            <v>22</v>
          </cell>
          <cell r="F281">
            <v>554</v>
          </cell>
        </row>
        <row r="282">
          <cell r="A282" t="str">
            <v>Грудинка "По-московски" в/к термоус.пак.  СПК</v>
          </cell>
          <cell r="D282">
            <v>7.5</v>
          </cell>
          <cell r="F282">
            <v>7.5</v>
          </cell>
        </row>
        <row r="283">
          <cell r="A283" t="str">
            <v>Гуцульская с/к "КолбасГрад" 160 гр.шт. термоус. пак  СПК</v>
          </cell>
          <cell r="D283">
            <v>137</v>
          </cell>
          <cell r="F283">
            <v>137</v>
          </cell>
        </row>
        <row r="284">
          <cell r="A284" t="str">
            <v>Дельгаро с/в "Эликатессе" 140 гр.шт.  СПК</v>
          </cell>
          <cell r="D284">
            <v>53</v>
          </cell>
          <cell r="F284">
            <v>53</v>
          </cell>
        </row>
        <row r="285">
          <cell r="A285" t="str">
            <v>Деревенская с чесночком и сальцем п/к (черева) 390 гр.шт. термоус. пак.  СПК</v>
          </cell>
          <cell r="D285">
            <v>69</v>
          </cell>
          <cell r="F285">
            <v>69</v>
          </cell>
        </row>
        <row r="286">
          <cell r="A286" t="str">
            <v>Для праздника с/к "Просто выгодно" 260 гр.шт.  СПК</v>
          </cell>
          <cell r="D286">
            <v>19</v>
          </cell>
          <cell r="F286">
            <v>19</v>
          </cell>
        </row>
        <row r="287">
          <cell r="A287" t="str">
            <v>Докторская вареная в/с 0,47 кг шт.  СПК</v>
          </cell>
          <cell r="D287">
            <v>50</v>
          </cell>
          <cell r="F287">
            <v>50</v>
          </cell>
        </row>
        <row r="288">
          <cell r="A288" t="str">
            <v>Докторская вареная термоус.пак. "Высокий вкус"  СПК</v>
          </cell>
          <cell r="D288">
            <v>37.799999999999997</v>
          </cell>
          <cell r="F288">
            <v>37.799999999999997</v>
          </cell>
        </row>
        <row r="289">
          <cell r="A289" t="str">
            <v>ЖАР-ладушки с клубникой и вишней ТМ Стародворье 0,2 кг ПОКОМ</v>
          </cell>
          <cell r="F289">
            <v>58</v>
          </cell>
        </row>
        <row r="290">
          <cell r="A290" t="str">
            <v>ЖАР-ладушки с мясом 0,2кг ТМ Стародворье  ПОКОМ</v>
          </cell>
          <cell r="D290">
            <v>7</v>
          </cell>
          <cell r="F290">
            <v>278</v>
          </cell>
        </row>
        <row r="291">
          <cell r="A291" t="str">
            <v>ЖАР-ладушки с яблоком и грушей ТМ Стародворье 0,2 кг. ПОКОМ</v>
          </cell>
          <cell r="F291">
            <v>22</v>
          </cell>
        </row>
        <row r="292">
          <cell r="A292" t="str">
            <v>Карбонад Юбилейный термоус.пак.  СПК</v>
          </cell>
          <cell r="D292">
            <v>22</v>
          </cell>
          <cell r="F292">
            <v>22</v>
          </cell>
        </row>
        <row r="293">
          <cell r="A293" t="str">
            <v>Каша гречневая с говядиной "СПК" ж/б 0,340 кг.шт. термоус. пл. ЧМК  СПК</v>
          </cell>
          <cell r="D293">
            <v>26</v>
          </cell>
          <cell r="F293">
            <v>26</v>
          </cell>
        </row>
        <row r="294">
          <cell r="A294" t="str">
            <v>Каша перловая с говядиной "СПК" ж/б 0,340 кг.шт. термоус. пл. ЧМК СПК</v>
          </cell>
          <cell r="D294">
            <v>17</v>
          </cell>
          <cell r="F294">
            <v>17</v>
          </cell>
        </row>
        <row r="295">
          <cell r="A295" t="str">
            <v>Классическая с/к 80 гр.шт.нар. (лоток с ср.защ.атм.)  СПК</v>
          </cell>
          <cell r="D295">
            <v>44</v>
          </cell>
          <cell r="F295">
            <v>44</v>
          </cell>
        </row>
        <row r="296">
          <cell r="A296" t="str">
            <v>Колбаски ПодПивасики оригинальные с/к 0,10 кг.шт. термофор.пак.  СПК</v>
          </cell>
          <cell r="D296">
            <v>775</v>
          </cell>
          <cell r="F296">
            <v>775</v>
          </cell>
        </row>
        <row r="297">
          <cell r="A297" t="str">
            <v>Колбаски ПодПивасики острые с/к 0,10 кг.шт. термофор.пак.  СПК</v>
          </cell>
          <cell r="D297">
            <v>671</v>
          </cell>
          <cell r="F297">
            <v>671</v>
          </cell>
        </row>
        <row r="298">
          <cell r="A298" t="str">
            <v>Колбаски ПодПивасики с сыром с/к 100 гр.шт. (в ср.защ.атм.)  СПК</v>
          </cell>
          <cell r="D298">
            <v>143</v>
          </cell>
          <cell r="F298">
            <v>143</v>
          </cell>
        </row>
        <row r="299">
          <cell r="A299" t="str">
            <v>Круггетсы с сырным соусом ТМ Горячая штучка 0,25 кг зам  ПОКОМ</v>
          </cell>
          <cell r="D299">
            <v>31</v>
          </cell>
          <cell r="F299">
            <v>991</v>
          </cell>
        </row>
        <row r="300">
          <cell r="A300" t="str">
            <v>Круггетсы сочные ТМ Горячая штучка ТС Круггетсы  ВЕС(3 кг)  ПОКОМ</v>
          </cell>
          <cell r="D300">
            <v>2</v>
          </cell>
          <cell r="F300">
            <v>2</v>
          </cell>
        </row>
        <row r="301">
          <cell r="A301" t="str">
            <v>Круггетсы сочные ТМ Горячая штучка ТС Круггетсы 0,25 кг зам  ПОКОМ</v>
          </cell>
          <cell r="D301">
            <v>553</v>
          </cell>
          <cell r="F301">
            <v>1474</v>
          </cell>
        </row>
        <row r="302">
          <cell r="A302" t="str">
            <v>Купеческая п/к 0,38 кг.шт. термофор.пак.  СПК</v>
          </cell>
          <cell r="D302">
            <v>21</v>
          </cell>
          <cell r="F302">
            <v>21</v>
          </cell>
        </row>
        <row r="303">
          <cell r="A303" t="str">
            <v>Ла Фаворте с/в "Эликатессе" 140 гр.шт.  СПК</v>
          </cell>
          <cell r="D303">
            <v>75</v>
          </cell>
          <cell r="F303">
            <v>75</v>
          </cell>
        </row>
        <row r="304">
          <cell r="A304" t="str">
            <v>Ливерная Печеночная "Просто выгодно" 0,3 кг.шт.  СПК</v>
          </cell>
          <cell r="D304">
            <v>45</v>
          </cell>
          <cell r="F304">
            <v>45</v>
          </cell>
        </row>
        <row r="305">
          <cell r="A305" t="str">
            <v>Любительская вареная термоус.пак. "Высокий вкус"  СПК</v>
          </cell>
          <cell r="D305">
            <v>42</v>
          </cell>
          <cell r="F305">
            <v>42</v>
          </cell>
        </row>
        <row r="306">
          <cell r="A306" t="str">
            <v>Мини-сосиски в тесте 3,7кг ВЕС заморож. ТМ Зареченские  ПОКОМ</v>
          </cell>
          <cell r="F306">
            <v>266.21199999999999</v>
          </cell>
        </row>
        <row r="307">
          <cell r="A307" t="str">
            <v>Мини-чебуречки с мясом ВЕС 5,5кг ТМ Зареченские  ПОКОМ</v>
          </cell>
          <cell r="F307">
            <v>103.5</v>
          </cell>
        </row>
        <row r="308">
          <cell r="A308" t="str">
            <v>Мини-шарики с курочкой и сыром ТМ Зареченские ВЕС  ПОКОМ</v>
          </cell>
          <cell r="F308">
            <v>213.3</v>
          </cell>
        </row>
        <row r="309">
          <cell r="A309" t="str">
            <v>Наггетсы из печи 0,25кг ТМ Вязанка ТС Няняггетсы Сливушки замор.  ПОКОМ</v>
          </cell>
          <cell r="D309">
            <v>36</v>
          </cell>
          <cell r="F309">
            <v>2507</v>
          </cell>
        </row>
        <row r="310">
          <cell r="A310" t="str">
            <v>Наггетсы Нагетосы Сочная курочка ТМ Горячая штучка 0,25 кг зам  ПОКОМ</v>
          </cell>
          <cell r="D310">
            <v>35</v>
          </cell>
          <cell r="F310">
            <v>1783</v>
          </cell>
        </row>
        <row r="311">
          <cell r="A311" t="str">
            <v>Наггетсы с индейкой 0,25кг ТМ Вязанка ТС Няняггетсы Сливушки НД2 замор.  ПОКОМ</v>
          </cell>
          <cell r="D311">
            <v>33</v>
          </cell>
          <cell r="F311">
            <v>1938</v>
          </cell>
        </row>
        <row r="312">
          <cell r="A312" t="str">
            <v>Наггетсы с куриным филе и сыром ТМ Вязанка 0,25 кг ПОКОМ</v>
          </cell>
          <cell r="D312">
            <v>37</v>
          </cell>
          <cell r="F312">
            <v>1843</v>
          </cell>
        </row>
        <row r="313">
          <cell r="A313" t="str">
            <v>Наггетсы Хрустящие 0,3кг ТМ Зареченские  ПОКОМ</v>
          </cell>
          <cell r="F313">
            <v>64</v>
          </cell>
        </row>
        <row r="314">
          <cell r="A314" t="str">
            <v>Наггетсы Хрустящие ТМ Зареченские. ВЕС ПОКОМ</v>
          </cell>
          <cell r="D314">
            <v>6</v>
          </cell>
          <cell r="F314">
            <v>671</v>
          </cell>
        </row>
        <row r="315">
          <cell r="A315" t="str">
            <v>Новосибирская с/к 0,10 кг.шт. нарезка (лоток с ср.защ.атм.) "Высокий вкус"  СПК</v>
          </cell>
          <cell r="D315">
            <v>5</v>
          </cell>
          <cell r="F315">
            <v>5</v>
          </cell>
        </row>
        <row r="316">
          <cell r="A316" t="str">
            <v>Оригинальная с перцем с/к  СПК</v>
          </cell>
          <cell r="D316">
            <v>91.4</v>
          </cell>
          <cell r="F316">
            <v>91.4</v>
          </cell>
        </row>
        <row r="317">
          <cell r="A317" t="str">
            <v>Оригинальная с перцем с/к 0,235 кг.шт.  СПК</v>
          </cell>
          <cell r="D317">
            <v>6</v>
          </cell>
          <cell r="F317">
            <v>6</v>
          </cell>
        </row>
        <row r="318">
          <cell r="A318" t="str">
            <v>Особая вареная  СПК</v>
          </cell>
          <cell r="D318">
            <v>2</v>
          </cell>
          <cell r="F318">
            <v>2</v>
          </cell>
        </row>
        <row r="319">
          <cell r="A319" t="str">
            <v>Паштет печеночный 140 гр.шт.  СПК</v>
          </cell>
          <cell r="D319">
            <v>20</v>
          </cell>
          <cell r="F319">
            <v>20</v>
          </cell>
        </row>
        <row r="320">
          <cell r="A320" t="str">
            <v>Пекерсы с индейкой в сливочном соусе ТМ Горячая штучка 0,25 кг зам  ПОКОМ</v>
          </cell>
          <cell r="D320">
            <v>6</v>
          </cell>
          <cell r="F320">
            <v>301</v>
          </cell>
        </row>
        <row r="321">
          <cell r="A321" t="str">
            <v>Пельмени Grandmeni с говядиной и свининой 0,7кг ТМ Горячая штучка  ПОКОМ</v>
          </cell>
          <cell r="D321">
            <v>19</v>
          </cell>
          <cell r="F321">
            <v>297</v>
          </cell>
        </row>
        <row r="322">
          <cell r="A322" t="str">
            <v>Пельмени Бигбули #МЕГАВКУСИЩЕ с сочной грудинкой ТМ Горячая штучка 0,4 кг. ПОКОМ</v>
          </cell>
          <cell r="F322">
            <v>122</v>
          </cell>
        </row>
        <row r="323">
          <cell r="A323" t="str">
            <v>Пельмени Бигбули #МЕГАВКУСИЩЕ с сочной грудинкой ТМ Горячая штучка 0,7 кг. ПОКОМ</v>
          </cell>
          <cell r="D323">
            <v>26</v>
          </cell>
          <cell r="F323">
            <v>977</v>
          </cell>
        </row>
        <row r="324">
          <cell r="A324" t="str">
            <v>Пельмени Бигбули с мясом ТМ Горячая штучка. флоу-пак сфера 0,4 кг. ПОКОМ</v>
          </cell>
          <cell r="D324">
            <v>1</v>
          </cell>
          <cell r="F324">
            <v>169</v>
          </cell>
        </row>
        <row r="325">
          <cell r="A325" t="str">
            <v>Пельмени Бигбули с мясом ТМ Горячая штучка. флоу-пак сфера 0,7 кг ПОКОМ</v>
          </cell>
          <cell r="D325">
            <v>517</v>
          </cell>
          <cell r="F325">
            <v>2572</v>
          </cell>
        </row>
        <row r="326">
          <cell r="A326" t="str">
            <v>Пельмени Бигбули со сливочным маслом ТМ Горячая штучка, флоу-пак сфера 0,4. ПОКОМ</v>
          </cell>
          <cell r="F326">
            <v>160</v>
          </cell>
        </row>
        <row r="327">
          <cell r="A327" t="str">
            <v>Пельмени Бигбули со сливочным маслом ТМ Горячая штучка, флоу-пак сфера 0,7. ПОКОМ</v>
          </cell>
          <cell r="D327">
            <v>24</v>
          </cell>
          <cell r="F327">
            <v>935</v>
          </cell>
        </row>
        <row r="328">
          <cell r="A328" t="str">
            <v>Пельмени Бульмени мини с мясом и оливковым маслом 0,7 кг ТМ Горячая штучка  ПОКОМ</v>
          </cell>
          <cell r="D328">
            <v>14</v>
          </cell>
          <cell r="F328">
            <v>543</v>
          </cell>
        </row>
        <row r="329">
          <cell r="A329" t="str">
            <v>Пельмени Бульмени по-сибирски с говядиной и свининой ТМ Горячая штучка 0,8 кг ПОКОМ</v>
          </cell>
          <cell r="D329">
            <v>16</v>
          </cell>
          <cell r="F329">
            <v>44</v>
          </cell>
        </row>
        <row r="330">
          <cell r="A330" t="str">
            <v>Пельмени Бульмени с говядиной и свининой Наваристые 2,7кг Горячая штучка ВЕС  ПОКОМ</v>
          </cell>
          <cell r="F330">
            <v>82.902000000000001</v>
          </cell>
        </row>
        <row r="331">
          <cell r="A331" t="str">
            <v>Пельмени Бульмени с говядиной и свининой Наваристые 5кг Горячая штучка ВЕС  ПОКОМ</v>
          </cell>
          <cell r="D331">
            <v>20</v>
          </cell>
          <cell r="F331">
            <v>1432.7</v>
          </cell>
        </row>
        <row r="332">
          <cell r="A332" t="str">
            <v>Пельмени Бульмени с говядиной и свининой ТМ Горячая штучка. флоу-пак сфера 0,4 кг ПОКОМ</v>
          </cell>
          <cell r="D332">
            <v>21</v>
          </cell>
          <cell r="F332">
            <v>1032</v>
          </cell>
        </row>
        <row r="333">
          <cell r="A333" t="str">
            <v>Пельмени Бульмени с говядиной и свининой ТМ Горячая штучка. флоу-пак сфера 0,7 кг ПОКОМ</v>
          </cell>
          <cell r="D333">
            <v>715</v>
          </cell>
          <cell r="F333">
            <v>2502</v>
          </cell>
        </row>
        <row r="334">
          <cell r="A334" t="str">
            <v>Пельмени Бульмени со сливочным маслом ТМ Горячая шт. 0,43 кг  ПОКОМ</v>
          </cell>
          <cell r="F334">
            <v>1</v>
          </cell>
        </row>
        <row r="335">
          <cell r="A335" t="str">
            <v>Пельмени Бульмени со сливочным маслом ТМ Горячая штучка. флоу-пак сфера 0,4 кг. ПОКОМ</v>
          </cell>
          <cell r="D335">
            <v>12</v>
          </cell>
          <cell r="F335">
            <v>1205</v>
          </cell>
        </row>
        <row r="336">
          <cell r="A336" t="str">
            <v>Пельмени Бульмени со сливочным маслом ТМ Горячая штучка.флоу-пак сфера 0,7 кг. ПОКОМ</v>
          </cell>
          <cell r="D336">
            <v>873</v>
          </cell>
          <cell r="F336">
            <v>3937</v>
          </cell>
        </row>
        <row r="337">
          <cell r="A337" t="str">
            <v>Пельмени Бульмени хрустящие с мясом 0,22 кг ТМ Горячая штучка  ПОКОМ</v>
          </cell>
          <cell r="D337">
            <v>11</v>
          </cell>
          <cell r="F337">
            <v>620</v>
          </cell>
        </row>
        <row r="338">
          <cell r="A338" t="str">
            <v>Пельмени Зареченские сфера 5 кг.  ПОКОМ</v>
          </cell>
          <cell r="F338">
            <v>30</v>
          </cell>
        </row>
        <row r="339">
          <cell r="A339" t="str">
            <v>Пельмени Медвежьи ушки с фермерскими сливками 0,7кг  ПОКОМ</v>
          </cell>
          <cell r="D339">
            <v>5</v>
          </cell>
          <cell r="F339">
            <v>102</v>
          </cell>
        </row>
        <row r="340">
          <cell r="A340" t="str">
            <v>Пельмени Медвежьи ушки с фермерской свининой и говядиной Малые 0,7кг  ПОКОМ</v>
          </cell>
          <cell r="D340">
            <v>3</v>
          </cell>
          <cell r="F340">
            <v>158</v>
          </cell>
        </row>
        <row r="341">
          <cell r="A341" t="str">
            <v>Пельмени Мясорубские с рубленой грудинкой ТМ Стародворье флоупак  0,7 кг. ПОКОМ</v>
          </cell>
          <cell r="D341">
            <v>3</v>
          </cell>
          <cell r="F341">
            <v>74</v>
          </cell>
        </row>
        <row r="342">
          <cell r="A342" t="str">
            <v>Пельмени Мясорубские ТМ Стародворье фоупак равиоли 0,7 кг  ПОКОМ</v>
          </cell>
          <cell r="D342">
            <v>24</v>
          </cell>
          <cell r="F342">
            <v>1194</v>
          </cell>
        </row>
        <row r="343">
          <cell r="A343" t="str">
            <v>Пельмени Отборные из свинины и говядины 0,9 кг ТМ Стародворье ТС Медвежье ушко  ПОКОМ</v>
          </cell>
          <cell r="D343">
            <v>1</v>
          </cell>
          <cell r="F343">
            <v>370</v>
          </cell>
        </row>
        <row r="344">
          <cell r="A344" t="str">
            <v>Пельмени С говядиной и свининой, ВЕС, сфера пуговки Мясная Галерея  ПОКОМ</v>
          </cell>
          <cell r="D344">
            <v>15</v>
          </cell>
          <cell r="F344">
            <v>655</v>
          </cell>
        </row>
        <row r="345">
          <cell r="A345" t="str">
            <v>Пельмени Со свининой и говядиной ТМ Особый рецепт Любимая ложка 1,0 кг  ПОКОМ</v>
          </cell>
          <cell r="D345">
            <v>20</v>
          </cell>
          <cell r="F345">
            <v>696</v>
          </cell>
        </row>
        <row r="346">
          <cell r="A346" t="str">
            <v>Пельмени Сочные сфера 0,8 кг ТМ Стародворье  ПОКОМ</v>
          </cell>
          <cell r="F346">
            <v>136</v>
          </cell>
        </row>
        <row r="347">
          <cell r="A347" t="str">
            <v>Пирожки с мясом 0,3кг ТМ Зареченские  ПОКОМ</v>
          </cell>
          <cell r="F347">
            <v>4</v>
          </cell>
        </row>
        <row r="348">
          <cell r="A348" t="str">
            <v>Пирожки с мясом 3,7кг ВЕС ТМ Зареченские  ПОКОМ</v>
          </cell>
          <cell r="F348">
            <v>175.2</v>
          </cell>
        </row>
        <row r="349">
          <cell r="A349" t="str">
            <v>Покровская вареная 0,47 кг шт.  СПК</v>
          </cell>
          <cell r="D349">
            <v>12</v>
          </cell>
          <cell r="F349">
            <v>12</v>
          </cell>
        </row>
        <row r="350">
          <cell r="A350" t="str">
            <v>Ричеза с/к 230 гр.шт.  СПК</v>
          </cell>
          <cell r="D350">
            <v>74</v>
          </cell>
          <cell r="F350">
            <v>74</v>
          </cell>
        </row>
        <row r="351">
          <cell r="A351" t="str">
            <v>Сальчетти с/к 230 гр.шт.  СПК</v>
          </cell>
          <cell r="D351">
            <v>167</v>
          </cell>
          <cell r="F351">
            <v>167</v>
          </cell>
        </row>
        <row r="352">
          <cell r="A352" t="str">
            <v>Салями Русская с/к "Просто выгодно" 0,26 кг.шт. термофор.пак.  СПК</v>
          </cell>
          <cell r="D352">
            <v>19</v>
          </cell>
          <cell r="F352">
            <v>19</v>
          </cell>
        </row>
        <row r="353">
          <cell r="A353" t="str">
            <v>Салями с перчиком с/к "КолбасГрад" 160 гр.шт. термоус. пак.  СПК</v>
          </cell>
          <cell r="D353">
            <v>130</v>
          </cell>
          <cell r="F353">
            <v>130</v>
          </cell>
        </row>
        <row r="354">
          <cell r="A354" t="str">
            <v>Салями с/к 100 гр.шт.нар. (лоток с ср.защ.атм.)  СПК</v>
          </cell>
          <cell r="D354">
            <v>13</v>
          </cell>
          <cell r="F354">
            <v>13</v>
          </cell>
        </row>
        <row r="355">
          <cell r="A355" t="str">
            <v>Салями Трюфель с/в "Эликатессе" 0,16 кг.шт.  СПК</v>
          </cell>
          <cell r="D355">
            <v>120</v>
          </cell>
          <cell r="F355">
            <v>120</v>
          </cell>
        </row>
        <row r="356">
          <cell r="A356" t="str">
            <v>Сардельки "Докторские" (черева) ( в ср.защ.атм.) 1.0 кг. "Высокий вкус"  СПК</v>
          </cell>
          <cell r="D356">
            <v>22</v>
          </cell>
          <cell r="F356">
            <v>22</v>
          </cell>
        </row>
        <row r="357">
          <cell r="A357" t="str">
            <v>Сардельки из говядины (черева) (в ср.защ.атм.) "Высокий вкус"  СПК</v>
          </cell>
          <cell r="D357">
            <v>7</v>
          </cell>
          <cell r="F357">
            <v>7</v>
          </cell>
        </row>
        <row r="358">
          <cell r="A358" t="str">
            <v>Семейная с чесночком Экстра вареная  СПК</v>
          </cell>
          <cell r="D358">
            <v>8</v>
          </cell>
          <cell r="F358">
            <v>8</v>
          </cell>
        </row>
        <row r="359">
          <cell r="A359" t="str">
            <v>Сервелат Европейский в/к, в/с 0,38 кг.шт.термофор.пак  СПК</v>
          </cell>
          <cell r="D359">
            <v>75</v>
          </cell>
          <cell r="F359">
            <v>75</v>
          </cell>
        </row>
        <row r="360">
          <cell r="A360" t="str">
            <v>Сервелат мелкозернистый в/к 0,5 кг.шт. термоус.пак. "Высокий вкус"  СПК</v>
          </cell>
          <cell r="D360">
            <v>102</v>
          </cell>
          <cell r="F360">
            <v>102</v>
          </cell>
        </row>
        <row r="361">
          <cell r="A361" t="str">
            <v>Сервелат Финский в/к 0,38 кг.шт. термофор.пак.  СПК</v>
          </cell>
          <cell r="D361">
            <v>82</v>
          </cell>
          <cell r="F361">
            <v>82</v>
          </cell>
        </row>
        <row r="362">
          <cell r="A362" t="str">
            <v>Сервелат Фирменный в/к 0,10 кг.шт. нарезка (лоток с ср.защ.атм.)  СПК</v>
          </cell>
          <cell r="D362">
            <v>77</v>
          </cell>
          <cell r="F362">
            <v>77</v>
          </cell>
        </row>
        <row r="363">
          <cell r="A363" t="str">
            <v>Сервелат Фирменный в/к 0,38 кг.шт. термофор.пак.  СПК</v>
          </cell>
          <cell r="D363">
            <v>1</v>
          </cell>
          <cell r="F363">
            <v>1</v>
          </cell>
        </row>
        <row r="364">
          <cell r="A364" t="str">
            <v>Сибирская особая с/к 0,10 кг.шт. нарезка (лоток с ср.защ.атм.)  СПК</v>
          </cell>
          <cell r="D364">
            <v>202</v>
          </cell>
          <cell r="F364">
            <v>202</v>
          </cell>
        </row>
        <row r="365">
          <cell r="A365" t="str">
            <v>Сибирская особая с/к 0,235 кг шт.  СПК</v>
          </cell>
          <cell r="D365">
            <v>179</v>
          </cell>
          <cell r="F365">
            <v>179</v>
          </cell>
        </row>
        <row r="366">
          <cell r="A366" t="str">
            <v>Сосиски "Баварские" 0,36 кг.шт. вак.упак.  СПК</v>
          </cell>
          <cell r="D366">
            <v>2</v>
          </cell>
          <cell r="F366">
            <v>2</v>
          </cell>
        </row>
        <row r="367">
          <cell r="A367" t="str">
            <v>Сосиски "Молочные" 0,36 кг.шт. вак.упак.  СПК</v>
          </cell>
          <cell r="D367">
            <v>6</v>
          </cell>
          <cell r="F367">
            <v>6</v>
          </cell>
        </row>
        <row r="368">
          <cell r="A368" t="str">
            <v>Сосиски Классические (в ср.защ.атм.) СПК</v>
          </cell>
          <cell r="D368">
            <v>22</v>
          </cell>
          <cell r="F368">
            <v>22</v>
          </cell>
        </row>
        <row r="369">
          <cell r="A369" t="str">
            <v>Сосиски Мусульманские "Просто выгодно" (в ср.защ.атм.)  СПК</v>
          </cell>
          <cell r="D369">
            <v>3</v>
          </cell>
          <cell r="F369">
            <v>3</v>
          </cell>
        </row>
        <row r="370">
          <cell r="A370" t="str">
            <v>Сосиски Хот-дог подкопченные (лоток с ср.защ.атм.)  СПК</v>
          </cell>
          <cell r="D370">
            <v>20</v>
          </cell>
          <cell r="F370">
            <v>20</v>
          </cell>
        </row>
        <row r="371">
          <cell r="A371" t="str">
            <v>Сочный мегачебурек ТМ Зареченские ВЕС ПОКОМ</v>
          </cell>
          <cell r="D371">
            <v>4.4800000000000004</v>
          </cell>
          <cell r="F371">
            <v>173.06</v>
          </cell>
        </row>
        <row r="372">
          <cell r="A372" t="str">
            <v>Торо Неро с/в "Эликатессе" 140 гр.шт.  СПК</v>
          </cell>
          <cell r="D372">
            <v>37</v>
          </cell>
          <cell r="F372">
            <v>37</v>
          </cell>
        </row>
        <row r="373">
          <cell r="A373" t="str">
            <v>Утренняя вареная ВЕС СПК</v>
          </cell>
          <cell r="D373">
            <v>15</v>
          </cell>
          <cell r="F373">
            <v>15</v>
          </cell>
        </row>
        <row r="374">
          <cell r="A374" t="str">
            <v>Уши свиные копченые к пиву 0,15кг нар. д/ф шт.  СПК</v>
          </cell>
          <cell r="D374">
            <v>20</v>
          </cell>
          <cell r="F374">
            <v>20</v>
          </cell>
        </row>
        <row r="375">
          <cell r="A375" t="str">
            <v>Фестивальная пора с/к 100 гр.шт.нар. (лоток с ср.защ.атм.)  СПК</v>
          </cell>
          <cell r="D375">
            <v>243</v>
          </cell>
          <cell r="F375">
            <v>243</v>
          </cell>
        </row>
        <row r="376">
          <cell r="A376" t="str">
            <v>Фестивальная пора с/к 235 гр.шт.  СПК</v>
          </cell>
          <cell r="D376">
            <v>310</v>
          </cell>
          <cell r="F376">
            <v>310</v>
          </cell>
        </row>
        <row r="377">
          <cell r="A377" t="str">
            <v>Фестивальная пора с/к термоус.пак  СПК</v>
          </cell>
          <cell r="D377">
            <v>34.85</v>
          </cell>
          <cell r="F377">
            <v>34.85</v>
          </cell>
        </row>
        <row r="378">
          <cell r="A378" t="str">
            <v>Фирменная с/к 200 гр. срез "Эликатессе" термоформ.пак.  СПК</v>
          </cell>
          <cell r="D378">
            <v>92</v>
          </cell>
          <cell r="F378">
            <v>92</v>
          </cell>
        </row>
        <row r="379">
          <cell r="A379" t="str">
            <v>Фуэт с/в "Эликатессе" 160 гр.шт.  СПК</v>
          </cell>
          <cell r="D379">
            <v>149</v>
          </cell>
          <cell r="F379">
            <v>149</v>
          </cell>
        </row>
        <row r="380">
          <cell r="A380" t="str">
            <v>Хинкали Классические ТМ Зареченские ВЕС ПОКОМ</v>
          </cell>
          <cell r="F380">
            <v>140</v>
          </cell>
        </row>
        <row r="381">
          <cell r="A381" t="str">
            <v>Хот-догстер ТМ Горячая штучка ТС Хот-Догстер флоу-пак 0,09 кг. ПОКОМ</v>
          </cell>
          <cell r="D381">
            <v>20</v>
          </cell>
          <cell r="F381">
            <v>390</v>
          </cell>
        </row>
        <row r="382">
          <cell r="A382" t="str">
            <v>Хотстеры с сыром 0,25кг ТМ Горячая штучка  ПОКОМ</v>
          </cell>
          <cell r="D382">
            <v>21</v>
          </cell>
          <cell r="F382">
            <v>665</v>
          </cell>
        </row>
        <row r="383">
          <cell r="A383" t="str">
            <v>Хотстеры ТМ Горячая штучка ТС Хотстеры 0,25 кг зам  ПОКОМ</v>
          </cell>
          <cell r="D383">
            <v>993</v>
          </cell>
          <cell r="F383">
            <v>2463</v>
          </cell>
        </row>
        <row r="384">
          <cell r="A384" t="str">
            <v>Хрустипай спелая вишня ТМ Горячая штучка флоу-пак 0,07 кг. ПОКОМ</v>
          </cell>
          <cell r="D384">
            <v>30</v>
          </cell>
          <cell r="F384">
            <v>30</v>
          </cell>
        </row>
        <row r="385">
          <cell r="A385" t="str">
            <v>Хрустящие крылышки острые к пиву ТМ Горячая штучка 0,3кг зам  ПОКОМ</v>
          </cell>
          <cell r="D385">
            <v>13</v>
          </cell>
          <cell r="F385">
            <v>532</v>
          </cell>
        </row>
        <row r="386">
          <cell r="A386" t="str">
            <v>Хрустящие крылышки ТМ Горячая штучка 0,3 кг зам  ПОКОМ</v>
          </cell>
          <cell r="D386">
            <v>18</v>
          </cell>
          <cell r="F386">
            <v>596</v>
          </cell>
        </row>
        <row r="387">
          <cell r="A387" t="str">
            <v>Чебупели Foodgital 0,25кг ТМ Горячая штучка  ПОКОМ</v>
          </cell>
          <cell r="F387">
            <v>9</v>
          </cell>
        </row>
        <row r="388">
          <cell r="A388" t="str">
            <v>Чебупели Курочка гриль ТМ Горячая штучка, 0,3 кг зам  ПОКОМ</v>
          </cell>
          <cell r="D388">
            <v>3</v>
          </cell>
          <cell r="F388">
            <v>447</v>
          </cell>
        </row>
        <row r="389">
          <cell r="A389" t="str">
            <v>Чебупицца курочка по-итальянски Горячая штучка 0,25 кг зам  ПОКОМ</v>
          </cell>
          <cell r="D389">
            <v>1750</v>
          </cell>
          <cell r="F389">
            <v>3813</v>
          </cell>
        </row>
        <row r="390">
          <cell r="A390" t="str">
            <v>Чебупицца Маргарита 0,2кг ТМ Горячая штучка ТС Foodgital  ПОКОМ</v>
          </cell>
          <cell r="F390">
            <v>10</v>
          </cell>
        </row>
        <row r="391">
          <cell r="A391" t="str">
            <v>Чебупицца Пепперони ТМ Горячая штучка ТС Чебупицца 0.25кг зам  ПОКОМ</v>
          </cell>
          <cell r="D391">
            <v>1717</v>
          </cell>
          <cell r="F391">
            <v>5543</v>
          </cell>
        </row>
        <row r="392">
          <cell r="A392" t="str">
            <v>Чебупицца со вкусом 4 сыра 0,2кг ТМ Горячая штучка ТС Foodgital  ПОКОМ</v>
          </cell>
          <cell r="F392">
            <v>11</v>
          </cell>
        </row>
        <row r="393">
          <cell r="A393" t="str">
            <v>Чебуреки Мясные вес 2,7 кг ТМ Зареченские ВЕС ПОКОМ</v>
          </cell>
          <cell r="D393">
            <v>2.7</v>
          </cell>
          <cell r="F393">
            <v>10.8</v>
          </cell>
        </row>
        <row r="394">
          <cell r="A394" t="str">
            <v>Чебуреки сочные ВЕС ТМ Зареченские  ПОКОМ</v>
          </cell>
          <cell r="D394">
            <v>25</v>
          </cell>
          <cell r="F394">
            <v>525</v>
          </cell>
        </row>
        <row r="395">
          <cell r="A395" t="str">
            <v>Шпикачки Русские (черева) (в ср.защ.атм.) "Высокий вкус"  СПК</v>
          </cell>
          <cell r="D395">
            <v>19</v>
          </cell>
          <cell r="F395">
            <v>19</v>
          </cell>
        </row>
        <row r="396">
          <cell r="A396" t="str">
            <v>Эликапреза с/в "Эликатессе" 85 гр.шт. нарезка (лоток с ср.защ.атм.)  СПК</v>
          </cell>
          <cell r="D396">
            <v>10</v>
          </cell>
          <cell r="F396">
            <v>10</v>
          </cell>
        </row>
        <row r="397">
          <cell r="A397" t="str">
            <v>Юбилейная с/к 0,10 кг.шт. нарезка (лоток с ср.защ.атм.)  СПК</v>
          </cell>
          <cell r="D397">
            <v>4</v>
          </cell>
          <cell r="F397">
            <v>4</v>
          </cell>
        </row>
        <row r="398">
          <cell r="A398" t="str">
            <v>Юбилейная с/к 0,235 кг.шт.  СПК</v>
          </cell>
          <cell r="D398">
            <v>599</v>
          </cell>
          <cell r="F398">
            <v>599</v>
          </cell>
        </row>
        <row r="399">
          <cell r="A399" t="str">
            <v>Итого</v>
          </cell>
          <cell r="D399">
            <v>126281.65300000001</v>
          </cell>
          <cell r="F399">
            <v>293980.93599999999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23.05.2025 - 23.05.2025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142.37700000000001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119.179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417.50400000000002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509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1075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878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95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135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84.146000000000001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1021.896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33.634999999999998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225.536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108.696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36.744999999999997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43.15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86.801000000000002</v>
          </cell>
        </row>
        <row r="29">
          <cell r="A29" t="str">
            <v xml:space="preserve"> 247  Сардельки Нежные, ВЕС.  ПОКОМ</v>
          </cell>
          <cell r="D29">
            <v>26.138000000000002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17.64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413.37400000000002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11.981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26.838000000000001</v>
          </cell>
        </row>
        <row r="34">
          <cell r="A34" t="str">
            <v xml:space="preserve"> 263  Шпикачки Стародворские, ВЕС.  ПОКОМ</v>
          </cell>
          <cell r="D34">
            <v>24.585999999999999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5.31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0.90600000000000003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383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573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419</v>
          </cell>
        </row>
        <row r="40">
          <cell r="A40" t="str">
            <v xml:space="preserve"> 283  Сосиски Сочинки, ВЕС, ТМ Стародворье ПОКОМ</v>
          </cell>
          <cell r="D40">
            <v>105.09099999999999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77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199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49.933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305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527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27.486999999999998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95.528999999999996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279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397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211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51.243000000000002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133.81899999999999</v>
          </cell>
        </row>
        <row r="53">
          <cell r="A53" t="str">
            <v xml:space="preserve"> 316  Колбаса Нежная ТМ Зареченские ВЕС  ПОКОМ</v>
          </cell>
          <cell r="D53">
            <v>4.476</v>
          </cell>
        </row>
        <row r="54">
          <cell r="A54" t="str">
            <v xml:space="preserve"> 318  Сосиски Датские ТМ Зареченские, ВЕС  ПОКОМ</v>
          </cell>
          <cell r="D54">
            <v>620.93399999999997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813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505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147</v>
          </cell>
        </row>
        <row r="58">
          <cell r="A58" t="str">
            <v xml:space="preserve"> 328  Сардельки Сочинки Стародворье ТМ  0,4 кг ПОКОМ</v>
          </cell>
          <cell r="D58">
            <v>39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70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175.62899999999999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58</v>
          </cell>
        </row>
        <row r="62">
          <cell r="A62" t="str">
            <v xml:space="preserve"> 335  Колбаса Сливушка ТМ Вязанка. ВЕС.  ПОКОМ </v>
          </cell>
          <cell r="D62">
            <v>59.76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658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555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89.210999999999999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46.276000000000003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168.57499999999999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58.670999999999999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14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75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143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18.908000000000001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129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234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132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156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73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111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813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2291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143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32.133000000000003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43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21.725999999999999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257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234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117.85599999999999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597.62400000000002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1469.4659999999999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722.44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38.984000000000002</v>
          </cell>
        </row>
        <row r="92">
          <cell r="A92" t="str">
            <v xml:space="preserve"> 467  Колбаса Филейная 0,5кг ТМ Особый рецепт  ПОКОМ</v>
          </cell>
          <cell r="D92">
            <v>8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4.4710000000000001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183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121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184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120</v>
          </cell>
        </row>
        <row r="98">
          <cell r="A98" t="str">
            <v xml:space="preserve"> 516  Сосиски Классические ТМ Ядрена копоть 0,3кг  ПОКОМ</v>
          </cell>
          <cell r="D98">
            <v>2</v>
          </cell>
        </row>
        <row r="99">
          <cell r="A99" t="str">
            <v xml:space="preserve"> 519  Грудинка 0,12 кг нарезка ТМ Стародворье  ПОКОМ</v>
          </cell>
          <cell r="D99">
            <v>4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6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1</v>
          </cell>
        </row>
        <row r="102">
          <cell r="A102" t="str">
            <v xml:space="preserve"> 525  Колбаса Фуэт нарезка 0,07кг ТМ Стародворье  ПОКОМ</v>
          </cell>
          <cell r="D102">
            <v>1</v>
          </cell>
        </row>
        <row r="103">
          <cell r="A103" t="str">
            <v xml:space="preserve"> 526  Корейка вяленая выдержанная нарезка 0,05кг ТМ Стародворье  ПОКОМ</v>
          </cell>
          <cell r="D103">
            <v>1</v>
          </cell>
        </row>
        <row r="104">
          <cell r="A104" t="str">
            <v>3215 ВЕТЧ.МЯСНАЯ Папа может п/о 0.4кг 8шт.    ОСТАНКИНО</v>
          </cell>
          <cell r="D104">
            <v>159</v>
          </cell>
        </row>
        <row r="105">
          <cell r="A105" t="str">
            <v>3684 ПРЕСИЖН с/к в/у 1/250 8шт.   ОСТАНКИНО</v>
          </cell>
          <cell r="D105">
            <v>13</v>
          </cell>
        </row>
        <row r="106">
          <cell r="A106" t="str">
            <v>4063 МЯСНАЯ Папа может вар п/о_Л   ОСТАНКИНО</v>
          </cell>
          <cell r="D106">
            <v>336.625</v>
          </cell>
        </row>
        <row r="107">
          <cell r="A107" t="str">
            <v>4117 ЭКСТРА Папа может с/к в/у_Л   ОСТАНКИНО</v>
          </cell>
          <cell r="D107">
            <v>13.13</v>
          </cell>
        </row>
        <row r="108">
          <cell r="A108" t="str">
            <v>4574 Колбаса вар Мясная со шпиком 1кг Папа может п/о (код покуп. 24784) Останкино</v>
          </cell>
          <cell r="D108">
            <v>39.110999999999997</v>
          </cell>
        </row>
        <row r="109">
          <cell r="A109" t="str">
            <v>4813 ФИЛЕЙНАЯ Папа может вар п/о_Л   ОСТАНКИНО</v>
          </cell>
          <cell r="D109">
            <v>137.06700000000001</v>
          </cell>
        </row>
        <row r="110">
          <cell r="A110" t="str">
            <v>4993 САЛЯМИ ИТАЛЬЯНСКАЯ с/к в/у 1/250*8_120c ОСТАНКИНО</v>
          </cell>
          <cell r="D110">
            <v>83</v>
          </cell>
        </row>
        <row r="111">
          <cell r="A111" t="str">
            <v>5246 ДОКТОРСКАЯ ПРЕМИУМ вар б/о мгс_30с ОСТАНКИНО</v>
          </cell>
          <cell r="D111">
            <v>3.0070000000000001</v>
          </cell>
        </row>
        <row r="112">
          <cell r="A112" t="str">
            <v>5247 РУССКАЯ ПРЕМИУМ вар б/о мгс_30с ОСТАНКИНО</v>
          </cell>
          <cell r="D112">
            <v>1.472</v>
          </cell>
        </row>
        <row r="113">
          <cell r="A113" t="str">
            <v>5483 ЭКСТРА Папа может с/к в/у 1/250 8шт.   ОСТАНКИНО</v>
          </cell>
          <cell r="D113">
            <v>140</v>
          </cell>
        </row>
        <row r="114">
          <cell r="A114" t="str">
            <v>5544 Сервелат Финский в/к в/у_45с НОВАЯ ОСТАНКИНО</v>
          </cell>
          <cell r="D114">
            <v>301.48099999999999</v>
          </cell>
        </row>
        <row r="115">
          <cell r="A115" t="str">
            <v>5679 САЛЯМИ ИТАЛЬЯНСКАЯ с/к в/у 1/150_60с ОСТАНКИНО</v>
          </cell>
          <cell r="D115">
            <v>40</v>
          </cell>
        </row>
        <row r="116">
          <cell r="A116" t="str">
            <v>5682 САЛЯМИ МЕЛКОЗЕРНЕНАЯ с/к в/у 1/120_60с   ОСТАНКИНО</v>
          </cell>
          <cell r="D116">
            <v>391</v>
          </cell>
        </row>
        <row r="117">
          <cell r="A117" t="str">
            <v>5706 АРОМАТНАЯ Папа может с/к в/у 1/250 8шт.  ОСТАНКИНО</v>
          </cell>
          <cell r="D117">
            <v>112</v>
          </cell>
        </row>
        <row r="118">
          <cell r="A118" t="str">
            <v>5708 ПОСОЛЬСКАЯ Папа может с/к в/у ОСТАНКИНО</v>
          </cell>
          <cell r="D118">
            <v>14.391999999999999</v>
          </cell>
        </row>
        <row r="119">
          <cell r="A119" t="str">
            <v>5851 ЭКСТРА Папа может вар п/о   ОСТАНКИНО</v>
          </cell>
          <cell r="D119">
            <v>95.87</v>
          </cell>
        </row>
        <row r="120">
          <cell r="A120" t="str">
            <v>5931 ОХОТНИЧЬЯ Папа может с/к в/у 1/220 8шт.   ОСТАНКИНО</v>
          </cell>
          <cell r="D120">
            <v>222</v>
          </cell>
        </row>
        <row r="121">
          <cell r="A121" t="str">
            <v>5992 ВРЕМЯ ОКРОШКИ Папа может вар п/о 0.4кг   ОСТАНКИНО</v>
          </cell>
          <cell r="D121">
            <v>338</v>
          </cell>
        </row>
        <row r="122">
          <cell r="A122" t="str">
            <v>6004 РАГУ СВИНОЕ 1кг 8шт.зам_120с ОСТАНКИНО</v>
          </cell>
          <cell r="D122">
            <v>24</v>
          </cell>
        </row>
        <row r="123">
          <cell r="A123" t="str">
            <v>6221 НЕАПОЛИТАНСКИЙ ДУЭТ с/к с/н мгс 1/90  ОСТАНКИНО</v>
          </cell>
          <cell r="D123">
            <v>90</v>
          </cell>
        </row>
        <row r="124">
          <cell r="A124" t="str">
            <v>6228 МЯСНОЕ АССОРТИ к/з с/н мгс 1/90 10шт.  ОСТАНКИНО</v>
          </cell>
          <cell r="D124">
            <v>81</v>
          </cell>
        </row>
        <row r="125">
          <cell r="A125" t="str">
            <v>6247 ДОМАШНЯЯ Папа может вар п/о 0,4кг 8шт.  ОСТАНКИНО</v>
          </cell>
          <cell r="D125">
            <v>34</v>
          </cell>
        </row>
        <row r="126">
          <cell r="A126" t="str">
            <v>6268 ГОВЯЖЬЯ Папа может вар п/о 0,4кг 8 шт.  ОСТАНКИНО</v>
          </cell>
          <cell r="D126">
            <v>89</v>
          </cell>
        </row>
        <row r="127">
          <cell r="A127" t="str">
            <v>6279 КОРЕЙКА ПО-ОСТ.к/в в/с с/н в/у 1/150_45с  ОСТАНКИНО</v>
          </cell>
          <cell r="D127">
            <v>80</v>
          </cell>
        </row>
        <row r="128">
          <cell r="A128" t="str">
            <v>6303 МЯСНЫЕ Папа может сос п/о мгс 1.5*3  ОСТАНКИНО</v>
          </cell>
          <cell r="D128">
            <v>75.328999999999994</v>
          </cell>
        </row>
        <row r="129">
          <cell r="A129" t="str">
            <v>6324 ДОКТОРСКАЯ ГОСТ вар п/о 0.4кг 8шт.  ОСТАНКИНО</v>
          </cell>
          <cell r="D129">
            <v>18</v>
          </cell>
        </row>
        <row r="130">
          <cell r="A130" t="str">
            <v>6325 ДОКТОРСКАЯ ПРЕМИУМ вар п/о 0.4кг 8шт.  ОСТАНКИНО</v>
          </cell>
          <cell r="D130">
            <v>315</v>
          </cell>
        </row>
        <row r="131">
          <cell r="A131" t="str">
            <v>6333 МЯСНАЯ Папа может вар п/о 0.4кг 8шт.  ОСТАНКИНО</v>
          </cell>
          <cell r="D131">
            <v>946</v>
          </cell>
        </row>
        <row r="132">
          <cell r="A132" t="str">
            <v>6340 ДОМАШНИЙ РЕЦЕПТ Коровино 0.5кг 8шт.  ОСТАНКИНО</v>
          </cell>
          <cell r="D132">
            <v>105</v>
          </cell>
        </row>
        <row r="133">
          <cell r="A133" t="str">
            <v>6353 ЭКСТРА Папа может вар п/о 0.4кг 8шт.  ОСТАНКИНО</v>
          </cell>
          <cell r="D133">
            <v>349</v>
          </cell>
        </row>
        <row r="134">
          <cell r="A134" t="str">
            <v>6392 ФИЛЕЙНАЯ Папа может вар п/о 0.4кг. ОСТАНКИНО</v>
          </cell>
          <cell r="D134">
            <v>662</v>
          </cell>
        </row>
        <row r="135">
          <cell r="A135" t="str">
            <v>6448 СВИНИНА МАДЕРА с/к с/н в/у 1/100 10шт.   ОСТАНКИНО</v>
          </cell>
          <cell r="D135">
            <v>40</v>
          </cell>
        </row>
        <row r="136">
          <cell r="A136" t="str">
            <v>6453 ЭКСТРА Папа может с/к с/н в/у 1/100 14шт.   ОСТАНКИНО</v>
          </cell>
          <cell r="D136">
            <v>296</v>
          </cell>
        </row>
        <row r="137">
          <cell r="A137" t="str">
            <v>6454 АРОМАТНАЯ с/к с/н в/у 1/100 14шт.  ОСТАНКИНО</v>
          </cell>
          <cell r="D137">
            <v>292</v>
          </cell>
        </row>
        <row r="138">
          <cell r="A138" t="str">
            <v>6459 СЕРВЕЛАТ ШВЕЙЦАРСК. в/к с/н в/у 1/100*10  ОСТАНКИНО</v>
          </cell>
          <cell r="D138">
            <v>93</v>
          </cell>
        </row>
        <row r="139">
          <cell r="A139" t="str">
            <v>6470 ВЕТЧ.МРАМОРНАЯ в/у_45с  ОСТАНКИНО</v>
          </cell>
          <cell r="D139">
            <v>7.125</v>
          </cell>
        </row>
        <row r="140">
          <cell r="A140" t="str">
            <v>6495 ВЕТЧ.МРАМОРНАЯ в/у срез 0.3кг 6шт_45с  ОСТАНКИНО</v>
          </cell>
          <cell r="D140">
            <v>33</v>
          </cell>
        </row>
        <row r="141">
          <cell r="A141" t="str">
            <v>6527 ШПИКАЧКИ СОЧНЫЕ ПМ сар б/о мгс 1*3 45с ОСТАНКИНО</v>
          </cell>
          <cell r="D141">
            <v>109.922</v>
          </cell>
        </row>
        <row r="142">
          <cell r="A142" t="str">
            <v>6528 ШПИКАЧКИ СОЧНЫЕ ПМ сар б/о мгс 0.4кг 45с  ОСТАНКИНО</v>
          </cell>
          <cell r="D142">
            <v>4</v>
          </cell>
        </row>
        <row r="143">
          <cell r="A143" t="str">
            <v>6586 МРАМОРНАЯ И БАЛЫКОВАЯ в/к с/н мгс 1/90 ОСТАНКИНО</v>
          </cell>
          <cell r="D143">
            <v>27</v>
          </cell>
        </row>
        <row r="144">
          <cell r="A144" t="str">
            <v>6609 С ГОВЯДИНОЙ ПМ сар б/о мгс 0.4кг_45с ОСТАНКИНО</v>
          </cell>
          <cell r="D144">
            <v>10</v>
          </cell>
        </row>
        <row r="145">
          <cell r="A145" t="str">
            <v>6616 МОЛОЧНЫЕ КЛАССИЧЕСКИЕ сос п/о в/у 0.3кг  ОСТАНКИНО</v>
          </cell>
          <cell r="D145">
            <v>427</v>
          </cell>
        </row>
        <row r="146">
          <cell r="A146" t="str">
            <v>6697 СЕРВЕЛАТ ФИНСКИЙ ПМ в/к в/у 0,35кг 8шт.  ОСТАНКИНО</v>
          </cell>
          <cell r="D146">
            <v>951</v>
          </cell>
        </row>
        <row r="147">
          <cell r="A147" t="str">
            <v>6713 СОЧНЫЙ ГРИЛЬ ПМ сос п/о мгс 0.41кг 8шт.  ОСТАНКИНО</v>
          </cell>
          <cell r="D147">
            <v>493</v>
          </cell>
        </row>
        <row r="148">
          <cell r="A148" t="str">
            <v>6724 МОЛОЧНЫЕ ПМ сос п/о мгс 0.41кг 10шт.  ОСТАНКИНО</v>
          </cell>
          <cell r="D148">
            <v>90</v>
          </cell>
        </row>
        <row r="149">
          <cell r="A149" t="str">
            <v>6765 РУБЛЕНЫЕ сос ц/о мгс 0.36кг 6шт.  ОСТАНКИНО</v>
          </cell>
          <cell r="D149">
            <v>108</v>
          </cell>
        </row>
        <row r="150">
          <cell r="A150" t="str">
            <v>6785 ВЕНСКАЯ САЛЯМИ п/к в/у 0.33кг 8шт.  ОСТАНКИНО</v>
          </cell>
          <cell r="D150">
            <v>25</v>
          </cell>
        </row>
        <row r="151">
          <cell r="A151" t="str">
            <v>6787 СЕРВЕЛАТ КРЕМЛЕВСКИЙ в/к в/у 0,33кг 8шт.  ОСТАНКИНО</v>
          </cell>
          <cell r="D151">
            <v>59</v>
          </cell>
        </row>
        <row r="152">
          <cell r="A152" t="str">
            <v>6793 БАЛЫКОВАЯ в/к в/у 0,33кг 8шт.  ОСТАНКИНО</v>
          </cell>
          <cell r="D152">
            <v>101</v>
          </cell>
        </row>
        <row r="153">
          <cell r="A153" t="str">
            <v>6829 МОЛОЧНЫЕ КЛАССИЧЕСКИЕ сос п/о мгс 2*4_С  ОСТАНКИНО</v>
          </cell>
          <cell r="D153">
            <v>259.976</v>
          </cell>
        </row>
        <row r="154">
          <cell r="A154" t="str">
            <v>6837 ФИЛЕЙНЫЕ Папа Может сос ц/о мгс 0.4кг  ОСТАНКИНО</v>
          </cell>
          <cell r="D154">
            <v>296</v>
          </cell>
        </row>
        <row r="155">
          <cell r="A155" t="str">
            <v>6842 ДЫМОВИЦА ИЗ ОКОРОКА к/в мл/к в/у 0,3кг  ОСТАНКИНО</v>
          </cell>
          <cell r="D155">
            <v>9</v>
          </cell>
        </row>
        <row r="156">
          <cell r="A156" t="str">
            <v>6861 ДОМАШНИЙ РЕЦЕПТ Коровино вар п/о  ОСТАНКИНО</v>
          </cell>
          <cell r="D156">
            <v>17.884</v>
          </cell>
        </row>
        <row r="157">
          <cell r="A157" t="str">
            <v>6866 ВЕТЧ.НЕЖНАЯ Коровино п/о_Маяк  ОСТАНКИНО</v>
          </cell>
          <cell r="D157">
            <v>52.744999999999997</v>
          </cell>
        </row>
        <row r="158">
          <cell r="A158" t="str">
            <v>6909 ДЛЯ ДЕТЕЙ сос п/о мгс 0.33кг 8шт.  ОСТАНКИНО</v>
          </cell>
          <cell r="D158">
            <v>44</v>
          </cell>
        </row>
        <row r="159">
          <cell r="A159" t="str">
            <v>7001 КЛАССИЧЕСКИЕ Папа может сар б/о мгс 1*3  ОСТАНКИНО</v>
          </cell>
          <cell r="D159">
            <v>39.241</v>
          </cell>
        </row>
        <row r="160">
          <cell r="A160" t="str">
            <v>7038 С ГОВЯДИНОЙ ПМ сос п/о мгс 1.5*4  ОСТАНКИНО</v>
          </cell>
          <cell r="D160">
            <v>13.872999999999999</v>
          </cell>
        </row>
        <row r="161">
          <cell r="A161" t="str">
            <v>7040 С ИНДЕЙКОЙ ПМ сос ц/о в/у 1/270 8шт.  ОСТАНКИНО</v>
          </cell>
          <cell r="D161">
            <v>23</v>
          </cell>
        </row>
        <row r="162">
          <cell r="A162" t="str">
            <v>7059 ШПИКАЧКИ СОЧНЫЕ С БЕК. п/о мгс 0.3кг_60с  ОСТАНКИНО</v>
          </cell>
          <cell r="D162">
            <v>13</v>
          </cell>
        </row>
        <row r="163">
          <cell r="A163" t="str">
            <v>7066 СОЧНЫЕ ПМ сос п/о мгс 0.41кг 10шт_50с  ОСТАНКИНО</v>
          </cell>
          <cell r="D163">
            <v>1660</v>
          </cell>
        </row>
        <row r="164">
          <cell r="A164" t="str">
            <v>7070 СОЧНЫЕ ПМ сос п/о мгс 1.5*4_А_50с  ОСТАНКИНО</v>
          </cell>
          <cell r="D164">
            <v>649.21799999999996</v>
          </cell>
        </row>
        <row r="165">
          <cell r="A165" t="str">
            <v>7073 МОЛОЧ.ПРЕМИУМ ПМ сос п/о в/у 1/350_50с  ОСТАНКИНО</v>
          </cell>
          <cell r="D165">
            <v>458</v>
          </cell>
        </row>
        <row r="166">
          <cell r="A166" t="str">
            <v>7074 МОЛОЧ.ПРЕМИУМ ПМ сос п/о мгс 0.6кг_50с  ОСТАНКИНО</v>
          </cell>
          <cell r="D166">
            <v>12</v>
          </cell>
        </row>
        <row r="167">
          <cell r="A167" t="str">
            <v>7075 МОЛОЧ.ПРЕМИУМ ПМ сос п/о мгс 1.5*4_О_50с  ОСТАНКИНО</v>
          </cell>
          <cell r="D167">
            <v>43.96</v>
          </cell>
        </row>
        <row r="168">
          <cell r="A168" t="str">
            <v>7077 МЯСНЫЕ С ГОВЯД.ПМ сос п/о мгс 0.4кг_50с  ОСТАНКИНО</v>
          </cell>
          <cell r="D168">
            <v>393</v>
          </cell>
        </row>
        <row r="169">
          <cell r="A169" t="str">
            <v>7080 СЛИВОЧНЫЕ ПМ сос п/о мгс 0.41кг 10шт. 50с  ОСТАНКИНО</v>
          </cell>
          <cell r="D169">
            <v>684</v>
          </cell>
        </row>
        <row r="170">
          <cell r="A170" t="str">
            <v>7082 СЛИВОЧНЫЕ ПМ сос п/о мгс 1.5*4_50с  ОСТАНКИНО</v>
          </cell>
          <cell r="D170">
            <v>36.128</v>
          </cell>
        </row>
        <row r="171">
          <cell r="A171" t="str">
            <v>7087 ШПИК С ЧЕСНОК.И ПЕРЦЕМ к/в в/у 0.3кг_50с  ОСТАНКИНО</v>
          </cell>
          <cell r="D171">
            <v>29</v>
          </cell>
        </row>
        <row r="172">
          <cell r="A172" t="str">
            <v>7090 СВИНИНА ПО-ДОМ. к/в мл/к в/у 0.3кг_50с  ОСТАНКИНО</v>
          </cell>
          <cell r="D172">
            <v>194</v>
          </cell>
        </row>
        <row r="173">
          <cell r="A173" t="str">
            <v>7092 БЕКОН Папа может с/к с/н в/у 1/140_50с  ОСТАНКИНО</v>
          </cell>
          <cell r="D173">
            <v>164</v>
          </cell>
        </row>
        <row r="174">
          <cell r="A174" t="str">
            <v>7105 МИЛАНО с/к с/н мгс 1/90 12шт.  ОСТАНКИНО</v>
          </cell>
          <cell r="D174">
            <v>4</v>
          </cell>
        </row>
        <row r="175">
          <cell r="A175" t="str">
            <v>7106 ТОСКАНО с/к с/н мгс 1/90 12шт.  ОСТАНКИНО</v>
          </cell>
          <cell r="D175">
            <v>18</v>
          </cell>
        </row>
        <row r="176">
          <cell r="A176" t="str">
            <v>7107 САН-РЕМО с/в с/н мгс 1/90 12шт.  ОСТАНКИНО</v>
          </cell>
          <cell r="D176">
            <v>26</v>
          </cell>
        </row>
        <row r="177">
          <cell r="A177" t="str">
            <v>7126 МОЛОЧНАЯ Останкино вар п/о 0.4кг 8шт.  ОСТАНКИНО</v>
          </cell>
          <cell r="D177">
            <v>8</v>
          </cell>
        </row>
        <row r="178">
          <cell r="A178" t="str">
            <v>7131 БАЛЫКОВАЯ в/к в/у 0,84кг ВЕС ОСТАНКИНО</v>
          </cell>
          <cell r="D178">
            <v>5.0810000000000004</v>
          </cell>
        </row>
        <row r="179">
          <cell r="A179" t="str">
            <v>7143 БРАУНШВЕЙГСКАЯ ГОСТ с/к в/у 1/220 8шт. ОСТАНКИНО</v>
          </cell>
          <cell r="D179">
            <v>3</v>
          </cell>
        </row>
        <row r="180">
          <cell r="A180" t="str">
            <v>7147 САЛЬЧИЧОН Останкино с/к в/у 1/220 8шт.  ОСТАНКИНО</v>
          </cell>
          <cell r="D180">
            <v>17</v>
          </cell>
        </row>
        <row r="181">
          <cell r="A181" t="str">
            <v>7149 БАЛЫКОВАЯ Коровино п/к в/у 0.84кг_50с  ОСТАНКИНО</v>
          </cell>
          <cell r="D181">
            <v>6</v>
          </cell>
        </row>
        <row r="182">
          <cell r="A182" t="str">
            <v>7154 СЕРВЕЛАТ ЗЕРНИСТЫЙ ПМ в/к в/у 0.35кг_50с  ОСТАНКИНО</v>
          </cell>
          <cell r="D182">
            <v>579</v>
          </cell>
        </row>
        <row r="183">
          <cell r="A183" t="str">
            <v>7166 СЕРВЕЛТ ОХОТНИЧИЙ ПМ в/к в/у_50с  ОСТАНКИНО</v>
          </cell>
          <cell r="D183">
            <v>180.81200000000001</v>
          </cell>
        </row>
        <row r="184">
          <cell r="A184" t="str">
            <v>7169 СЕРВЕЛАТ ОХОТНИЧИЙ ПМ в/к в/у 0.35кг_50с  ОСТАНКИНО</v>
          </cell>
          <cell r="D184">
            <v>730</v>
          </cell>
        </row>
        <row r="185">
          <cell r="A185" t="str">
            <v>7187 ГРУДИНКА ПРЕМИУМ к/в мл/к в/у 0,3кг_50с ОСТАНКИНО</v>
          </cell>
          <cell r="D185">
            <v>96</v>
          </cell>
        </row>
        <row r="186">
          <cell r="A186" t="str">
            <v>7225 ТОСКАНО ПРЕМИУМ Останкино с/к в/у 1/180  ОСТАНКИНО</v>
          </cell>
          <cell r="D186">
            <v>22</v>
          </cell>
        </row>
        <row r="187">
          <cell r="A187" t="str">
            <v>7226 ЧОРИЗО ПРЕМИУМ Останкино с/к в/у 1/180  ОСТАНКИНО</v>
          </cell>
          <cell r="D187">
            <v>11</v>
          </cell>
        </row>
        <row r="188">
          <cell r="A188" t="str">
            <v>7227 САЛЯМИ ФИНСКАЯ Папа может с/к в/у 1/180  ОСТАНКИНО</v>
          </cell>
          <cell r="D188">
            <v>15</v>
          </cell>
        </row>
        <row r="189">
          <cell r="A189" t="str">
            <v>7231 КЛАССИЧЕСКАЯ ПМ вар п/о 0,3кг 8шт_209к ОСТАНКИНО</v>
          </cell>
          <cell r="D189">
            <v>372</v>
          </cell>
        </row>
        <row r="190">
          <cell r="A190" t="str">
            <v>7232 БОЯNСКАЯ ПМ п/к в/у 0,28кг 8шт_209к ОСТАНКИНО</v>
          </cell>
          <cell r="D190">
            <v>273</v>
          </cell>
        </row>
        <row r="191">
          <cell r="A191" t="str">
            <v>7234 ФИЛЕЙНЫЕ ПМ сос ц/о в/у 1/495 8шт.  ОСТАНКИНО</v>
          </cell>
          <cell r="D191">
            <v>19</v>
          </cell>
        </row>
        <row r="192">
          <cell r="A192" t="str">
            <v>7235 ВЕТЧ.КЛАССИЧЕСКАЯ ПМ п/о 0,35кг 8шт_209к ОСТАНКИНО</v>
          </cell>
          <cell r="D192">
            <v>1</v>
          </cell>
        </row>
        <row r="193">
          <cell r="A193" t="str">
            <v>7236 СЕРВЕЛАТ КАРЕЛЬСКИЙ в/к в/у 0,28кг_209к ОСТАНКИНО</v>
          </cell>
          <cell r="D193">
            <v>931</v>
          </cell>
        </row>
        <row r="194">
          <cell r="A194" t="str">
            <v>7241 САЛЯМИ Папа может п/к в/у 0,28кг_209к ОСТАНКИНО</v>
          </cell>
          <cell r="D194">
            <v>139</v>
          </cell>
        </row>
        <row r="195">
          <cell r="A195" t="str">
            <v>7244 ФИЛЕЙНЫЕ Папа может сос ц/о мгс 0,72*4 ОСТАНКИНО</v>
          </cell>
          <cell r="D195">
            <v>8.8580000000000005</v>
          </cell>
        </row>
        <row r="196">
          <cell r="A196" t="str">
            <v>7245 ВЕТЧ.ФИЛЕЙНАЯ ПМ п/о 0,4кг 8шт ОСТАНКИНО</v>
          </cell>
          <cell r="D196">
            <v>23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81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2</v>
          </cell>
        </row>
        <row r="199">
          <cell r="A199" t="str">
            <v>Балыковая с/к 200 гр. срез "Эликатессе" термоформ.пак.  СПК</v>
          </cell>
          <cell r="D199">
            <v>17</v>
          </cell>
        </row>
        <row r="200">
          <cell r="A200" t="str">
            <v>БОНУС МОЛОЧНЫЕ КЛАССИЧЕСКИЕ сос п/о в/у 0.3кг (6084)  ОСТАНКИНО</v>
          </cell>
          <cell r="D200">
            <v>18</v>
          </cell>
        </row>
        <row r="201">
          <cell r="A201" t="str">
            <v>БОНУС МОЛОЧНЫЕ КЛАССИЧЕСКИЕ сос п/о мгс 2*4_С (4980)  ОСТАНКИНО</v>
          </cell>
          <cell r="D201">
            <v>10.516</v>
          </cell>
        </row>
        <row r="202">
          <cell r="A202" t="str">
            <v>БОНУС СОЧНЫЕ Папа может сос п/о мгс 1.5*4 (6954)  ОСТАНКИНО</v>
          </cell>
          <cell r="D202">
            <v>36.997999999999998</v>
          </cell>
        </row>
        <row r="203">
          <cell r="A203" t="str">
            <v>БОНУС СОЧНЫЕ сос п/о мгс 0.41кг_UZ (6087)  ОСТАНКИНО</v>
          </cell>
          <cell r="D203">
            <v>66</v>
          </cell>
        </row>
        <row r="204">
          <cell r="A204" t="str">
            <v>БОНУС_ 017  Сосиски Вязанка Сливочные, Вязанка амицел ВЕС.ПОКОМ</v>
          </cell>
          <cell r="D204">
            <v>100.76</v>
          </cell>
        </row>
        <row r="205">
          <cell r="A205" t="str">
            <v>БОНУС_ 456  Колбаса Филейная ТМ Особый рецепт ВЕС большой батон  ПОКОМ</v>
          </cell>
          <cell r="D205">
            <v>287.791</v>
          </cell>
        </row>
        <row r="206">
          <cell r="A206" t="str">
            <v>БОНУС_307 Колбаса Сервелат Мясорубский с мелкорубленным окороком 0,35 кг срез ТМ Стародворье   Поком</v>
          </cell>
          <cell r="D206">
            <v>82</v>
          </cell>
        </row>
        <row r="207">
          <cell r="A207" t="str">
            <v>БОНУС_319  Колбаса вареная Филейская ТМ Вязанка ТС Классическая, 0,45 кг. ПОКОМ</v>
          </cell>
          <cell r="D207">
            <v>310</v>
          </cell>
        </row>
        <row r="208">
          <cell r="A208" t="str">
            <v>БОНУС_Готовые чебупели сочные с мясом ТМ Горячая штучка  0,3кг зам    ПОКОМ</v>
          </cell>
          <cell r="D208">
            <v>130</v>
          </cell>
        </row>
        <row r="209">
          <cell r="A209" t="str">
            <v>БОНУС_Пельмени Бульмени с говядиной и свининой ТМ Горячая штучка. флоу-пак сфера 0,4 кг ПОКОМ</v>
          </cell>
          <cell r="D209">
            <v>5</v>
          </cell>
        </row>
        <row r="210">
          <cell r="A210" t="str">
            <v>БОНУС_Пельмени Бульмени с говядиной и свининой ТМ Горячая штучка. флоу-пак сфера 0,7 кг ПОКОМ</v>
          </cell>
          <cell r="D210">
            <v>45</v>
          </cell>
        </row>
        <row r="211">
          <cell r="A211" t="str">
            <v>Брошетт с/в 160 гр.шт. "Высокий вкус"  СПК</v>
          </cell>
          <cell r="D211">
            <v>1</v>
          </cell>
        </row>
        <row r="212">
          <cell r="A212" t="str">
            <v>Ветчина Альтаирская Столовая (для ХОРЕКА)  СПК</v>
          </cell>
          <cell r="D212">
            <v>2.4889999999999999</v>
          </cell>
        </row>
        <row r="213">
          <cell r="A213" t="str">
            <v>Готовые бельмеши сочные с мясом ТМ Горячая штучка 0,3кг зам  ПОКОМ</v>
          </cell>
          <cell r="D213">
            <v>52</v>
          </cell>
        </row>
        <row r="214">
          <cell r="A214" t="str">
            <v>Готовые чебупели острые с мясом 0,24кг ТМ Горячая штучка  ПОКОМ</v>
          </cell>
          <cell r="D214">
            <v>7</v>
          </cell>
        </row>
        <row r="215">
          <cell r="A215" t="str">
            <v>Готовые чебупели острые с мясом Горячая штучка 0,3 кг зам  ПОКОМ</v>
          </cell>
          <cell r="D215">
            <v>71</v>
          </cell>
        </row>
        <row r="216">
          <cell r="A216" t="str">
            <v>Готовые чебупели с ветчиной и сыром Горячая штучка 0,3кг зам  ПОКОМ</v>
          </cell>
          <cell r="D216">
            <v>568</v>
          </cell>
        </row>
        <row r="217">
          <cell r="A217" t="str">
            <v>Готовые чебупели сочные с мясом ТМ Горячая штучка  0,3кг зам  ПОКОМ</v>
          </cell>
          <cell r="D217">
            <v>233</v>
          </cell>
        </row>
        <row r="218">
          <cell r="A218" t="str">
            <v>Готовые чебуреки с мясом ТМ Горячая штучка 0,09 кг флоу-пак ПОКОМ</v>
          </cell>
          <cell r="D218">
            <v>142</v>
          </cell>
        </row>
        <row r="219">
          <cell r="A219" t="str">
            <v>Грудинка "По-московски" в/к термоус.пак.  СПК</v>
          </cell>
          <cell r="D219">
            <v>0.71099999999999997</v>
          </cell>
        </row>
        <row r="220">
          <cell r="A220" t="str">
            <v>Гуцульская с/к "КолбасГрад" 160 гр.шт. термоус. пак  СПК</v>
          </cell>
          <cell r="D220">
            <v>21</v>
          </cell>
        </row>
        <row r="221">
          <cell r="A221" t="str">
            <v>Для праздника с/к "Просто выгодно" 260 гр.шт.  СПК</v>
          </cell>
          <cell r="D221">
            <v>9</v>
          </cell>
        </row>
        <row r="222">
          <cell r="A222" t="str">
            <v>ЖАР-ладушки с клубникой и вишней ТМ Стародворье 0,2 кг ПОКОМ</v>
          </cell>
          <cell r="D222">
            <v>3</v>
          </cell>
        </row>
        <row r="223">
          <cell r="A223" t="str">
            <v>ЖАР-ладушки с мясом 0,2кг ТМ Стародворье  ПОКОМ</v>
          </cell>
          <cell r="D223">
            <v>40</v>
          </cell>
        </row>
        <row r="224">
          <cell r="A224" t="str">
            <v>ЖАР-ладушки с яблоком и грушей ТМ Стародворье 0,2 кг. ПОКОМ</v>
          </cell>
          <cell r="D224">
            <v>3</v>
          </cell>
        </row>
        <row r="225">
          <cell r="A225" t="str">
            <v>Классическая с/к 80 гр.шт.нар. (лоток с ср.защ.атм.)  СПК</v>
          </cell>
          <cell r="D225">
            <v>2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75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23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195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208</v>
          </cell>
        </row>
        <row r="230">
          <cell r="A230" t="str">
            <v>Купеческая п/к 0,38 кг.шт. термофор.пак.  СПК</v>
          </cell>
          <cell r="D230">
            <v>9</v>
          </cell>
        </row>
        <row r="231">
          <cell r="A231" t="str">
            <v>Ла Фаворте с/в "Эликатессе" 140 гр.шт.  СПК</v>
          </cell>
          <cell r="D231">
            <v>11</v>
          </cell>
        </row>
        <row r="232">
          <cell r="A232" t="str">
            <v>Мини-сосиски в тесте 3,7кг ВЕС заморож. ТМ Зареченские  ПОКОМ</v>
          </cell>
          <cell r="D232">
            <v>18.5</v>
          </cell>
        </row>
        <row r="233">
          <cell r="A233" t="str">
            <v>Мини-чебуречки с мясом ВЕС 5,5кг ТМ Зареченские  ПОКОМ</v>
          </cell>
          <cell r="D233">
            <v>5.5</v>
          </cell>
        </row>
        <row r="234">
          <cell r="A234" t="str">
            <v>Мини-шарики с курочкой и сыром ТМ Зареченские ВЕС  ПОКОМ</v>
          </cell>
          <cell r="D234">
            <v>12</v>
          </cell>
        </row>
        <row r="235">
          <cell r="A235" t="str">
            <v>Наггетсы из печи 0,25кг ТМ Вязанка ТС Няняггетсы Сливушки замор.  ПОКОМ</v>
          </cell>
          <cell r="D235">
            <v>548</v>
          </cell>
        </row>
        <row r="236">
          <cell r="A236" t="str">
            <v>Наггетсы Нагетосы Сочная курочка ТМ Горячая штучка 0,25 кг зам  ПОКОМ</v>
          </cell>
          <cell r="D236">
            <v>334</v>
          </cell>
        </row>
        <row r="237">
          <cell r="A237" t="str">
            <v>Наггетсы с индейкой 0,25кг ТМ Вязанка ТС Няняггетсы Сливушки НД2 замор.  ПОКОМ</v>
          </cell>
          <cell r="D237">
            <v>396</v>
          </cell>
        </row>
        <row r="238">
          <cell r="A238" t="str">
            <v>Наггетсы с куриным филе и сыром ТМ Вязанка 0,25 кг ПОКОМ</v>
          </cell>
          <cell r="D238">
            <v>477</v>
          </cell>
        </row>
        <row r="239">
          <cell r="A239" t="str">
            <v>Наггетсы Хрустящие 0,3кг ТМ Зареченские  ПОКОМ</v>
          </cell>
          <cell r="D239">
            <v>17</v>
          </cell>
        </row>
        <row r="240">
          <cell r="A240" t="str">
            <v>Наггетсы Хрустящие ТМ Зареченские. ВЕС ПОКОМ</v>
          </cell>
          <cell r="D240">
            <v>78</v>
          </cell>
        </row>
        <row r="241">
          <cell r="A241" t="str">
            <v>Оригинальная с перцем с/к  СПК</v>
          </cell>
          <cell r="D241">
            <v>22.983000000000001</v>
          </cell>
        </row>
        <row r="242">
          <cell r="A242" t="str">
            <v>Оригинальная с перцем с/к 0,235 кг.шт.  СПК</v>
          </cell>
          <cell r="D242">
            <v>6</v>
          </cell>
        </row>
        <row r="243">
          <cell r="A243" t="str">
            <v>Паштет печеночный 140 гр.шт.  СПК</v>
          </cell>
          <cell r="D243">
            <v>4</v>
          </cell>
        </row>
        <row r="244">
          <cell r="A244" t="str">
            <v>Пекерсы с индейкой в сливочном соусе ТМ Горячая штучка 0,25 кг зам  ПОКОМ</v>
          </cell>
          <cell r="D244">
            <v>41</v>
          </cell>
        </row>
        <row r="245">
          <cell r="A245" t="str">
            <v>Пельмени Grandmeni с говядиной и свининой 0,7кг ТМ Горячая штучка  ПОКОМ</v>
          </cell>
          <cell r="D245">
            <v>104</v>
          </cell>
        </row>
        <row r="246">
          <cell r="A246" t="str">
            <v>Пельмени Бигбули #МЕГАВКУСИЩЕ с сочной грудинкой ТМ Горячая штучка 0,4 кг. ПОКОМ</v>
          </cell>
          <cell r="D246">
            <v>15</v>
          </cell>
        </row>
        <row r="247">
          <cell r="A247" t="str">
            <v>Пельмени Бигбули #МЕГАВКУСИЩЕ с сочной грудинкой ТМ Горячая штучка 0,7 кг. ПОКОМ</v>
          </cell>
          <cell r="D247">
            <v>271</v>
          </cell>
        </row>
        <row r="248">
          <cell r="A248" t="str">
            <v>Пельмени Бигбули с мясом ТМ Горячая штучка. флоу-пак сфера 0,4 кг. ПОКОМ</v>
          </cell>
          <cell r="D248">
            <v>23</v>
          </cell>
        </row>
        <row r="249">
          <cell r="A249" t="str">
            <v>Пельмени Бигбули с мясом ТМ Горячая штучка. флоу-пак сфера 0,7 кг ПОКОМ</v>
          </cell>
          <cell r="D249">
            <v>507</v>
          </cell>
        </row>
        <row r="250">
          <cell r="A250" t="str">
            <v>Пельмени Бигбули со сливочным маслом ТМ Горячая штучка, флоу-пак сфера 0,4. ПОКОМ</v>
          </cell>
          <cell r="D250">
            <v>13</v>
          </cell>
        </row>
        <row r="251">
          <cell r="A251" t="str">
            <v>Пельмени Бигбули со сливочным маслом ТМ Горячая штучка, флоу-пак сфера 0,7. ПОКОМ</v>
          </cell>
          <cell r="D251">
            <v>227</v>
          </cell>
        </row>
        <row r="252">
          <cell r="A252" t="str">
            <v>Пельмени Бульмени мини с мясом и оливковым маслом 0,7 кг ТМ Горячая штучка  ПОКОМ</v>
          </cell>
          <cell r="D252">
            <v>64</v>
          </cell>
        </row>
        <row r="253">
          <cell r="A253" t="str">
            <v>Пельмени Бульмени с говядиной и свининой Наваристые 2,7кг Горячая штучка ВЕС  ПОКОМ</v>
          </cell>
          <cell r="D253">
            <v>13.5</v>
          </cell>
        </row>
        <row r="254">
          <cell r="A254" t="str">
            <v>Пельмени Бульмени с говядиной и свининой Наваристые 5кг Горячая штучка ВЕС  ПОКОМ</v>
          </cell>
          <cell r="D254">
            <v>245</v>
          </cell>
        </row>
        <row r="255">
          <cell r="A255" t="str">
            <v>Пельмени Бульмени с говядиной и свининой ТМ Горячая штучка. флоу-пак сфера 0,4 кг ПОКОМ</v>
          </cell>
          <cell r="D255">
            <v>164</v>
          </cell>
        </row>
        <row r="256">
          <cell r="A256" t="str">
            <v>Пельмени Бульмени с говядиной и свининой ТМ Горячая штучка. флоу-пак сфера 0,7 кг ПОКОМ</v>
          </cell>
          <cell r="D256">
            <v>393</v>
          </cell>
        </row>
        <row r="257">
          <cell r="A257" t="str">
            <v>Пельмени Бульмени со сливочным маслом ТМ Горячая штучка. флоу-пак сфера 0,4 кг. ПОКОМ</v>
          </cell>
          <cell r="D257">
            <v>196</v>
          </cell>
        </row>
        <row r="258">
          <cell r="A258" t="str">
            <v>Пельмени Бульмени со сливочным маслом ТМ Горячая штучка.флоу-пак сфера 0,7 кг. ПОКОМ</v>
          </cell>
          <cell r="D258">
            <v>646</v>
          </cell>
        </row>
        <row r="259">
          <cell r="A259" t="str">
            <v>Пельмени Бульмени хрустящие с мясом 0,22 кг ТМ Горячая штучка  ПОКОМ</v>
          </cell>
          <cell r="D259">
            <v>98</v>
          </cell>
        </row>
        <row r="260">
          <cell r="A260" t="str">
            <v>Пельмени Медвежьи ушки с фермерскими сливками 0,7кг  ПОКОМ</v>
          </cell>
          <cell r="D260">
            <v>3</v>
          </cell>
        </row>
        <row r="261">
          <cell r="A261" t="str">
            <v>Пельмени Медвежьи ушки с фермерской свининой и говядиной Малые 0,7кг  ПОКОМ</v>
          </cell>
          <cell r="D261">
            <v>22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11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280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68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125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97</v>
          </cell>
        </row>
        <row r="267">
          <cell r="A267" t="str">
            <v>Пельмени Сочные сфера 0,8 кг ТМ Стародворье  ПОКОМ</v>
          </cell>
          <cell r="D267">
            <v>24</v>
          </cell>
        </row>
        <row r="268">
          <cell r="A268" t="str">
            <v>Пирожки с мясом 0,3кг ТМ Зареченские  ПОКОМ</v>
          </cell>
          <cell r="D268">
            <v>1</v>
          </cell>
        </row>
        <row r="269">
          <cell r="A269" t="str">
            <v>Пирожки с мясом 3,7кг ВЕС ТМ Зареченские  ПОКОМ</v>
          </cell>
          <cell r="D269">
            <v>81.400000000000006</v>
          </cell>
        </row>
        <row r="270">
          <cell r="A270" t="str">
            <v>Покровская вареная 0,47 кг шт.  СПК</v>
          </cell>
          <cell r="D270">
            <v>3</v>
          </cell>
        </row>
        <row r="271">
          <cell r="A271" t="str">
            <v>Салями Русская с/к "Просто выгодно" 0,26 кг.шт. термофор.пак.  СПК</v>
          </cell>
          <cell r="D271">
            <v>9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3</v>
          </cell>
        </row>
        <row r="273">
          <cell r="A273" t="str">
            <v>Сервелат Финский в/к 0,38 кг.шт. термофор.пак.  СПК</v>
          </cell>
          <cell r="D273">
            <v>1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10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15</v>
          </cell>
        </row>
        <row r="276">
          <cell r="A276" t="str">
            <v>Сибирская особая с/к 0,235 кг шт.  СПК</v>
          </cell>
          <cell r="D276">
            <v>29</v>
          </cell>
        </row>
        <row r="277">
          <cell r="A277" t="str">
            <v>Сочный мегачебурек ТМ Зареченские ВЕС ПОКОМ</v>
          </cell>
          <cell r="D277">
            <v>26.88</v>
          </cell>
        </row>
        <row r="278">
          <cell r="A278" t="str">
            <v>Торо Неро с/в "Эликатессе" 140 гр.шт.  СПК</v>
          </cell>
          <cell r="D278">
            <v>15</v>
          </cell>
        </row>
        <row r="279">
          <cell r="A279" t="str">
            <v>Фестивальная пора с/к термоус.пак  СПК</v>
          </cell>
          <cell r="D279">
            <v>1.7749999999999999</v>
          </cell>
        </row>
        <row r="280">
          <cell r="A280" t="str">
            <v>Фирменная с/к 200 гр. срез "Эликатессе" термоформ.пак.  СПК</v>
          </cell>
          <cell r="D280">
            <v>28</v>
          </cell>
        </row>
        <row r="281">
          <cell r="A281" t="str">
            <v>Фуэт с/в "Эликатессе" 160 гр.шт.  СПК</v>
          </cell>
          <cell r="D281">
            <v>10</v>
          </cell>
        </row>
        <row r="282">
          <cell r="A282" t="str">
            <v>Хинкали Классические ТМ Зареченские ВЕС ПОКОМ</v>
          </cell>
          <cell r="D282">
            <v>25</v>
          </cell>
        </row>
        <row r="283">
          <cell r="A283" t="str">
            <v>Хот-догстер ТМ Горячая штучка ТС Хот-Догстер флоу-пак 0,09 кг. ПОКОМ</v>
          </cell>
          <cell r="D283">
            <v>11</v>
          </cell>
        </row>
        <row r="284">
          <cell r="A284" t="str">
            <v>Хотстеры с сыром 0,25кг ТМ Горячая штучка  ПОКОМ</v>
          </cell>
          <cell r="D284">
            <v>94</v>
          </cell>
        </row>
        <row r="285">
          <cell r="A285" t="str">
            <v>Хотстеры ТМ Горячая штучка ТС Хотстеры 0,25 кг зам  ПОКОМ</v>
          </cell>
          <cell r="D285">
            <v>363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119</v>
          </cell>
        </row>
        <row r="287">
          <cell r="A287" t="str">
            <v>Хрустящие крылышки ТМ Горячая штучка 0,3 кг зам  ПОКОМ</v>
          </cell>
          <cell r="D287">
            <v>67</v>
          </cell>
        </row>
        <row r="288">
          <cell r="A288" t="str">
            <v>Чебупели Курочка гриль ТМ Горячая штучка, 0,3 кг зам  ПОКОМ</v>
          </cell>
          <cell r="D288">
            <v>75</v>
          </cell>
        </row>
        <row r="289">
          <cell r="A289" t="str">
            <v>Чебупицца курочка по-итальянски Горячая штучка 0,25 кг зам  ПОКОМ</v>
          </cell>
          <cell r="D289">
            <v>383</v>
          </cell>
        </row>
        <row r="290">
          <cell r="A290" t="str">
            <v>Чебупицца Пепперони ТМ Горячая штучка ТС Чебупицца 0.25кг зам  ПОКОМ</v>
          </cell>
          <cell r="D290">
            <v>866</v>
          </cell>
        </row>
        <row r="291">
          <cell r="A291" t="str">
            <v>Чебуреки Мясные вес 2,7 кг ТМ Зареченские ВЕС ПОКОМ</v>
          </cell>
          <cell r="D291">
            <v>2.7</v>
          </cell>
        </row>
        <row r="292">
          <cell r="A292" t="str">
            <v>Чебуреки сочные ВЕС ТМ Зареченские  ПОКОМ</v>
          </cell>
          <cell r="D292">
            <v>85</v>
          </cell>
        </row>
        <row r="293">
          <cell r="A293" t="str">
            <v>Юбилейная с/к 0,235 кг.шт.  СПК</v>
          </cell>
          <cell r="D293">
            <v>30</v>
          </cell>
        </row>
        <row r="294">
          <cell r="A294" t="str">
            <v>Итого</v>
          </cell>
          <cell r="D294">
            <v>50189.49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13" sqref="X13"/>
    </sheetView>
  </sheetViews>
  <sheetFormatPr defaultColWidth="10.5" defaultRowHeight="11.45" customHeight="1" outlineLevelRow="1" x14ac:dyDescent="0.2"/>
  <cols>
    <col min="1" max="1" width="61.1640625" style="1" customWidth="1"/>
    <col min="2" max="2" width="4.5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1" style="5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9.83203125" style="5" customWidth="1"/>
    <col min="36" max="36" width="6.6640625" style="5" bestFit="1" customWidth="1"/>
    <col min="37" max="38" width="1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9" t="s">
        <v>123</v>
      </c>
      <c r="H4" s="10" t="s">
        <v>124</v>
      </c>
      <c r="I4" s="9" t="s">
        <v>125</v>
      </c>
      <c r="J4" s="9" t="s">
        <v>126</v>
      </c>
      <c r="K4" s="9" t="s">
        <v>127</v>
      </c>
      <c r="L4" s="9" t="s">
        <v>128</v>
      </c>
      <c r="M4" s="9" t="s">
        <v>128</v>
      </c>
      <c r="N4" s="9" t="s">
        <v>128</v>
      </c>
      <c r="O4" s="9" t="s">
        <v>128</v>
      </c>
      <c r="P4" s="9" t="s">
        <v>128</v>
      </c>
      <c r="Q4" s="9" t="s">
        <v>128</v>
      </c>
      <c r="R4" s="9" t="s">
        <v>128</v>
      </c>
      <c r="S4" s="11" t="s">
        <v>128</v>
      </c>
      <c r="T4" s="9" t="s">
        <v>129</v>
      </c>
      <c r="U4" s="11" t="s">
        <v>128</v>
      </c>
      <c r="V4" s="11" t="s">
        <v>128</v>
      </c>
      <c r="W4" s="9" t="s">
        <v>125</v>
      </c>
      <c r="X4" s="11" t="s">
        <v>128</v>
      </c>
      <c r="Y4" s="9" t="s">
        <v>130</v>
      </c>
      <c r="Z4" s="11" t="s">
        <v>131</v>
      </c>
      <c r="AA4" s="9" t="s">
        <v>132</v>
      </c>
      <c r="AB4" s="9" t="s">
        <v>133</v>
      </c>
      <c r="AC4" s="9" t="s">
        <v>134</v>
      </c>
      <c r="AD4" s="9" t="s">
        <v>135</v>
      </c>
      <c r="AE4" s="9" t="s">
        <v>125</v>
      </c>
      <c r="AF4" s="9" t="s">
        <v>125</v>
      </c>
      <c r="AG4" s="9" t="s">
        <v>125</v>
      </c>
      <c r="AH4" s="9" t="s">
        <v>136</v>
      </c>
      <c r="AI4" s="9" t="s">
        <v>137</v>
      </c>
      <c r="AJ4" s="11" t="s">
        <v>138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139</v>
      </c>
      <c r="M5" s="14" t="s">
        <v>140</v>
      </c>
      <c r="N5" s="14" t="s">
        <v>141</v>
      </c>
      <c r="X5" s="14" t="s">
        <v>142</v>
      </c>
      <c r="AE5" s="14" t="s">
        <v>143</v>
      </c>
      <c r="AF5" s="14" t="s">
        <v>144</v>
      </c>
      <c r="AG5" s="14" t="s">
        <v>145</v>
      </c>
      <c r="AH5" s="14" t="s">
        <v>146</v>
      </c>
      <c r="AJ5" s="14" t="s">
        <v>142</v>
      </c>
    </row>
    <row r="6" spans="1:38" ht="11.1" customHeight="1" x14ac:dyDescent="0.2">
      <c r="A6" s="6"/>
      <c r="B6" s="6"/>
      <c r="C6" s="3"/>
      <c r="D6" s="3"/>
      <c r="E6" s="12">
        <f>SUM(E7:E156)</f>
        <v>130263.12299999999</v>
      </c>
      <c r="F6" s="12">
        <f>SUM(F7:F156)</f>
        <v>68918.744999999995</v>
      </c>
      <c r="J6" s="12">
        <f>SUM(J7:J156)</f>
        <v>134787.86500000002</v>
      </c>
      <c r="K6" s="12">
        <f t="shared" ref="K6:V6" si="0">SUM(K7:K156)</f>
        <v>-4524.742000000002</v>
      </c>
      <c r="L6" s="12">
        <f t="shared" si="0"/>
        <v>20250</v>
      </c>
      <c r="M6" s="12">
        <f t="shared" si="0"/>
        <v>27560</v>
      </c>
      <c r="N6" s="12">
        <f t="shared" si="0"/>
        <v>25450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ref="W6" si="1">SUM(W7:W156)</f>
        <v>23482.624599999996</v>
      </c>
      <c r="X6" s="12">
        <f t="shared" ref="X6" si="2">SUM(X7:X156)</f>
        <v>31000</v>
      </c>
      <c r="AA6" s="12">
        <f t="shared" ref="AA6" si="3">SUM(AA7:AA156)</f>
        <v>0</v>
      </c>
      <c r="AB6" s="12">
        <f t="shared" ref="AB6" si="4">SUM(AB7:AB156)</f>
        <v>0</v>
      </c>
      <c r="AC6" s="12">
        <f t="shared" ref="AC6" si="5">SUM(AC7:AC156)</f>
        <v>0</v>
      </c>
      <c r="AD6" s="12">
        <f t="shared" ref="AD6" si="6">SUM(AD7:AD156)</f>
        <v>12850</v>
      </c>
      <c r="AE6" s="12">
        <f t="shared" ref="AE6" si="7">SUM(AE7:AE156)</f>
        <v>20625.635399999985</v>
      </c>
      <c r="AF6" s="12">
        <f t="shared" ref="AF6" si="8">SUM(AF7:AF156)</f>
        <v>26664.646999999994</v>
      </c>
      <c r="AG6" s="12">
        <f t="shared" ref="AG6" si="9">SUM(AG7:AG156)</f>
        <v>26695.898000000001</v>
      </c>
      <c r="AH6" s="12">
        <f t="shared" ref="AH6" si="10">SUM(AH7:AH156)</f>
        <v>23123.231</v>
      </c>
      <c r="AI6" s="12"/>
      <c r="AJ6" s="12">
        <f t="shared" ref="AJ6" si="11">SUM(AJ7:AJ156)</f>
        <v>17426.3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567.63300000000004</v>
      </c>
      <c r="D7" s="8">
        <v>355.31200000000001</v>
      </c>
      <c r="E7" s="8">
        <v>602.38400000000001</v>
      </c>
      <c r="F7" s="8">
        <v>304.40899999999999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633.88</v>
      </c>
      <c r="K7" s="13">
        <f>E7-J7</f>
        <v>-31.495999999999981</v>
      </c>
      <c r="L7" s="13">
        <f>VLOOKUP(A:A,[1]TDSheet!$A:$N,14,0)</f>
        <v>180</v>
      </c>
      <c r="M7" s="13">
        <f>VLOOKUP(A:A,[1]TDSheet!$A:$O,15,0)</f>
        <v>180</v>
      </c>
      <c r="N7" s="13">
        <f>VLOOKUP(A:A,[1]TDSheet!$A:$X,24,0)</f>
        <v>100</v>
      </c>
      <c r="O7" s="13"/>
      <c r="P7" s="13"/>
      <c r="Q7" s="13"/>
      <c r="R7" s="13"/>
      <c r="S7" s="13"/>
      <c r="T7" s="13"/>
      <c r="U7" s="13"/>
      <c r="V7" s="13"/>
      <c r="W7" s="13">
        <f>(E7-AD7)/5</f>
        <v>120.4768</v>
      </c>
      <c r="X7" s="15">
        <v>150</v>
      </c>
      <c r="Y7" s="16">
        <f>(F7+L7+M7+N7+X7)/W7</f>
        <v>7.5899177268984568</v>
      </c>
      <c r="Z7" s="13">
        <f>F7/W7</f>
        <v>2.5267022364471834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96.965800000000002</v>
      </c>
      <c r="AF7" s="13">
        <f>VLOOKUP(A:A,[1]TDSheet!$A:$AF,32,0)</f>
        <v>136.14619999999999</v>
      </c>
      <c r="AG7" s="13">
        <f>VLOOKUP(A:A,[1]TDSheet!$A:$AG,33,0)</f>
        <v>106.48875</v>
      </c>
      <c r="AH7" s="13">
        <f>VLOOKUP(A:A,[3]TDSheet!$A:$D,4,0)</f>
        <v>142.37700000000001</v>
      </c>
      <c r="AI7" s="13" t="str">
        <f>VLOOKUP(A:A,[1]TDSheet!$A:$AI,35,0)</f>
        <v>майяб</v>
      </c>
      <c r="AJ7" s="13">
        <f>X7*H7</f>
        <v>150</v>
      </c>
      <c r="AK7" s="13"/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423.09399999999999</v>
      </c>
      <c r="D8" s="8">
        <v>741.41800000000001</v>
      </c>
      <c r="E8" s="8">
        <v>593.19799999999998</v>
      </c>
      <c r="F8" s="8">
        <v>555.98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610.37599999999998</v>
      </c>
      <c r="K8" s="13">
        <f t="shared" ref="K8:K71" si="12">E8-J8</f>
        <v>-17.177999999999997</v>
      </c>
      <c r="L8" s="13">
        <f>VLOOKUP(A:A,[1]TDSheet!$A:$N,14,0)</f>
        <v>70</v>
      </c>
      <c r="M8" s="13">
        <f>VLOOKUP(A:A,[1]TDSheet!$A:$O,15,0)</f>
        <v>100</v>
      </c>
      <c r="N8" s="13">
        <f>VLOOKUP(A:A,[1]TDSheet!$A:$X,24,0)</f>
        <v>100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3">(E8-AD8)/5</f>
        <v>118.6396</v>
      </c>
      <c r="X8" s="15">
        <v>100</v>
      </c>
      <c r="Y8" s="16">
        <f t="shared" ref="Y8:Y71" si="14">(F8+L8+M8+N8+X8)/W8</f>
        <v>7.8049824847689981</v>
      </c>
      <c r="Z8" s="13">
        <f t="shared" ref="Z8:Z71" si="15">F8/W8</f>
        <v>4.6862936152852841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118.47639999999998</v>
      </c>
      <c r="AF8" s="13">
        <f>VLOOKUP(A:A,[1]TDSheet!$A:$AF,32,0)</f>
        <v>165.56459999999998</v>
      </c>
      <c r="AG8" s="13">
        <f>VLOOKUP(A:A,[1]TDSheet!$A:$AG,33,0)</f>
        <v>161.79300000000001</v>
      </c>
      <c r="AH8" s="13">
        <f>VLOOKUP(A:A,[3]TDSheet!$A:$D,4,0)</f>
        <v>119.179</v>
      </c>
      <c r="AI8" s="13">
        <f>VLOOKUP(A:A,[1]TDSheet!$A:$AI,35,0)</f>
        <v>0</v>
      </c>
      <c r="AJ8" s="13">
        <f t="shared" ref="AJ8:AJ71" si="16">X8*H8</f>
        <v>100</v>
      </c>
      <c r="AK8" s="13"/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1360.8030000000001</v>
      </c>
      <c r="D9" s="8">
        <v>3427.1</v>
      </c>
      <c r="E9" s="17">
        <v>2718</v>
      </c>
      <c r="F9" s="17">
        <v>1602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2113.9470000000001</v>
      </c>
      <c r="K9" s="13">
        <f t="shared" si="12"/>
        <v>604.05299999999988</v>
      </c>
      <c r="L9" s="13">
        <f>VLOOKUP(A:A,[1]TDSheet!$A:$N,14,0)</f>
        <v>600</v>
      </c>
      <c r="M9" s="13">
        <f>VLOOKUP(A:A,[1]TDSheet!$A:$O,15,0)</f>
        <v>700</v>
      </c>
      <c r="N9" s="13">
        <f>VLOOKUP(A:A,[1]TDSheet!$A:$X,24,0)</f>
        <v>600</v>
      </c>
      <c r="O9" s="13"/>
      <c r="P9" s="13"/>
      <c r="Q9" s="13"/>
      <c r="R9" s="13"/>
      <c r="S9" s="13"/>
      <c r="T9" s="13"/>
      <c r="U9" s="13"/>
      <c r="V9" s="13"/>
      <c r="W9" s="13">
        <f t="shared" si="13"/>
        <v>543.6</v>
      </c>
      <c r="X9" s="15">
        <v>600</v>
      </c>
      <c r="Y9" s="16">
        <f t="shared" si="14"/>
        <v>7.5459896983075785</v>
      </c>
      <c r="Z9" s="13">
        <f t="shared" si="15"/>
        <v>2.9470198675496686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415.2</v>
      </c>
      <c r="AF9" s="13">
        <f>VLOOKUP(A:A,[1]TDSheet!$A:$AF,32,0)</f>
        <v>590.79999999999995</v>
      </c>
      <c r="AG9" s="13">
        <f>VLOOKUP(A:A,[1]TDSheet!$A:$AG,33,0)</f>
        <v>614</v>
      </c>
      <c r="AH9" s="13">
        <f>VLOOKUP(A:A,[3]TDSheet!$A:$D,4,0)</f>
        <v>417.50400000000002</v>
      </c>
      <c r="AI9" s="13" t="str">
        <f>VLOOKUP(A:A,[1]TDSheet!$A:$AI,35,0)</f>
        <v>продмай</v>
      </c>
      <c r="AJ9" s="13">
        <f t="shared" si="16"/>
        <v>600</v>
      </c>
      <c r="AK9" s="13"/>
      <c r="AL9" s="13"/>
    </row>
    <row r="10" spans="1:38" s="1" customFormat="1" ht="11.1" customHeight="1" outlineLevel="1" x14ac:dyDescent="0.2">
      <c r="A10" s="7" t="s">
        <v>13</v>
      </c>
      <c r="B10" s="7" t="s">
        <v>12</v>
      </c>
      <c r="C10" s="8">
        <v>1903</v>
      </c>
      <c r="D10" s="8">
        <v>1728</v>
      </c>
      <c r="E10" s="8">
        <v>2444</v>
      </c>
      <c r="F10" s="8">
        <v>1151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2479</v>
      </c>
      <c r="K10" s="13">
        <f t="shared" si="12"/>
        <v>-35</v>
      </c>
      <c r="L10" s="13">
        <f>VLOOKUP(A:A,[1]TDSheet!$A:$N,14,0)</f>
        <v>300</v>
      </c>
      <c r="M10" s="13">
        <f>VLOOKUP(A:A,[1]TDSheet!$A:$O,15,0)</f>
        <v>350</v>
      </c>
      <c r="N10" s="13">
        <f>VLOOKUP(A:A,[1]TDSheet!$A:$X,24,0)</f>
        <v>350</v>
      </c>
      <c r="O10" s="13"/>
      <c r="P10" s="13"/>
      <c r="Q10" s="13"/>
      <c r="R10" s="13"/>
      <c r="S10" s="13"/>
      <c r="T10" s="13"/>
      <c r="U10" s="13"/>
      <c r="V10" s="13"/>
      <c r="W10" s="13">
        <f t="shared" si="13"/>
        <v>390.8</v>
      </c>
      <c r="X10" s="15">
        <v>700</v>
      </c>
      <c r="Y10" s="16">
        <f t="shared" si="14"/>
        <v>7.2952917093142267</v>
      </c>
      <c r="Z10" s="13">
        <f t="shared" si="15"/>
        <v>2.9452405322415558</v>
      </c>
      <c r="AA10" s="13"/>
      <c r="AB10" s="13"/>
      <c r="AC10" s="13"/>
      <c r="AD10" s="13">
        <f>VLOOKUP(A:A,[1]TDSheet!$A:$AD,30,0)</f>
        <v>490</v>
      </c>
      <c r="AE10" s="13">
        <f>VLOOKUP(A:A,[1]TDSheet!$A:$AE,31,0)</f>
        <v>508.6</v>
      </c>
      <c r="AF10" s="13">
        <f>VLOOKUP(A:A,[1]TDSheet!$A:$AF,32,0)</f>
        <v>603.79999999999995</v>
      </c>
      <c r="AG10" s="13">
        <f>VLOOKUP(A:A,[1]TDSheet!$A:$AG,33,0)</f>
        <v>439.25</v>
      </c>
      <c r="AH10" s="13">
        <f>VLOOKUP(A:A,[3]TDSheet!$A:$D,4,0)</f>
        <v>509</v>
      </c>
      <c r="AI10" s="13" t="str">
        <f>VLOOKUP(A:A,[1]TDSheet!$A:$AI,35,0)</f>
        <v>оконч</v>
      </c>
      <c r="AJ10" s="13">
        <f t="shared" si="16"/>
        <v>280</v>
      </c>
      <c r="AK10" s="13"/>
      <c r="AL10" s="13"/>
    </row>
    <row r="11" spans="1:38" s="1" customFormat="1" ht="11.1" customHeight="1" outlineLevel="1" x14ac:dyDescent="0.2">
      <c r="A11" s="7" t="s">
        <v>14</v>
      </c>
      <c r="B11" s="7" t="s">
        <v>12</v>
      </c>
      <c r="C11" s="8">
        <v>3245</v>
      </c>
      <c r="D11" s="8">
        <v>5143</v>
      </c>
      <c r="E11" s="8">
        <v>5417</v>
      </c>
      <c r="F11" s="8">
        <v>2913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5466</v>
      </c>
      <c r="K11" s="13">
        <f t="shared" si="12"/>
        <v>-49</v>
      </c>
      <c r="L11" s="13">
        <f>VLOOKUP(A:A,[1]TDSheet!$A:$N,14,0)</f>
        <v>300</v>
      </c>
      <c r="M11" s="13">
        <f>VLOOKUP(A:A,[1]TDSheet!$A:$O,15,0)</f>
        <v>800</v>
      </c>
      <c r="N11" s="13">
        <f>VLOOKUP(A:A,[1]TDSheet!$A:$X,24,0)</f>
        <v>800</v>
      </c>
      <c r="O11" s="13"/>
      <c r="P11" s="13"/>
      <c r="Q11" s="13"/>
      <c r="R11" s="13"/>
      <c r="S11" s="13"/>
      <c r="T11" s="13"/>
      <c r="U11" s="13"/>
      <c r="V11" s="13"/>
      <c r="W11" s="13">
        <f t="shared" si="13"/>
        <v>817</v>
      </c>
      <c r="X11" s="15">
        <v>1200</v>
      </c>
      <c r="Y11" s="16">
        <f t="shared" si="14"/>
        <v>7.3598531211750302</v>
      </c>
      <c r="Z11" s="13">
        <f t="shared" si="15"/>
        <v>3.565483476132191</v>
      </c>
      <c r="AA11" s="13"/>
      <c r="AB11" s="13"/>
      <c r="AC11" s="13"/>
      <c r="AD11" s="13">
        <f>VLOOKUP(A:A,[1]TDSheet!$A:$AD,30,0)</f>
        <v>1332</v>
      </c>
      <c r="AE11" s="13">
        <f>VLOOKUP(A:A,[1]TDSheet!$A:$AE,31,0)</f>
        <v>902.6</v>
      </c>
      <c r="AF11" s="13">
        <f>VLOOKUP(A:A,[1]TDSheet!$A:$AF,32,0)</f>
        <v>1103.8</v>
      </c>
      <c r="AG11" s="13">
        <f>VLOOKUP(A:A,[1]TDSheet!$A:$AG,33,0)</f>
        <v>1002.5</v>
      </c>
      <c r="AH11" s="13">
        <f>VLOOKUP(A:A,[3]TDSheet!$A:$D,4,0)</f>
        <v>1075</v>
      </c>
      <c r="AI11" s="13" t="str">
        <f>VLOOKUP(A:A,[1]TDSheet!$A:$AI,35,0)</f>
        <v>продмай</v>
      </c>
      <c r="AJ11" s="13">
        <f t="shared" si="16"/>
        <v>540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12</v>
      </c>
      <c r="C12" s="8">
        <v>1850</v>
      </c>
      <c r="D12" s="8">
        <v>5311</v>
      </c>
      <c r="E12" s="8">
        <v>4400</v>
      </c>
      <c r="F12" s="8">
        <v>2706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4507</v>
      </c>
      <c r="K12" s="13">
        <f t="shared" si="12"/>
        <v>-107</v>
      </c>
      <c r="L12" s="13">
        <f>VLOOKUP(A:A,[1]TDSheet!$A:$N,14,0)</f>
        <v>500</v>
      </c>
      <c r="M12" s="13">
        <f>VLOOKUP(A:A,[1]TDSheet!$A:$O,15,0)</f>
        <v>900</v>
      </c>
      <c r="N12" s="13">
        <f>VLOOKUP(A:A,[1]TDSheet!$A:$X,24,0)</f>
        <v>800</v>
      </c>
      <c r="O12" s="13"/>
      <c r="P12" s="13"/>
      <c r="Q12" s="13"/>
      <c r="R12" s="13"/>
      <c r="S12" s="13"/>
      <c r="T12" s="13"/>
      <c r="U12" s="13"/>
      <c r="V12" s="13"/>
      <c r="W12" s="13">
        <f t="shared" si="13"/>
        <v>803.2</v>
      </c>
      <c r="X12" s="15">
        <v>1000</v>
      </c>
      <c r="Y12" s="16">
        <f t="shared" si="14"/>
        <v>7.35308764940239</v>
      </c>
      <c r="Z12" s="13">
        <f t="shared" si="15"/>
        <v>3.3690239043824701</v>
      </c>
      <c r="AA12" s="13"/>
      <c r="AB12" s="13"/>
      <c r="AC12" s="13"/>
      <c r="AD12" s="13">
        <f>VLOOKUP(A:A,[1]TDSheet!$A:$AD,30,0)</f>
        <v>384</v>
      </c>
      <c r="AE12" s="13">
        <f>VLOOKUP(A:A,[1]TDSheet!$A:$AE,31,0)</f>
        <v>813.4</v>
      </c>
      <c r="AF12" s="13">
        <f>VLOOKUP(A:A,[1]TDSheet!$A:$AF,32,0)</f>
        <v>950</v>
      </c>
      <c r="AG12" s="13">
        <f>VLOOKUP(A:A,[1]TDSheet!$A:$AG,33,0)</f>
        <v>1060.5</v>
      </c>
      <c r="AH12" s="13">
        <f>VLOOKUP(A:A,[3]TDSheet!$A:$D,4,0)</f>
        <v>878</v>
      </c>
      <c r="AI12" s="13">
        <f>VLOOKUP(A:A,[1]TDSheet!$A:$AI,35,0)</f>
        <v>0</v>
      </c>
      <c r="AJ12" s="13">
        <f t="shared" si="16"/>
        <v>450</v>
      </c>
      <c r="AK12" s="13"/>
      <c r="AL12" s="13"/>
    </row>
    <row r="13" spans="1:38" s="1" customFormat="1" ht="11.1" customHeight="1" outlineLevel="1" x14ac:dyDescent="0.2">
      <c r="A13" s="7" t="s">
        <v>16</v>
      </c>
      <c r="B13" s="7" t="s">
        <v>12</v>
      </c>
      <c r="C13" s="8">
        <v>20</v>
      </c>
      <c r="D13" s="8">
        <v>62</v>
      </c>
      <c r="E13" s="8">
        <v>33</v>
      </c>
      <c r="F13" s="8">
        <v>48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60</v>
      </c>
      <c r="K13" s="13">
        <f t="shared" si="12"/>
        <v>-27</v>
      </c>
      <c r="L13" s="13">
        <f>VLOOKUP(A:A,[1]TDSheet!$A:$N,14,0)</f>
        <v>0</v>
      </c>
      <c r="M13" s="13">
        <f>VLOOKUP(A:A,[1]TDSheet!$A:$O,15,0)</f>
        <v>0</v>
      </c>
      <c r="N13" s="13">
        <f>VLOOKUP(A:A,[1]TDSheet!$A:$X,24,0)</f>
        <v>0</v>
      </c>
      <c r="O13" s="13"/>
      <c r="P13" s="13"/>
      <c r="Q13" s="13"/>
      <c r="R13" s="13"/>
      <c r="S13" s="13"/>
      <c r="T13" s="13"/>
      <c r="U13" s="13"/>
      <c r="V13" s="13"/>
      <c r="W13" s="13">
        <f t="shared" si="13"/>
        <v>6.6</v>
      </c>
      <c r="X13" s="15">
        <v>10</v>
      </c>
      <c r="Y13" s="16">
        <f t="shared" si="14"/>
        <v>8.787878787878789</v>
      </c>
      <c r="Z13" s="13">
        <f t="shared" si="15"/>
        <v>7.2727272727272734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9.4</v>
      </c>
      <c r="AF13" s="13">
        <f>VLOOKUP(A:A,[1]TDSheet!$A:$AF,32,0)</f>
        <v>8.1999999999999993</v>
      </c>
      <c r="AG13" s="13">
        <f>VLOOKUP(A:A,[1]TDSheet!$A:$AG,33,0)</f>
        <v>9.75</v>
      </c>
      <c r="AH13" s="13">
        <f>VLOOKUP(A:A,[3]TDSheet!$A:$D,4,0)</f>
        <v>9</v>
      </c>
      <c r="AI13" s="13">
        <f>VLOOKUP(A:A,[1]TDSheet!$A:$AI,35,0)</f>
        <v>0</v>
      </c>
      <c r="AJ13" s="13">
        <f t="shared" si="16"/>
        <v>4</v>
      </c>
      <c r="AK13" s="13"/>
      <c r="AL13" s="13"/>
    </row>
    <row r="14" spans="1:38" s="1" customFormat="1" ht="21.95" customHeight="1" outlineLevel="1" x14ac:dyDescent="0.2">
      <c r="A14" s="7" t="s">
        <v>17</v>
      </c>
      <c r="B14" s="7" t="s">
        <v>12</v>
      </c>
      <c r="C14" s="8">
        <v>483</v>
      </c>
      <c r="D14" s="8">
        <v>164</v>
      </c>
      <c r="E14" s="8">
        <v>281</v>
      </c>
      <c r="F14" s="8">
        <v>362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294</v>
      </c>
      <c r="K14" s="13">
        <f t="shared" si="12"/>
        <v>-13</v>
      </c>
      <c r="L14" s="13">
        <f>VLOOKUP(A:A,[1]TDSheet!$A:$N,14,0)</f>
        <v>0</v>
      </c>
      <c r="M14" s="13">
        <f>VLOOKUP(A:A,[1]TDSheet!$A:$O,15,0)</f>
        <v>0</v>
      </c>
      <c r="N14" s="13">
        <f>VLOOKUP(A:A,[1]TDSheet!$A:$X,24,0)</f>
        <v>0</v>
      </c>
      <c r="O14" s="13"/>
      <c r="P14" s="13"/>
      <c r="Q14" s="13"/>
      <c r="R14" s="13"/>
      <c r="S14" s="13"/>
      <c r="T14" s="13"/>
      <c r="U14" s="13"/>
      <c r="V14" s="13"/>
      <c r="W14" s="13">
        <f t="shared" si="13"/>
        <v>56.2</v>
      </c>
      <c r="X14" s="15">
        <v>150</v>
      </c>
      <c r="Y14" s="16">
        <f t="shared" si="14"/>
        <v>9.110320284697508</v>
      </c>
      <c r="Z14" s="13">
        <f t="shared" si="15"/>
        <v>6.4412811387900355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50.4</v>
      </c>
      <c r="AF14" s="13">
        <f>VLOOKUP(A:A,[1]TDSheet!$A:$AF,32,0)</f>
        <v>68.400000000000006</v>
      </c>
      <c r="AG14" s="13">
        <f>VLOOKUP(A:A,[1]TDSheet!$A:$AG,33,0)</f>
        <v>52.5</v>
      </c>
      <c r="AH14" s="13">
        <f>VLOOKUP(A:A,[3]TDSheet!$A:$D,4,0)</f>
        <v>54</v>
      </c>
      <c r="AI14" s="13" t="str">
        <f>VLOOKUP(A:A,[1]TDSheet!$A:$AI,35,0)</f>
        <v>склад</v>
      </c>
      <c r="AJ14" s="13">
        <f t="shared" si="16"/>
        <v>25.500000000000004</v>
      </c>
      <c r="AK14" s="13"/>
      <c r="AL14" s="13"/>
    </row>
    <row r="15" spans="1:38" s="1" customFormat="1" ht="11.1" customHeight="1" outlineLevel="1" x14ac:dyDescent="0.2">
      <c r="A15" s="7" t="s">
        <v>18</v>
      </c>
      <c r="B15" s="7" t="s">
        <v>12</v>
      </c>
      <c r="C15" s="8">
        <v>199</v>
      </c>
      <c r="D15" s="8">
        <v>226</v>
      </c>
      <c r="E15" s="8">
        <v>253</v>
      </c>
      <c r="F15" s="8">
        <v>164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297</v>
      </c>
      <c r="K15" s="13">
        <f t="shared" si="12"/>
        <v>-44</v>
      </c>
      <c r="L15" s="13">
        <f>VLOOKUP(A:A,[1]TDSheet!$A:$N,14,0)</f>
        <v>30</v>
      </c>
      <c r="M15" s="13">
        <f>VLOOKUP(A:A,[1]TDSheet!$A:$O,15,0)</f>
        <v>40</v>
      </c>
      <c r="N15" s="13">
        <f>VLOOKUP(A:A,[1]TDSheet!$A:$X,24,0)</f>
        <v>100</v>
      </c>
      <c r="O15" s="13"/>
      <c r="P15" s="13"/>
      <c r="Q15" s="13"/>
      <c r="R15" s="13"/>
      <c r="S15" s="13"/>
      <c r="T15" s="13"/>
      <c r="U15" s="13"/>
      <c r="V15" s="13"/>
      <c r="W15" s="13">
        <f t="shared" si="13"/>
        <v>50.6</v>
      </c>
      <c r="X15" s="15">
        <v>50</v>
      </c>
      <c r="Y15" s="16">
        <f t="shared" si="14"/>
        <v>7.5889328063241104</v>
      </c>
      <c r="Z15" s="13">
        <f t="shared" si="15"/>
        <v>3.2411067193675889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59</v>
      </c>
      <c r="AF15" s="13">
        <f>VLOOKUP(A:A,[1]TDSheet!$A:$AF,32,0)</f>
        <v>67.599999999999994</v>
      </c>
      <c r="AG15" s="13">
        <f>VLOOKUP(A:A,[1]TDSheet!$A:$AG,33,0)</f>
        <v>51.25</v>
      </c>
      <c r="AH15" s="13">
        <f>VLOOKUP(A:A,[3]TDSheet!$A:$D,4,0)</f>
        <v>37</v>
      </c>
      <c r="AI15" s="13">
        <f>VLOOKUP(A:A,[1]TDSheet!$A:$AI,35,0)</f>
        <v>0</v>
      </c>
      <c r="AJ15" s="13">
        <f t="shared" si="16"/>
        <v>15</v>
      </c>
      <c r="AK15" s="13"/>
      <c r="AL15" s="13"/>
    </row>
    <row r="16" spans="1:38" s="1" customFormat="1" ht="11.1" customHeight="1" outlineLevel="1" x14ac:dyDescent="0.2">
      <c r="A16" s="7" t="s">
        <v>19</v>
      </c>
      <c r="B16" s="7" t="s">
        <v>12</v>
      </c>
      <c r="C16" s="8">
        <v>2253</v>
      </c>
      <c r="D16" s="8">
        <v>1051</v>
      </c>
      <c r="E16" s="8">
        <v>1326</v>
      </c>
      <c r="F16" s="8">
        <v>1956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1353</v>
      </c>
      <c r="K16" s="13">
        <f t="shared" si="12"/>
        <v>-27</v>
      </c>
      <c r="L16" s="13">
        <f>VLOOKUP(A:A,[1]TDSheet!$A:$N,14,0)</f>
        <v>0</v>
      </c>
      <c r="M16" s="13">
        <f>VLOOKUP(A:A,[1]TDSheet!$A:$O,15,0)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3"/>
      <c r="W16" s="13">
        <f t="shared" si="13"/>
        <v>265.2</v>
      </c>
      <c r="X16" s="15">
        <v>500</v>
      </c>
      <c r="Y16" s="16">
        <f t="shared" si="14"/>
        <v>9.2609351432880853</v>
      </c>
      <c r="Z16" s="13">
        <f t="shared" si="15"/>
        <v>7.3755656108597289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257.39999999999998</v>
      </c>
      <c r="AF16" s="13">
        <f>VLOOKUP(A:A,[1]TDSheet!$A:$AF,32,0)</f>
        <v>337.4</v>
      </c>
      <c r="AG16" s="13">
        <f>VLOOKUP(A:A,[1]TDSheet!$A:$AG,33,0)</f>
        <v>263.75</v>
      </c>
      <c r="AH16" s="13">
        <f>VLOOKUP(A:A,[3]TDSheet!$A:$D,4,0)</f>
        <v>260</v>
      </c>
      <c r="AI16" s="13">
        <f>VLOOKUP(A:A,[1]TDSheet!$A:$AI,35,0)</f>
        <v>0</v>
      </c>
      <c r="AJ16" s="13">
        <f t="shared" si="16"/>
        <v>85</v>
      </c>
      <c r="AK16" s="13"/>
      <c r="AL16" s="13"/>
    </row>
    <row r="17" spans="1:38" s="1" customFormat="1" ht="21.95" customHeight="1" outlineLevel="1" x14ac:dyDescent="0.2">
      <c r="A17" s="7" t="s">
        <v>20</v>
      </c>
      <c r="B17" s="7" t="s">
        <v>12</v>
      </c>
      <c r="C17" s="8">
        <v>880</v>
      </c>
      <c r="D17" s="8">
        <v>106</v>
      </c>
      <c r="E17" s="8">
        <v>408</v>
      </c>
      <c r="F17" s="8">
        <v>575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418</v>
      </c>
      <c r="K17" s="13">
        <f t="shared" si="12"/>
        <v>-10</v>
      </c>
      <c r="L17" s="13">
        <f>VLOOKUP(A:A,[1]TDSheet!$A:$N,14,0)</f>
        <v>50</v>
      </c>
      <c r="M17" s="13">
        <f>VLOOKUP(A:A,[1]TDSheet!$A:$O,15,0)</f>
        <v>50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3"/>
      <c r="V17" s="13"/>
      <c r="W17" s="13">
        <f t="shared" si="13"/>
        <v>81.599999999999994</v>
      </c>
      <c r="X17" s="15">
        <v>100</v>
      </c>
      <c r="Y17" s="16">
        <f t="shared" si="14"/>
        <v>9.4975490196078436</v>
      </c>
      <c r="Z17" s="13">
        <f t="shared" si="15"/>
        <v>7.0465686274509807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142</v>
      </c>
      <c r="AF17" s="13">
        <f>VLOOKUP(A:A,[1]TDSheet!$A:$AF,32,0)</f>
        <v>157.19999999999999</v>
      </c>
      <c r="AG17" s="13">
        <f>VLOOKUP(A:A,[1]TDSheet!$A:$AG,33,0)</f>
        <v>97.75</v>
      </c>
      <c r="AH17" s="13">
        <f>VLOOKUP(A:A,[3]TDSheet!$A:$D,4,0)</f>
        <v>95</v>
      </c>
      <c r="AI17" s="13" t="str">
        <f>VLOOKUP(A:A,[1]TDSheet!$A:$AI,35,0)</f>
        <v>продмай</v>
      </c>
      <c r="AJ17" s="13">
        <f t="shared" si="16"/>
        <v>35</v>
      </c>
      <c r="AK17" s="13"/>
      <c r="AL17" s="13"/>
    </row>
    <row r="18" spans="1:38" s="1" customFormat="1" ht="21.95" customHeight="1" outlineLevel="1" x14ac:dyDescent="0.2">
      <c r="A18" s="7" t="s">
        <v>21</v>
      </c>
      <c r="B18" s="7" t="s">
        <v>12</v>
      </c>
      <c r="C18" s="8">
        <v>103</v>
      </c>
      <c r="D18" s="8">
        <v>279</v>
      </c>
      <c r="E18" s="8">
        <v>273</v>
      </c>
      <c r="F18" s="8">
        <v>97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286</v>
      </c>
      <c r="K18" s="13">
        <f t="shared" si="12"/>
        <v>-13</v>
      </c>
      <c r="L18" s="13">
        <f>VLOOKUP(A:A,[1]TDSheet!$A:$N,14,0)</f>
        <v>0</v>
      </c>
      <c r="M18" s="13">
        <f>VLOOKUP(A:A,[1]TDSheet!$A:$O,15,0)</f>
        <v>0</v>
      </c>
      <c r="N18" s="13">
        <f>VLOOKUP(A:A,[1]TDSheet!$A:$X,24,0)</f>
        <v>40</v>
      </c>
      <c r="O18" s="13"/>
      <c r="P18" s="13"/>
      <c r="Q18" s="13"/>
      <c r="R18" s="13"/>
      <c r="S18" s="13"/>
      <c r="T18" s="13"/>
      <c r="U18" s="13"/>
      <c r="V18" s="13"/>
      <c r="W18" s="13">
        <f t="shared" si="13"/>
        <v>22.2</v>
      </c>
      <c r="X18" s="15">
        <v>50</v>
      </c>
      <c r="Y18" s="16">
        <f t="shared" si="14"/>
        <v>8.423423423423424</v>
      </c>
      <c r="Z18" s="13">
        <f t="shared" si="15"/>
        <v>4.3693693693693696</v>
      </c>
      <c r="AA18" s="13"/>
      <c r="AB18" s="13"/>
      <c r="AC18" s="13"/>
      <c r="AD18" s="13">
        <f>VLOOKUP(A:A,[1]TDSheet!$A:$AD,30,0)</f>
        <v>162</v>
      </c>
      <c r="AE18" s="13">
        <f>VLOOKUP(A:A,[1]TDSheet!$A:$AE,31,0)</f>
        <v>27.6</v>
      </c>
      <c r="AF18" s="13">
        <f>VLOOKUP(A:A,[1]TDSheet!$A:$AF,32,0)</f>
        <v>25</v>
      </c>
      <c r="AG18" s="13">
        <f>VLOOKUP(A:A,[1]TDSheet!$A:$AG,33,0)</f>
        <v>22.25</v>
      </c>
      <c r="AH18" s="13">
        <f>VLOOKUP(A:A,[3]TDSheet!$A:$D,4,0)</f>
        <v>18</v>
      </c>
      <c r="AI18" s="13">
        <f>VLOOKUP(A:A,[1]TDSheet!$A:$AI,35,0)</f>
        <v>0</v>
      </c>
      <c r="AJ18" s="13">
        <f t="shared" si="16"/>
        <v>17.5</v>
      </c>
      <c r="AK18" s="13"/>
      <c r="AL18" s="13"/>
    </row>
    <row r="19" spans="1:38" s="1" customFormat="1" ht="21.95" customHeight="1" outlineLevel="1" x14ac:dyDescent="0.2">
      <c r="A19" s="7" t="s">
        <v>22</v>
      </c>
      <c r="B19" s="7" t="s">
        <v>12</v>
      </c>
      <c r="C19" s="8">
        <v>188</v>
      </c>
      <c r="D19" s="8">
        <v>82</v>
      </c>
      <c r="E19" s="8">
        <v>139</v>
      </c>
      <c r="F19" s="8">
        <v>127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151</v>
      </c>
      <c r="K19" s="13">
        <f t="shared" si="12"/>
        <v>-12</v>
      </c>
      <c r="L19" s="13">
        <f>VLOOKUP(A:A,[1]TDSheet!$A:$N,14,0)</f>
        <v>20</v>
      </c>
      <c r="M19" s="13">
        <f>VLOOKUP(A:A,[1]TDSheet!$A:$O,15,0)</f>
        <v>20</v>
      </c>
      <c r="N19" s="13">
        <f>VLOOKUP(A:A,[1]TDSheet!$A:$X,24,0)</f>
        <v>0</v>
      </c>
      <c r="O19" s="13"/>
      <c r="P19" s="13"/>
      <c r="Q19" s="13"/>
      <c r="R19" s="13"/>
      <c r="S19" s="13"/>
      <c r="T19" s="13"/>
      <c r="U19" s="13"/>
      <c r="V19" s="13"/>
      <c r="W19" s="13">
        <f t="shared" si="13"/>
        <v>21.8</v>
      </c>
      <c r="X19" s="15">
        <v>20</v>
      </c>
      <c r="Y19" s="16">
        <f t="shared" si="14"/>
        <v>8.5779816513761471</v>
      </c>
      <c r="Z19" s="13">
        <f t="shared" si="15"/>
        <v>5.8256880733944953</v>
      </c>
      <c r="AA19" s="13"/>
      <c r="AB19" s="13"/>
      <c r="AC19" s="13"/>
      <c r="AD19" s="13">
        <f>VLOOKUP(A:A,[1]TDSheet!$A:$AD,30,0)</f>
        <v>30</v>
      </c>
      <c r="AE19" s="13">
        <f>VLOOKUP(A:A,[1]TDSheet!$A:$AE,31,0)</f>
        <v>33</v>
      </c>
      <c r="AF19" s="13">
        <f>VLOOKUP(A:A,[1]TDSheet!$A:$AF,32,0)</f>
        <v>35.200000000000003</v>
      </c>
      <c r="AG19" s="13">
        <f>VLOOKUP(A:A,[1]TDSheet!$A:$AG,33,0)</f>
        <v>25.5</v>
      </c>
      <c r="AH19" s="13">
        <f>VLOOKUP(A:A,[3]TDSheet!$A:$D,4,0)</f>
        <v>22</v>
      </c>
      <c r="AI19" s="13" t="str">
        <f>VLOOKUP(A:A,[1]TDSheet!$A:$AI,35,0)</f>
        <v>увел</v>
      </c>
      <c r="AJ19" s="13">
        <f t="shared" si="16"/>
        <v>7</v>
      </c>
      <c r="AK19" s="13"/>
      <c r="AL19" s="13"/>
    </row>
    <row r="20" spans="1:38" s="1" customFormat="1" ht="21.95" customHeight="1" outlineLevel="1" x14ac:dyDescent="0.2">
      <c r="A20" s="7" t="s">
        <v>23</v>
      </c>
      <c r="B20" s="7" t="s">
        <v>12</v>
      </c>
      <c r="C20" s="8">
        <v>766</v>
      </c>
      <c r="D20" s="8">
        <v>263</v>
      </c>
      <c r="E20" s="8">
        <v>529</v>
      </c>
      <c r="F20" s="8">
        <v>493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548</v>
      </c>
      <c r="K20" s="13">
        <f t="shared" si="12"/>
        <v>-19</v>
      </c>
      <c r="L20" s="13">
        <f>VLOOKUP(A:A,[1]TDSheet!$A:$N,14,0)</f>
        <v>100</v>
      </c>
      <c r="M20" s="13">
        <f>VLOOKUP(A:A,[1]TDSheet!$A:$O,15,0)</f>
        <v>100</v>
      </c>
      <c r="N20" s="13">
        <f>VLOOKUP(A:A,[1]TDSheet!$A:$X,24,0)</f>
        <v>100</v>
      </c>
      <c r="O20" s="13"/>
      <c r="P20" s="13"/>
      <c r="Q20" s="13"/>
      <c r="R20" s="13"/>
      <c r="S20" s="13"/>
      <c r="T20" s="13"/>
      <c r="U20" s="13"/>
      <c r="V20" s="13"/>
      <c r="W20" s="13">
        <f t="shared" si="13"/>
        <v>105.8</v>
      </c>
      <c r="X20" s="15">
        <v>120</v>
      </c>
      <c r="Y20" s="16">
        <f t="shared" si="14"/>
        <v>8.6294896030245756</v>
      </c>
      <c r="Z20" s="13">
        <f t="shared" si="15"/>
        <v>4.6597353497164464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113.6</v>
      </c>
      <c r="AF20" s="13">
        <f>VLOOKUP(A:A,[1]TDSheet!$A:$AF,32,0)</f>
        <v>152.4</v>
      </c>
      <c r="AG20" s="13">
        <f>VLOOKUP(A:A,[1]TDSheet!$A:$AG,33,0)</f>
        <v>103.25</v>
      </c>
      <c r="AH20" s="13">
        <f>VLOOKUP(A:A,[3]TDSheet!$A:$D,4,0)</f>
        <v>135</v>
      </c>
      <c r="AI20" s="13" t="str">
        <f>VLOOKUP(A:A,[1]TDSheet!$A:$AI,35,0)</f>
        <v>продмай</v>
      </c>
      <c r="AJ20" s="13">
        <f t="shared" si="16"/>
        <v>42</v>
      </c>
      <c r="AK20" s="13"/>
      <c r="AL20" s="13"/>
    </row>
    <row r="21" spans="1:38" s="1" customFormat="1" ht="11.1" customHeight="1" outlineLevel="1" x14ac:dyDescent="0.2">
      <c r="A21" s="7" t="s">
        <v>24</v>
      </c>
      <c r="B21" s="7" t="s">
        <v>8</v>
      </c>
      <c r="C21" s="8">
        <v>305.47800000000001</v>
      </c>
      <c r="D21" s="8">
        <v>494.21300000000002</v>
      </c>
      <c r="E21" s="8">
        <v>479.6</v>
      </c>
      <c r="F21" s="8">
        <v>296.14999999999998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486.399</v>
      </c>
      <c r="K21" s="13">
        <f t="shared" si="12"/>
        <v>-6.7989999999999782</v>
      </c>
      <c r="L21" s="13">
        <f>VLOOKUP(A:A,[1]TDSheet!$A:$N,14,0)</f>
        <v>120</v>
      </c>
      <c r="M21" s="13">
        <f>VLOOKUP(A:A,[1]TDSheet!$A:$O,15,0)</f>
        <v>120</v>
      </c>
      <c r="N21" s="13">
        <f>VLOOKUP(A:A,[1]TDSheet!$A:$X,24,0)</f>
        <v>100</v>
      </c>
      <c r="O21" s="13"/>
      <c r="P21" s="13"/>
      <c r="Q21" s="13"/>
      <c r="R21" s="13"/>
      <c r="S21" s="13"/>
      <c r="T21" s="13"/>
      <c r="U21" s="13"/>
      <c r="V21" s="13"/>
      <c r="W21" s="13">
        <f t="shared" si="13"/>
        <v>95.92</v>
      </c>
      <c r="X21" s="15">
        <v>80</v>
      </c>
      <c r="Y21" s="16">
        <f t="shared" si="14"/>
        <v>7.4661175979983314</v>
      </c>
      <c r="Z21" s="13">
        <f t="shared" si="15"/>
        <v>3.0874687239366136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98.328400000000002</v>
      </c>
      <c r="AF21" s="13">
        <f>VLOOKUP(A:A,[1]TDSheet!$A:$AF,32,0)</f>
        <v>116.7192</v>
      </c>
      <c r="AG21" s="13">
        <f>VLOOKUP(A:A,[1]TDSheet!$A:$AG,33,0)</f>
        <v>110.399</v>
      </c>
      <c r="AH21" s="13">
        <f>VLOOKUP(A:A,[3]TDSheet!$A:$D,4,0)</f>
        <v>84.146000000000001</v>
      </c>
      <c r="AI21" s="13">
        <f>VLOOKUP(A:A,[1]TDSheet!$A:$AI,35,0)</f>
        <v>0</v>
      </c>
      <c r="AJ21" s="13">
        <f t="shared" si="16"/>
        <v>80</v>
      </c>
      <c r="AK21" s="13"/>
      <c r="AL21" s="13"/>
    </row>
    <row r="22" spans="1:38" s="1" customFormat="1" ht="11.1" customHeight="1" outlineLevel="1" x14ac:dyDescent="0.2">
      <c r="A22" s="7" t="s">
        <v>25</v>
      </c>
      <c r="B22" s="7" t="s">
        <v>8</v>
      </c>
      <c r="C22" s="8">
        <v>3164.056</v>
      </c>
      <c r="D22" s="8">
        <v>5409.0770000000002</v>
      </c>
      <c r="E22" s="8">
        <v>5861.3230000000003</v>
      </c>
      <c r="F22" s="8">
        <v>2580.3890000000001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6013.77</v>
      </c>
      <c r="K22" s="13">
        <f t="shared" si="12"/>
        <v>-152.44700000000012</v>
      </c>
      <c r="L22" s="13">
        <f>VLOOKUP(A:A,[1]TDSheet!$A:$N,14,0)</f>
        <v>1400</v>
      </c>
      <c r="M22" s="13">
        <f>VLOOKUP(A:A,[1]TDSheet!$A:$O,15,0)</f>
        <v>1400</v>
      </c>
      <c r="N22" s="13">
        <f>VLOOKUP(A:A,[1]TDSheet!$A:$X,24,0)</f>
        <v>1900</v>
      </c>
      <c r="O22" s="13"/>
      <c r="P22" s="13"/>
      <c r="Q22" s="13"/>
      <c r="R22" s="13"/>
      <c r="S22" s="13"/>
      <c r="T22" s="13"/>
      <c r="U22" s="13"/>
      <c r="V22" s="13"/>
      <c r="W22" s="13">
        <f t="shared" si="13"/>
        <v>1172.2646</v>
      </c>
      <c r="X22" s="15">
        <v>1500</v>
      </c>
      <c r="Y22" s="16">
        <f t="shared" si="14"/>
        <v>7.4901084618609142</v>
      </c>
      <c r="Z22" s="13">
        <f t="shared" si="15"/>
        <v>2.2012001386035203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899.3972</v>
      </c>
      <c r="AF22" s="13">
        <f>VLOOKUP(A:A,[1]TDSheet!$A:$AF,32,0)</f>
        <v>1215.4490000000001</v>
      </c>
      <c r="AG22" s="13">
        <f>VLOOKUP(A:A,[1]TDSheet!$A:$AG,33,0)</f>
        <v>1165.24125</v>
      </c>
      <c r="AH22" s="13">
        <f>VLOOKUP(A:A,[3]TDSheet!$A:$D,4,0)</f>
        <v>1021.896</v>
      </c>
      <c r="AI22" s="13" t="str">
        <f>VLOOKUP(A:A,[1]TDSheet!$A:$AI,35,0)</f>
        <v>майяб</v>
      </c>
      <c r="AJ22" s="13">
        <f t="shared" si="16"/>
        <v>1500</v>
      </c>
      <c r="AK22" s="13"/>
      <c r="AL22" s="13"/>
    </row>
    <row r="23" spans="1:38" s="1" customFormat="1" ht="11.1" customHeight="1" outlineLevel="1" x14ac:dyDescent="0.2">
      <c r="A23" s="7" t="s">
        <v>26</v>
      </c>
      <c r="B23" s="7" t="s">
        <v>8</v>
      </c>
      <c r="C23" s="8">
        <v>253.45099999999999</v>
      </c>
      <c r="D23" s="8">
        <v>368.36399999999998</v>
      </c>
      <c r="E23" s="8">
        <v>433.625</v>
      </c>
      <c r="F23" s="8">
        <v>166.30099999999999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461.16399999999999</v>
      </c>
      <c r="K23" s="13">
        <f t="shared" si="12"/>
        <v>-27.538999999999987</v>
      </c>
      <c r="L23" s="13">
        <f>VLOOKUP(A:A,[1]TDSheet!$A:$N,14,0)</f>
        <v>230</v>
      </c>
      <c r="M23" s="13">
        <f>VLOOKUP(A:A,[1]TDSheet!$A:$O,15,0)</f>
        <v>150</v>
      </c>
      <c r="N23" s="13">
        <f>VLOOKUP(A:A,[1]TDSheet!$A:$X,24,0)</f>
        <v>80</v>
      </c>
      <c r="O23" s="13"/>
      <c r="P23" s="13"/>
      <c r="Q23" s="13"/>
      <c r="R23" s="13"/>
      <c r="S23" s="13"/>
      <c r="T23" s="13"/>
      <c r="U23" s="13"/>
      <c r="V23" s="13"/>
      <c r="W23" s="13">
        <f t="shared" si="13"/>
        <v>86.724999999999994</v>
      </c>
      <c r="X23" s="15">
        <v>50</v>
      </c>
      <c r="Y23" s="16">
        <f t="shared" si="14"/>
        <v>7.7982242721245312</v>
      </c>
      <c r="Z23" s="13">
        <f t="shared" si="15"/>
        <v>1.9175670221965984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78.962000000000003</v>
      </c>
      <c r="AF23" s="13">
        <f>VLOOKUP(A:A,[1]TDSheet!$A:$AF,32,0)</f>
        <v>92.89500000000001</v>
      </c>
      <c r="AG23" s="13">
        <f>VLOOKUP(A:A,[1]TDSheet!$A:$AG,33,0)</f>
        <v>84.777500000000003</v>
      </c>
      <c r="AH23" s="13">
        <f>VLOOKUP(A:A,[3]TDSheet!$A:$D,4,0)</f>
        <v>33.634999999999998</v>
      </c>
      <c r="AI23" s="13">
        <f>VLOOKUP(A:A,[1]TDSheet!$A:$AI,35,0)</f>
        <v>0</v>
      </c>
      <c r="AJ23" s="13">
        <f t="shared" si="16"/>
        <v>50</v>
      </c>
      <c r="AK23" s="13"/>
      <c r="AL23" s="13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555.49400000000003</v>
      </c>
      <c r="D24" s="8">
        <v>1019.932</v>
      </c>
      <c r="E24" s="8">
        <v>996.76199999999994</v>
      </c>
      <c r="F24" s="8">
        <v>563.476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1057.623</v>
      </c>
      <c r="K24" s="13">
        <f t="shared" si="12"/>
        <v>-60.861000000000104</v>
      </c>
      <c r="L24" s="13">
        <f>VLOOKUP(A:A,[1]TDSheet!$A:$N,14,0)</f>
        <v>250</v>
      </c>
      <c r="M24" s="13">
        <f>VLOOKUP(A:A,[1]TDSheet!$A:$O,15,0)</f>
        <v>260</v>
      </c>
      <c r="N24" s="13">
        <f>VLOOKUP(A:A,[1]TDSheet!$A:$X,24,0)</f>
        <v>150</v>
      </c>
      <c r="O24" s="13"/>
      <c r="P24" s="13"/>
      <c r="Q24" s="13"/>
      <c r="R24" s="13"/>
      <c r="S24" s="13"/>
      <c r="T24" s="13"/>
      <c r="U24" s="13"/>
      <c r="V24" s="13"/>
      <c r="W24" s="13">
        <f t="shared" si="13"/>
        <v>199.35239999999999</v>
      </c>
      <c r="X24" s="15">
        <v>270</v>
      </c>
      <c r="Y24" s="16">
        <f t="shared" si="14"/>
        <v>7.4916379235966071</v>
      </c>
      <c r="Z24" s="13">
        <f t="shared" si="15"/>
        <v>2.826532311625042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165.87100000000001</v>
      </c>
      <c r="AF24" s="13">
        <f>VLOOKUP(A:A,[1]TDSheet!$A:$AF,32,0)</f>
        <v>196.62979999999999</v>
      </c>
      <c r="AG24" s="13">
        <f>VLOOKUP(A:A,[1]TDSheet!$A:$AG,33,0)</f>
        <v>235.38575</v>
      </c>
      <c r="AH24" s="13">
        <f>VLOOKUP(A:A,[3]TDSheet!$A:$D,4,0)</f>
        <v>225.536</v>
      </c>
      <c r="AI24" s="13">
        <f>VLOOKUP(A:A,[1]TDSheet!$A:$AI,35,0)</f>
        <v>0</v>
      </c>
      <c r="AJ24" s="13">
        <f t="shared" si="16"/>
        <v>270</v>
      </c>
      <c r="AK24" s="13"/>
      <c r="AL24" s="13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433.23500000000001</v>
      </c>
      <c r="D25" s="8">
        <v>536.36</v>
      </c>
      <c r="E25" s="8">
        <v>580.35199999999998</v>
      </c>
      <c r="F25" s="8">
        <v>371.53100000000001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586.90800000000002</v>
      </c>
      <c r="K25" s="13">
        <f t="shared" si="12"/>
        <v>-6.55600000000004</v>
      </c>
      <c r="L25" s="13">
        <f>VLOOKUP(A:A,[1]TDSheet!$A:$N,14,0)</f>
        <v>60</v>
      </c>
      <c r="M25" s="13">
        <f>VLOOKUP(A:A,[1]TDSheet!$A:$O,15,0)</f>
        <v>120</v>
      </c>
      <c r="N25" s="13">
        <f>VLOOKUP(A:A,[1]TDSheet!$A:$X,24,0)</f>
        <v>170</v>
      </c>
      <c r="O25" s="13"/>
      <c r="P25" s="13"/>
      <c r="Q25" s="13"/>
      <c r="R25" s="13"/>
      <c r="S25" s="13"/>
      <c r="T25" s="13"/>
      <c r="U25" s="13"/>
      <c r="V25" s="13"/>
      <c r="W25" s="13">
        <f t="shared" si="13"/>
        <v>116.07039999999999</v>
      </c>
      <c r="X25" s="15">
        <v>140</v>
      </c>
      <c r="Y25" s="16">
        <f t="shared" si="14"/>
        <v>7.4224866977282753</v>
      </c>
      <c r="Z25" s="13">
        <f t="shared" si="15"/>
        <v>3.200910826532863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118.724</v>
      </c>
      <c r="AF25" s="13">
        <f>VLOOKUP(A:A,[1]TDSheet!$A:$AF,32,0)</f>
        <v>149.9194</v>
      </c>
      <c r="AG25" s="13">
        <f>VLOOKUP(A:A,[1]TDSheet!$A:$AG,33,0)</f>
        <v>135.01349999999999</v>
      </c>
      <c r="AH25" s="13">
        <f>VLOOKUP(A:A,[3]TDSheet!$A:$D,4,0)</f>
        <v>108.696</v>
      </c>
      <c r="AI25" s="13">
        <f>VLOOKUP(A:A,[1]TDSheet!$A:$AI,35,0)</f>
        <v>0</v>
      </c>
      <c r="AJ25" s="13">
        <f t="shared" si="16"/>
        <v>140</v>
      </c>
      <c r="AK25" s="13"/>
      <c r="AL25" s="13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98.869</v>
      </c>
      <c r="D26" s="8">
        <v>1485.7360000000001</v>
      </c>
      <c r="E26" s="8">
        <v>128.703</v>
      </c>
      <c r="F26" s="8">
        <v>72.837999999999994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262.02</v>
      </c>
      <c r="K26" s="13">
        <f t="shared" si="12"/>
        <v>-133.31699999999998</v>
      </c>
      <c r="L26" s="13">
        <f>VLOOKUP(A:A,[1]TDSheet!$A:$N,14,0)</f>
        <v>30</v>
      </c>
      <c r="M26" s="13">
        <f>VLOOKUP(A:A,[1]TDSheet!$A:$O,15,0)</f>
        <v>20</v>
      </c>
      <c r="N26" s="13">
        <f>VLOOKUP(A:A,[1]TDSheet!$A:$X,24,0)</f>
        <v>30</v>
      </c>
      <c r="O26" s="13"/>
      <c r="P26" s="13"/>
      <c r="Q26" s="13"/>
      <c r="R26" s="13"/>
      <c r="S26" s="13"/>
      <c r="T26" s="13"/>
      <c r="U26" s="13"/>
      <c r="V26" s="13"/>
      <c r="W26" s="13">
        <f t="shared" si="13"/>
        <v>25.740600000000001</v>
      </c>
      <c r="X26" s="15">
        <v>40</v>
      </c>
      <c r="Y26" s="16">
        <f t="shared" si="14"/>
        <v>7.4915891626457807</v>
      </c>
      <c r="Z26" s="13">
        <f t="shared" si="15"/>
        <v>2.8296931695453873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32.559600000000003</v>
      </c>
      <c r="AF26" s="13">
        <f>VLOOKUP(A:A,[1]TDSheet!$A:$AF,32,0)</f>
        <v>37.101600000000005</v>
      </c>
      <c r="AG26" s="13">
        <f>VLOOKUP(A:A,[1]TDSheet!$A:$AG,33,0)</f>
        <v>34.41375</v>
      </c>
      <c r="AH26" s="13">
        <f>VLOOKUP(A:A,[3]TDSheet!$A:$D,4,0)</f>
        <v>36.744999999999997</v>
      </c>
      <c r="AI26" s="13">
        <f>VLOOKUP(A:A,[1]TDSheet!$A:$AI,35,0)</f>
        <v>0</v>
      </c>
      <c r="AJ26" s="13">
        <f t="shared" si="16"/>
        <v>40</v>
      </c>
      <c r="AK26" s="13"/>
      <c r="AL26" s="13"/>
    </row>
    <row r="27" spans="1:38" s="1" customFormat="1" ht="21.95" customHeight="1" outlineLevel="1" x14ac:dyDescent="0.2">
      <c r="A27" s="7" t="s">
        <v>30</v>
      </c>
      <c r="B27" s="7" t="s">
        <v>8</v>
      </c>
      <c r="C27" s="8">
        <v>109.562</v>
      </c>
      <c r="D27" s="8">
        <v>894.18700000000001</v>
      </c>
      <c r="E27" s="8">
        <v>195.631</v>
      </c>
      <c r="F27" s="8">
        <v>77.144000000000005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259.23399999999998</v>
      </c>
      <c r="K27" s="13">
        <f t="shared" si="12"/>
        <v>-63.60299999999998</v>
      </c>
      <c r="L27" s="13">
        <f>VLOOKUP(A:A,[1]TDSheet!$A:$N,14,0)</f>
        <v>40</v>
      </c>
      <c r="M27" s="13">
        <f>VLOOKUP(A:A,[1]TDSheet!$A:$O,15,0)</f>
        <v>40</v>
      </c>
      <c r="N27" s="13">
        <f>VLOOKUP(A:A,[1]TDSheet!$A:$X,24,0)</f>
        <v>80</v>
      </c>
      <c r="O27" s="13"/>
      <c r="P27" s="13"/>
      <c r="Q27" s="13"/>
      <c r="R27" s="13"/>
      <c r="S27" s="13"/>
      <c r="T27" s="13"/>
      <c r="U27" s="13"/>
      <c r="V27" s="13"/>
      <c r="W27" s="13">
        <f t="shared" si="13"/>
        <v>39.126199999999997</v>
      </c>
      <c r="X27" s="15">
        <v>50</v>
      </c>
      <c r="Y27" s="16">
        <f t="shared" si="14"/>
        <v>7.3389186785325444</v>
      </c>
      <c r="Z27" s="13">
        <f t="shared" si="15"/>
        <v>1.9716711564118163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28.206</v>
      </c>
      <c r="AF27" s="13">
        <f>VLOOKUP(A:A,[1]TDSheet!$A:$AF,32,0)</f>
        <v>43.4084</v>
      </c>
      <c r="AG27" s="13">
        <f>VLOOKUP(A:A,[1]TDSheet!$A:$AG,33,0)</f>
        <v>42.831000000000003</v>
      </c>
      <c r="AH27" s="13">
        <f>VLOOKUP(A:A,[3]TDSheet!$A:$D,4,0)</f>
        <v>43.15</v>
      </c>
      <c r="AI27" s="13">
        <f>VLOOKUP(A:A,[1]TDSheet!$A:$AI,35,0)</f>
        <v>0</v>
      </c>
      <c r="AJ27" s="13">
        <f t="shared" si="16"/>
        <v>50</v>
      </c>
      <c r="AK27" s="13"/>
      <c r="AL27" s="13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355.60399999999998</v>
      </c>
      <c r="D28" s="8">
        <v>2417.942</v>
      </c>
      <c r="E28" s="8">
        <v>473.46199999999999</v>
      </c>
      <c r="F28" s="8">
        <v>274.41000000000003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524.77200000000005</v>
      </c>
      <c r="K28" s="13">
        <f t="shared" si="12"/>
        <v>-51.310000000000059</v>
      </c>
      <c r="L28" s="13">
        <f>VLOOKUP(A:A,[1]TDSheet!$A:$N,14,0)</f>
        <v>100</v>
      </c>
      <c r="M28" s="13">
        <f>VLOOKUP(A:A,[1]TDSheet!$A:$O,15,0)</f>
        <v>120</v>
      </c>
      <c r="N28" s="13">
        <f>VLOOKUP(A:A,[1]TDSheet!$A:$X,24,0)</f>
        <v>150</v>
      </c>
      <c r="O28" s="13"/>
      <c r="P28" s="13"/>
      <c r="Q28" s="13"/>
      <c r="R28" s="13"/>
      <c r="S28" s="13"/>
      <c r="T28" s="13"/>
      <c r="U28" s="13"/>
      <c r="V28" s="13"/>
      <c r="W28" s="13">
        <f t="shared" si="13"/>
        <v>94.692399999999992</v>
      </c>
      <c r="X28" s="15">
        <v>100</v>
      </c>
      <c r="Y28" s="16">
        <f t="shared" si="14"/>
        <v>7.8613489572552826</v>
      </c>
      <c r="Z28" s="13">
        <f t="shared" si="15"/>
        <v>2.8979094415180104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119.14100000000001</v>
      </c>
      <c r="AF28" s="13">
        <f>VLOOKUP(A:A,[1]TDSheet!$A:$AF,32,0)</f>
        <v>129.5788</v>
      </c>
      <c r="AG28" s="13">
        <f>VLOOKUP(A:A,[1]TDSheet!$A:$AG,33,0)</f>
        <v>118.72150000000001</v>
      </c>
      <c r="AH28" s="13">
        <f>VLOOKUP(A:A,[3]TDSheet!$A:$D,4,0)</f>
        <v>86.801000000000002</v>
      </c>
      <c r="AI28" s="13" t="str">
        <f>VLOOKUP(A:A,[1]TDSheet!$A:$AI,35,0)</f>
        <v>увел</v>
      </c>
      <c r="AJ28" s="13">
        <f t="shared" si="16"/>
        <v>100</v>
      </c>
      <c r="AK28" s="13"/>
      <c r="AL28" s="13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158.48699999999999</v>
      </c>
      <c r="D29" s="8">
        <v>56.872</v>
      </c>
      <c r="E29" s="8">
        <v>126.10299999999999</v>
      </c>
      <c r="F29" s="8">
        <v>85.12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157.203</v>
      </c>
      <c r="K29" s="13">
        <f t="shared" si="12"/>
        <v>-31.100000000000009</v>
      </c>
      <c r="L29" s="13">
        <f>VLOOKUP(A:A,[1]TDSheet!$A:$N,14,0)</f>
        <v>0</v>
      </c>
      <c r="M29" s="13">
        <f>VLOOKUP(A:A,[1]TDSheet!$A:$O,15,0)</f>
        <v>20</v>
      </c>
      <c r="N29" s="13">
        <f>VLOOKUP(A:A,[1]TDSheet!$A:$X,24,0)</f>
        <v>40</v>
      </c>
      <c r="O29" s="13"/>
      <c r="P29" s="13"/>
      <c r="Q29" s="13"/>
      <c r="R29" s="13"/>
      <c r="S29" s="13"/>
      <c r="T29" s="13"/>
      <c r="U29" s="13"/>
      <c r="V29" s="13"/>
      <c r="W29" s="13">
        <f t="shared" si="13"/>
        <v>25.220599999999997</v>
      </c>
      <c r="X29" s="15">
        <v>40</v>
      </c>
      <c r="Y29" s="16">
        <f t="shared" si="14"/>
        <v>7.3400315615013136</v>
      </c>
      <c r="Z29" s="13">
        <f t="shared" si="15"/>
        <v>3.375018833810457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36.742800000000003</v>
      </c>
      <c r="AF29" s="13">
        <f>VLOOKUP(A:A,[1]TDSheet!$A:$AF,32,0)</f>
        <v>38.305599999999998</v>
      </c>
      <c r="AG29" s="13">
        <f>VLOOKUP(A:A,[1]TDSheet!$A:$AG,33,0)</f>
        <v>24.7455</v>
      </c>
      <c r="AH29" s="13">
        <f>VLOOKUP(A:A,[3]TDSheet!$A:$D,4,0)</f>
        <v>26.138000000000002</v>
      </c>
      <c r="AI29" s="13">
        <f>VLOOKUP(A:A,[1]TDSheet!$A:$AI,35,0)</f>
        <v>0</v>
      </c>
      <c r="AJ29" s="13">
        <f t="shared" si="16"/>
        <v>40</v>
      </c>
      <c r="AK29" s="13"/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34.613999999999997</v>
      </c>
      <c r="D30" s="8">
        <v>240.06399999999999</v>
      </c>
      <c r="E30" s="8">
        <v>150.27600000000001</v>
      </c>
      <c r="F30" s="8">
        <v>122.874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231.208</v>
      </c>
      <c r="K30" s="13">
        <f t="shared" si="12"/>
        <v>-80.931999999999988</v>
      </c>
      <c r="L30" s="13">
        <f>VLOOKUP(A:A,[1]TDSheet!$A:$N,14,0)</f>
        <v>30</v>
      </c>
      <c r="M30" s="13">
        <f>VLOOKUP(A:A,[1]TDSheet!$A:$O,15,0)</f>
        <v>40</v>
      </c>
      <c r="N30" s="13">
        <f>VLOOKUP(A:A,[1]TDSheet!$A:$X,24,0)</f>
        <v>30</v>
      </c>
      <c r="O30" s="13"/>
      <c r="P30" s="13"/>
      <c r="Q30" s="13"/>
      <c r="R30" s="13"/>
      <c r="S30" s="13"/>
      <c r="T30" s="13"/>
      <c r="U30" s="13"/>
      <c r="V30" s="13"/>
      <c r="W30" s="13">
        <f t="shared" si="13"/>
        <v>30.055200000000003</v>
      </c>
      <c r="X30" s="15">
        <v>20</v>
      </c>
      <c r="Y30" s="16">
        <f t="shared" si="14"/>
        <v>8.0809310868002857</v>
      </c>
      <c r="Z30" s="13">
        <f t="shared" si="15"/>
        <v>4.0882775692725382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29.814600000000002</v>
      </c>
      <c r="AF30" s="13">
        <f>VLOOKUP(A:A,[1]TDSheet!$A:$AF,32,0)</f>
        <v>19.993000000000002</v>
      </c>
      <c r="AG30" s="13">
        <f>VLOOKUP(A:A,[1]TDSheet!$A:$AG,33,0)</f>
        <v>37.1175</v>
      </c>
      <c r="AH30" s="13">
        <f>VLOOKUP(A:A,[3]TDSheet!$A:$D,4,0)</f>
        <v>17.64</v>
      </c>
      <c r="AI30" s="13">
        <f>VLOOKUP(A:A,[1]TDSheet!$A:$AI,35,0)</f>
        <v>0</v>
      </c>
      <c r="AJ30" s="13">
        <f t="shared" si="16"/>
        <v>20</v>
      </c>
      <c r="AK30" s="13"/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458.613</v>
      </c>
      <c r="D31" s="8">
        <v>2350.221</v>
      </c>
      <c r="E31" s="8">
        <v>1862.854</v>
      </c>
      <c r="F31" s="8">
        <v>914.12300000000005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2003.489</v>
      </c>
      <c r="K31" s="13">
        <f t="shared" si="12"/>
        <v>-140.63499999999999</v>
      </c>
      <c r="L31" s="13">
        <f>VLOOKUP(A:A,[1]TDSheet!$A:$N,14,0)</f>
        <v>400</v>
      </c>
      <c r="M31" s="13">
        <f>VLOOKUP(A:A,[1]TDSheet!$A:$O,15,0)</f>
        <v>500</v>
      </c>
      <c r="N31" s="13">
        <f>VLOOKUP(A:A,[1]TDSheet!$A:$X,24,0)</f>
        <v>400</v>
      </c>
      <c r="O31" s="13"/>
      <c r="P31" s="13"/>
      <c r="Q31" s="13"/>
      <c r="R31" s="13"/>
      <c r="S31" s="13"/>
      <c r="T31" s="13"/>
      <c r="U31" s="13"/>
      <c r="V31" s="13"/>
      <c r="W31" s="13">
        <f t="shared" si="13"/>
        <v>372.57080000000002</v>
      </c>
      <c r="X31" s="15">
        <v>700</v>
      </c>
      <c r="Y31" s="16">
        <f t="shared" si="14"/>
        <v>7.8216623524978335</v>
      </c>
      <c r="Z31" s="13">
        <f t="shared" si="15"/>
        <v>2.4535551363660275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267.05520000000001</v>
      </c>
      <c r="AF31" s="13">
        <f>VLOOKUP(A:A,[1]TDSheet!$A:$AF,32,0)</f>
        <v>336.35140000000001</v>
      </c>
      <c r="AG31" s="13">
        <f>VLOOKUP(A:A,[1]TDSheet!$A:$AG,33,0)</f>
        <v>399.46249999999998</v>
      </c>
      <c r="AH31" s="13">
        <f>VLOOKUP(A:A,[3]TDSheet!$A:$D,4,0)</f>
        <v>413.37400000000002</v>
      </c>
      <c r="AI31" s="13" t="str">
        <f>VLOOKUP(A:A,[1]TDSheet!$A:$AI,35,0)</f>
        <v>майяб</v>
      </c>
      <c r="AJ31" s="13">
        <f t="shared" si="16"/>
        <v>700</v>
      </c>
      <c r="AK31" s="13"/>
      <c r="AL31" s="13"/>
    </row>
    <row r="32" spans="1:38" s="1" customFormat="1" ht="21.95" customHeight="1" outlineLevel="1" x14ac:dyDescent="0.2">
      <c r="A32" s="7" t="s">
        <v>35</v>
      </c>
      <c r="B32" s="7" t="s">
        <v>8</v>
      </c>
      <c r="C32" s="8">
        <v>53.228999999999999</v>
      </c>
      <c r="D32" s="8">
        <v>110.21899999999999</v>
      </c>
      <c r="E32" s="8">
        <v>82.850999999999999</v>
      </c>
      <c r="F32" s="8">
        <v>76.171000000000006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83.807000000000002</v>
      </c>
      <c r="K32" s="13">
        <f t="shared" si="12"/>
        <v>-0.95600000000000307</v>
      </c>
      <c r="L32" s="13">
        <f>VLOOKUP(A:A,[1]TDSheet!$A:$N,14,0)</f>
        <v>30</v>
      </c>
      <c r="M32" s="13">
        <f>VLOOKUP(A:A,[1]TDSheet!$A:$O,15,0)</f>
        <v>20</v>
      </c>
      <c r="N32" s="13">
        <f>VLOOKUP(A:A,[1]TDSheet!$A:$X,24,0)</f>
        <v>20</v>
      </c>
      <c r="O32" s="13"/>
      <c r="P32" s="13"/>
      <c r="Q32" s="13"/>
      <c r="R32" s="13"/>
      <c r="S32" s="13"/>
      <c r="T32" s="13"/>
      <c r="U32" s="13"/>
      <c r="V32" s="13"/>
      <c r="W32" s="13">
        <f t="shared" si="13"/>
        <v>16.5702</v>
      </c>
      <c r="X32" s="15"/>
      <c r="Y32" s="16">
        <f t="shared" si="14"/>
        <v>8.8213177873532</v>
      </c>
      <c r="Z32" s="13">
        <f t="shared" si="15"/>
        <v>4.596866664252695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14.2212</v>
      </c>
      <c r="AF32" s="13">
        <f>VLOOKUP(A:A,[1]TDSheet!$A:$AF,32,0)</f>
        <v>20.0014</v>
      </c>
      <c r="AG32" s="13">
        <f>VLOOKUP(A:A,[1]TDSheet!$A:$AG,33,0)</f>
        <v>18.716249999999999</v>
      </c>
      <c r="AH32" s="13">
        <f>VLOOKUP(A:A,[3]TDSheet!$A:$D,4,0)</f>
        <v>11.981</v>
      </c>
      <c r="AI32" s="13" t="str">
        <f>VLOOKUP(A:A,[1]TDSheet!$A:$AI,35,0)</f>
        <v>склад</v>
      </c>
      <c r="AJ32" s="13">
        <f t="shared" si="16"/>
        <v>0</v>
      </c>
      <c r="AK32" s="13"/>
      <c r="AL32" s="13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17.59</v>
      </c>
      <c r="D33" s="8">
        <v>285.09199999999998</v>
      </c>
      <c r="E33" s="8">
        <v>178.24799999999999</v>
      </c>
      <c r="F33" s="8">
        <v>120.136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245.21</v>
      </c>
      <c r="K33" s="13">
        <f t="shared" si="12"/>
        <v>-66.962000000000018</v>
      </c>
      <c r="L33" s="13">
        <f>VLOOKUP(A:A,[1]TDSheet!$A:$N,14,0)</f>
        <v>20</v>
      </c>
      <c r="M33" s="13">
        <f>VLOOKUP(A:A,[1]TDSheet!$A:$O,15,0)</f>
        <v>30</v>
      </c>
      <c r="N33" s="13">
        <f>VLOOKUP(A:A,[1]TDSheet!$A:$X,24,0)</f>
        <v>60</v>
      </c>
      <c r="O33" s="13"/>
      <c r="P33" s="13"/>
      <c r="Q33" s="13"/>
      <c r="R33" s="13"/>
      <c r="S33" s="13"/>
      <c r="T33" s="13"/>
      <c r="U33" s="13"/>
      <c r="V33" s="13"/>
      <c r="W33" s="13">
        <f t="shared" si="13"/>
        <v>35.6496</v>
      </c>
      <c r="X33" s="15">
        <v>40</v>
      </c>
      <c r="Y33" s="16">
        <f t="shared" si="14"/>
        <v>7.5775324267312953</v>
      </c>
      <c r="Z33" s="13">
        <f t="shared" si="15"/>
        <v>3.3699115838606883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26.519400000000001</v>
      </c>
      <c r="AF33" s="13">
        <f>VLOOKUP(A:A,[1]TDSheet!$A:$AF,32,0)</f>
        <v>28.0382</v>
      </c>
      <c r="AG33" s="13">
        <f>VLOOKUP(A:A,[1]TDSheet!$A:$AG,33,0)</f>
        <v>24.4315</v>
      </c>
      <c r="AH33" s="13">
        <f>VLOOKUP(A:A,[3]TDSheet!$A:$D,4,0)</f>
        <v>26.838000000000001</v>
      </c>
      <c r="AI33" s="13">
        <f>VLOOKUP(A:A,[1]TDSheet!$A:$AI,35,0)</f>
        <v>0</v>
      </c>
      <c r="AJ33" s="13">
        <f t="shared" si="16"/>
        <v>40</v>
      </c>
      <c r="AK33" s="13"/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17.815999999999999</v>
      </c>
      <c r="D34" s="8">
        <v>156.76599999999999</v>
      </c>
      <c r="E34" s="8">
        <v>101.95699999999999</v>
      </c>
      <c r="F34" s="8">
        <v>72.625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155.755</v>
      </c>
      <c r="K34" s="13">
        <f t="shared" si="12"/>
        <v>-53.798000000000002</v>
      </c>
      <c r="L34" s="13">
        <f>VLOOKUP(A:A,[1]TDSheet!$A:$N,14,0)</f>
        <v>20</v>
      </c>
      <c r="M34" s="13">
        <f>VLOOKUP(A:A,[1]TDSheet!$A:$O,15,0)</f>
        <v>20</v>
      </c>
      <c r="N34" s="13">
        <f>VLOOKUP(A:A,[1]TDSheet!$A:$X,24,0)</f>
        <v>20</v>
      </c>
      <c r="O34" s="13"/>
      <c r="P34" s="13"/>
      <c r="Q34" s="13"/>
      <c r="R34" s="13"/>
      <c r="S34" s="13"/>
      <c r="T34" s="13"/>
      <c r="U34" s="13"/>
      <c r="V34" s="13"/>
      <c r="W34" s="13">
        <f t="shared" si="13"/>
        <v>20.391399999999997</v>
      </c>
      <c r="X34" s="15">
        <v>20</v>
      </c>
      <c r="Y34" s="16">
        <f t="shared" si="14"/>
        <v>7.4847729925360698</v>
      </c>
      <c r="Z34" s="13">
        <f t="shared" si="15"/>
        <v>3.5615504575458288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14.8256</v>
      </c>
      <c r="AF34" s="13">
        <f>VLOOKUP(A:A,[1]TDSheet!$A:$AF,32,0)</f>
        <v>12.105599999999999</v>
      </c>
      <c r="AG34" s="13">
        <f>VLOOKUP(A:A,[1]TDSheet!$A:$AG,33,0)</f>
        <v>21.9375</v>
      </c>
      <c r="AH34" s="13">
        <f>VLOOKUP(A:A,[3]TDSheet!$A:$D,4,0)</f>
        <v>24.585999999999999</v>
      </c>
      <c r="AI34" s="13" t="str">
        <f>VLOOKUP(A:A,[1]TDSheet!$A:$AI,35,0)</f>
        <v>склад</v>
      </c>
      <c r="AJ34" s="13">
        <f t="shared" si="16"/>
        <v>20</v>
      </c>
      <c r="AK34" s="13"/>
      <c r="AL34" s="13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6.3170000000000002</v>
      </c>
      <c r="D35" s="8">
        <v>80.293999999999997</v>
      </c>
      <c r="E35" s="8">
        <v>11.586</v>
      </c>
      <c r="F35" s="8">
        <v>69.840999999999994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14.699</v>
      </c>
      <c r="K35" s="13">
        <f t="shared" si="12"/>
        <v>-3.1129999999999995</v>
      </c>
      <c r="L35" s="13">
        <f>VLOOKUP(A:A,[1]TDSheet!$A:$N,14,0)</f>
        <v>0</v>
      </c>
      <c r="M35" s="13">
        <f>VLOOKUP(A:A,[1]TDSheet!$A:$O,15,0)</f>
        <v>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3"/>
      <c r="W35" s="13">
        <f t="shared" si="13"/>
        <v>2.3172000000000001</v>
      </c>
      <c r="X35" s="15"/>
      <c r="Y35" s="16">
        <f t="shared" si="14"/>
        <v>30.140255480752629</v>
      </c>
      <c r="Z35" s="13">
        <f t="shared" si="15"/>
        <v>30.140255480752629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4.7050000000000001</v>
      </c>
      <c r="AF35" s="13">
        <f>VLOOKUP(A:A,[1]TDSheet!$A:$AF,32,0)</f>
        <v>5.5784000000000002</v>
      </c>
      <c r="AG35" s="13">
        <f>VLOOKUP(A:A,[1]TDSheet!$A:$AG,33,0)</f>
        <v>9.1667500000000004</v>
      </c>
      <c r="AH35" s="13">
        <f>VLOOKUP(A:A,[3]TDSheet!$A:$D,4,0)</f>
        <v>5.31</v>
      </c>
      <c r="AI35" s="19" t="str">
        <f>VLOOKUP(A:A,[1]TDSheet!$A:$AI,35,0)</f>
        <v>увел</v>
      </c>
      <c r="AJ35" s="13">
        <f t="shared" si="16"/>
        <v>0</v>
      </c>
      <c r="AK35" s="13"/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18.600000000000001</v>
      </c>
      <c r="D36" s="8">
        <v>8.36</v>
      </c>
      <c r="E36" s="8">
        <v>6.4710000000000001</v>
      </c>
      <c r="F36" s="8">
        <v>10.218999999999999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24.2</v>
      </c>
      <c r="K36" s="13">
        <f t="shared" si="12"/>
        <v>-17.728999999999999</v>
      </c>
      <c r="L36" s="13">
        <f>VLOOKUP(A:A,[1]TDSheet!$A:$N,14,0)</f>
        <v>0</v>
      </c>
      <c r="M36" s="13">
        <f>VLOOKUP(A:A,[1]TDSheet!$A:$O,15,0)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3"/>
      <c r="W36" s="13">
        <f t="shared" si="13"/>
        <v>1.2942</v>
      </c>
      <c r="X36" s="15"/>
      <c r="Y36" s="16">
        <f t="shared" si="14"/>
        <v>7.8959975274300724</v>
      </c>
      <c r="Z36" s="13">
        <f t="shared" si="15"/>
        <v>7.8959975274300724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3.8988</v>
      </c>
      <c r="AF36" s="13">
        <f>VLOOKUP(A:A,[1]TDSheet!$A:$AF,32,0)</f>
        <v>2.9598</v>
      </c>
      <c r="AG36" s="13">
        <f>VLOOKUP(A:A,[1]TDSheet!$A:$AG,33,0)</f>
        <v>2.5459999999999998</v>
      </c>
      <c r="AH36" s="13">
        <f>VLOOKUP(A:A,[3]TDSheet!$A:$D,4,0)</f>
        <v>0.90600000000000003</v>
      </c>
      <c r="AI36" s="13" t="str">
        <f>VLOOKUP(A:A,[1]TDSheet!$A:$AI,35,0)</f>
        <v>склад</v>
      </c>
      <c r="AJ36" s="13">
        <f t="shared" si="16"/>
        <v>0</v>
      </c>
      <c r="AK36" s="13"/>
      <c r="AL36" s="13"/>
    </row>
    <row r="37" spans="1:38" s="1" customFormat="1" ht="21.95" customHeight="1" outlineLevel="1" x14ac:dyDescent="0.2">
      <c r="A37" s="7" t="s">
        <v>40</v>
      </c>
      <c r="B37" s="7" t="s">
        <v>8</v>
      </c>
      <c r="C37" s="8">
        <v>12.484</v>
      </c>
      <c r="D37" s="8">
        <v>43.448999999999998</v>
      </c>
      <c r="E37" s="8">
        <v>4.6139999999999999</v>
      </c>
      <c r="F37" s="8">
        <v>43.923999999999999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15.4</v>
      </c>
      <c r="K37" s="13">
        <f t="shared" si="12"/>
        <v>-10.786000000000001</v>
      </c>
      <c r="L37" s="13">
        <f>VLOOKUP(A:A,[1]TDSheet!$A:$N,14,0)</f>
        <v>0</v>
      </c>
      <c r="M37" s="13">
        <f>VLOOKUP(A:A,[1]TDSheet!$A:$O,15,0)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3"/>
      <c r="W37" s="13">
        <f t="shared" si="13"/>
        <v>0.92279999999999995</v>
      </c>
      <c r="X37" s="15"/>
      <c r="Y37" s="16">
        <f t="shared" si="14"/>
        <v>47.598612917208499</v>
      </c>
      <c r="Z37" s="13">
        <f t="shared" si="15"/>
        <v>47.598612917208499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4.5438000000000001</v>
      </c>
      <c r="AF37" s="13">
        <f>VLOOKUP(A:A,[1]TDSheet!$A:$AF,32,0)</f>
        <v>4.2378</v>
      </c>
      <c r="AG37" s="13">
        <f>VLOOKUP(A:A,[1]TDSheet!$A:$AG,33,0)</f>
        <v>5.7889999999999997</v>
      </c>
      <c r="AH37" s="13">
        <v>0</v>
      </c>
      <c r="AI37" s="20" t="str">
        <f>VLOOKUP(A:A,[1]TDSheet!$A:$AI,35,0)</f>
        <v>увел</v>
      </c>
      <c r="AJ37" s="13">
        <f t="shared" si="16"/>
        <v>0</v>
      </c>
      <c r="AK37" s="13"/>
      <c r="AL37" s="13"/>
    </row>
    <row r="38" spans="1:38" s="1" customFormat="1" ht="11.1" customHeight="1" outlineLevel="1" x14ac:dyDescent="0.2">
      <c r="A38" s="7" t="s">
        <v>41</v>
      </c>
      <c r="B38" s="7" t="s">
        <v>12</v>
      </c>
      <c r="C38" s="8">
        <v>729</v>
      </c>
      <c r="D38" s="8">
        <v>1435</v>
      </c>
      <c r="E38" s="8">
        <v>1447</v>
      </c>
      <c r="F38" s="8">
        <v>695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1745</v>
      </c>
      <c r="K38" s="13">
        <f t="shared" si="12"/>
        <v>-298</v>
      </c>
      <c r="L38" s="13">
        <f>VLOOKUP(A:A,[1]TDSheet!$A:$N,14,0)</f>
        <v>650</v>
      </c>
      <c r="M38" s="13">
        <f>VLOOKUP(A:A,[1]TDSheet!$A:$O,15,0)</f>
        <v>500</v>
      </c>
      <c r="N38" s="13">
        <f>VLOOKUP(A:A,[1]TDSheet!$A:$X,24,0)</f>
        <v>200</v>
      </c>
      <c r="O38" s="13"/>
      <c r="P38" s="13"/>
      <c r="Q38" s="13"/>
      <c r="R38" s="13"/>
      <c r="S38" s="13"/>
      <c r="T38" s="13"/>
      <c r="U38" s="13"/>
      <c r="V38" s="13"/>
      <c r="W38" s="13">
        <f t="shared" si="13"/>
        <v>289.39999999999998</v>
      </c>
      <c r="X38" s="15">
        <v>600</v>
      </c>
      <c r="Y38" s="16">
        <f t="shared" si="14"/>
        <v>9.1395991706979967</v>
      </c>
      <c r="Z38" s="13">
        <f t="shared" si="15"/>
        <v>2.4015203870076021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195.8</v>
      </c>
      <c r="AF38" s="13">
        <f>VLOOKUP(A:A,[1]TDSheet!$A:$AF,32,0)</f>
        <v>304.8</v>
      </c>
      <c r="AG38" s="13">
        <f>VLOOKUP(A:A,[1]TDSheet!$A:$AG,33,0)</f>
        <v>299.75</v>
      </c>
      <c r="AH38" s="13">
        <f>VLOOKUP(A:A,[3]TDSheet!$A:$D,4,0)</f>
        <v>383</v>
      </c>
      <c r="AI38" s="13" t="str">
        <f>VLOOKUP(A:A,[1]TDSheet!$A:$AI,35,0)</f>
        <v>майяб</v>
      </c>
      <c r="AJ38" s="13">
        <f t="shared" si="16"/>
        <v>210</v>
      </c>
      <c r="AK38" s="13"/>
      <c r="AL38" s="13"/>
    </row>
    <row r="39" spans="1:38" s="1" customFormat="1" ht="11.1" customHeight="1" outlineLevel="1" x14ac:dyDescent="0.2">
      <c r="A39" s="7" t="s">
        <v>42</v>
      </c>
      <c r="B39" s="7" t="s">
        <v>12</v>
      </c>
      <c r="C39" s="8">
        <v>1227</v>
      </c>
      <c r="D39" s="8">
        <v>4950</v>
      </c>
      <c r="E39" s="8">
        <v>3969</v>
      </c>
      <c r="F39" s="8">
        <v>2129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4225</v>
      </c>
      <c r="K39" s="13">
        <f t="shared" si="12"/>
        <v>-256</v>
      </c>
      <c r="L39" s="13">
        <f>VLOOKUP(A:A,[1]TDSheet!$A:$N,14,0)</f>
        <v>200</v>
      </c>
      <c r="M39" s="13">
        <f>VLOOKUP(A:A,[1]TDSheet!$A:$O,15,0)</f>
        <v>800</v>
      </c>
      <c r="N39" s="13">
        <f>VLOOKUP(A:A,[1]TDSheet!$A:$X,24,0)</f>
        <v>800</v>
      </c>
      <c r="O39" s="13"/>
      <c r="P39" s="13"/>
      <c r="Q39" s="13"/>
      <c r="R39" s="13"/>
      <c r="S39" s="13"/>
      <c r="T39" s="13"/>
      <c r="U39" s="13"/>
      <c r="V39" s="13"/>
      <c r="W39" s="13">
        <f t="shared" si="13"/>
        <v>641.4</v>
      </c>
      <c r="X39" s="15">
        <v>1000</v>
      </c>
      <c r="Y39" s="16">
        <f t="shared" si="14"/>
        <v>7.6847521047708138</v>
      </c>
      <c r="Z39" s="13">
        <f t="shared" si="15"/>
        <v>3.3193015279077018</v>
      </c>
      <c r="AA39" s="13"/>
      <c r="AB39" s="13"/>
      <c r="AC39" s="13"/>
      <c r="AD39" s="13">
        <f>VLOOKUP(A:A,[1]TDSheet!$A:$AD,30,0)</f>
        <v>762</v>
      </c>
      <c r="AE39" s="13">
        <f>VLOOKUP(A:A,[1]TDSheet!$A:$AE,31,0)</f>
        <v>607.4</v>
      </c>
      <c r="AF39" s="13">
        <f>VLOOKUP(A:A,[1]TDSheet!$A:$AF,32,0)</f>
        <v>722.2</v>
      </c>
      <c r="AG39" s="13">
        <f>VLOOKUP(A:A,[1]TDSheet!$A:$AG,33,0)</f>
        <v>784.75</v>
      </c>
      <c r="AH39" s="13">
        <f>VLOOKUP(A:A,[3]TDSheet!$A:$D,4,0)</f>
        <v>573</v>
      </c>
      <c r="AI39" s="13">
        <f>VLOOKUP(A:A,[1]TDSheet!$A:$AI,35,0)</f>
        <v>0</v>
      </c>
      <c r="AJ39" s="13">
        <f t="shared" si="16"/>
        <v>400</v>
      </c>
      <c r="AK39" s="13"/>
      <c r="AL39" s="13"/>
    </row>
    <row r="40" spans="1:38" s="1" customFormat="1" ht="11.1" customHeight="1" outlineLevel="1" x14ac:dyDescent="0.2">
      <c r="A40" s="7" t="s">
        <v>43</v>
      </c>
      <c r="B40" s="7" t="s">
        <v>12</v>
      </c>
      <c r="C40" s="8">
        <v>2754</v>
      </c>
      <c r="D40" s="8">
        <v>5444</v>
      </c>
      <c r="E40" s="8">
        <v>6336</v>
      </c>
      <c r="F40" s="8">
        <v>1791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7074</v>
      </c>
      <c r="K40" s="13">
        <f t="shared" si="12"/>
        <v>-738</v>
      </c>
      <c r="L40" s="13">
        <f>VLOOKUP(A:A,[1]TDSheet!$A:$N,14,0)</f>
        <v>1500</v>
      </c>
      <c r="M40" s="13">
        <f>VLOOKUP(A:A,[1]TDSheet!$A:$O,15,0)</f>
        <v>1000</v>
      </c>
      <c r="N40" s="13">
        <f>VLOOKUP(A:A,[1]TDSheet!$A:$X,24,0)</f>
        <v>400</v>
      </c>
      <c r="O40" s="13"/>
      <c r="P40" s="13"/>
      <c r="Q40" s="13"/>
      <c r="R40" s="13"/>
      <c r="S40" s="13"/>
      <c r="T40" s="13"/>
      <c r="U40" s="13"/>
      <c r="V40" s="13"/>
      <c r="W40" s="13">
        <f t="shared" si="13"/>
        <v>663.2</v>
      </c>
      <c r="X40" s="15">
        <v>1500</v>
      </c>
      <c r="Y40" s="16">
        <f t="shared" si="14"/>
        <v>9.3350422195416165</v>
      </c>
      <c r="Z40" s="13">
        <f t="shared" si="15"/>
        <v>2.7005428226779249</v>
      </c>
      <c r="AA40" s="13"/>
      <c r="AB40" s="13"/>
      <c r="AC40" s="13"/>
      <c r="AD40" s="13">
        <f>VLOOKUP(A:A,[1]TDSheet!$A:$AD,30,0)</f>
        <v>3020</v>
      </c>
      <c r="AE40" s="13">
        <f>VLOOKUP(A:A,[1]TDSheet!$A:$AE,31,0)</f>
        <v>575.4</v>
      </c>
      <c r="AF40" s="13">
        <f>VLOOKUP(A:A,[1]TDSheet!$A:$AF,32,0)</f>
        <v>796.6</v>
      </c>
      <c r="AG40" s="13">
        <f>VLOOKUP(A:A,[1]TDSheet!$A:$AG,33,0)</f>
        <v>706.75</v>
      </c>
      <c r="AH40" s="13">
        <f>VLOOKUP(A:A,[3]TDSheet!$A:$D,4,0)</f>
        <v>419</v>
      </c>
      <c r="AI40" s="19" t="str">
        <f>VLOOKUP(A:A,[1]TDSheet!$A:$AI,35,0)</f>
        <v>майяб</v>
      </c>
      <c r="AJ40" s="13">
        <f t="shared" si="16"/>
        <v>675</v>
      </c>
      <c r="AK40" s="13"/>
      <c r="AL40" s="13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243.09299999999999</v>
      </c>
      <c r="D41" s="8">
        <v>707.19899999999996</v>
      </c>
      <c r="E41" s="8">
        <v>580.55600000000004</v>
      </c>
      <c r="F41" s="8">
        <v>338.50099999999998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621.28700000000003</v>
      </c>
      <c r="K41" s="13">
        <f t="shared" si="12"/>
        <v>-40.730999999999995</v>
      </c>
      <c r="L41" s="13">
        <f>VLOOKUP(A:A,[1]TDSheet!$A:$N,14,0)</f>
        <v>120</v>
      </c>
      <c r="M41" s="13">
        <f>VLOOKUP(A:A,[1]TDSheet!$A:$O,15,0)</f>
        <v>150</v>
      </c>
      <c r="N41" s="13">
        <f>VLOOKUP(A:A,[1]TDSheet!$A:$X,24,0)</f>
        <v>120</v>
      </c>
      <c r="O41" s="13"/>
      <c r="P41" s="13"/>
      <c r="Q41" s="13"/>
      <c r="R41" s="13"/>
      <c r="S41" s="13"/>
      <c r="T41" s="13"/>
      <c r="U41" s="13"/>
      <c r="V41" s="13"/>
      <c r="W41" s="13">
        <f t="shared" si="13"/>
        <v>116.11120000000001</v>
      </c>
      <c r="X41" s="15">
        <v>130</v>
      </c>
      <c r="Y41" s="16">
        <f t="shared" si="14"/>
        <v>7.3937828564341759</v>
      </c>
      <c r="Z41" s="13">
        <f t="shared" si="15"/>
        <v>2.9153173854029579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89.097400000000007</v>
      </c>
      <c r="AF41" s="13">
        <f>VLOOKUP(A:A,[1]TDSheet!$A:$AF,32,0)</f>
        <v>123.75719999999998</v>
      </c>
      <c r="AG41" s="13">
        <f>VLOOKUP(A:A,[1]TDSheet!$A:$AG,33,0)</f>
        <v>130.73525000000001</v>
      </c>
      <c r="AH41" s="13">
        <f>VLOOKUP(A:A,[3]TDSheet!$A:$D,4,0)</f>
        <v>105.09099999999999</v>
      </c>
      <c r="AI41" s="13">
        <f>VLOOKUP(A:A,[1]TDSheet!$A:$AI,35,0)</f>
        <v>0</v>
      </c>
      <c r="AJ41" s="13">
        <f t="shared" si="16"/>
        <v>130</v>
      </c>
      <c r="AK41" s="13"/>
      <c r="AL41" s="13"/>
    </row>
    <row r="42" spans="1:38" s="1" customFormat="1" ht="11.1" customHeight="1" outlineLevel="1" x14ac:dyDescent="0.2">
      <c r="A42" s="7" t="s">
        <v>45</v>
      </c>
      <c r="B42" s="7" t="s">
        <v>12</v>
      </c>
      <c r="C42" s="8">
        <v>526</v>
      </c>
      <c r="D42" s="8">
        <v>1524</v>
      </c>
      <c r="E42" s="8">
        <v>590</v>
      </c>
      <c r="F42" s="8">
        <v>1447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615</v>
      </c>
      <c r="K42" s="13">
        <f t="shared" si="12"/>
        <v>-25</v>
      </c>
      <c r="L42" s="13">
        <f>VLOOKUP(A:A,[1]TDSheet!$A:$N,14,0)</f>
        <v>0</v>
      </c>
      <c r="M42" s="13">
        <f>VLOOKUP(A:A,[1]TDSheet!$A:$O,15,0)</f>
        <v>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3"/>
      <c r="W42" s="13">
        <f t="shared" si="13"/>
        <v>118</v>
      </c>
      <c r="X42" s="15"/>
      <c r="Y42" s="16">
        <f t="shared" si="14"/>
        <v>12.26271186440678</v>
      </c>
      <c r="Z42" s="13">
        <f t="shared" si="15"/>
        <v>12.26271186440678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117.8</v>
      </c>
      <c r="AF42" s="13">
        <f>VLOOKUP(A:A,[1]TDSheet!$A:$AF,32,0)</f>
        <v>142.6</v>
      </c>
      <c r="AG42" s="13">
        <f>VLOOKUP(A:A,[1]TDSheet!$A:$AG,33,0)</f>
        <v>157.25</v>
      </c>
      <c r="AH42" s="13">
        <f>VLOOKUP(A:A,[3]TDSheet!$A:$D,4,0)</f>
        <v>77</v>
      </c>
      <c r="AI42" s="13">
        <f>VLOOKUP(A:A,[1]TDSheet!$A:$AI,35,0)</f>
        <v>0</v>
      </c>
      <c r="AJ42" s="13">
        <f t="shared" si="16"/>
        <v>0</v>
      </c>
      <c r="AK42" s="13"/>
      <c r="AL42" s="13"/>
    </row>
    <row r="43" spans="1:38" s="1" customFormat="1" ht="21.95" customHeight="1" outlineLevel="1" x14ac:dyDescent="0.2">
      <c r="A43" s="7" t="s">
        <v>46</v>
      </c>
      <c r="B43" s="7" t="s">
        <v>12</v>
      </c>
      <c r="C43" s="8">
        <v>89</v>
      </c>
      <c r="D43" s="8">
        <v>1665</v>
      </c>
      <c r="E43" s="8">
        <v>979</v>
      </c>
      <c r="F43" s="8">
        <v>736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1241</v>
      </c>
      <c r="K43" s="13">
        <f t="shared" si="12"/>
        <v>-262</v>
      </c>
      <c r="L43" s="13">
        <f>VLOOKUP(A:A,[1]TDSheet!$A:$N,14,0)</f>
        <v>200</v>
      </c>
      <c r="M43" s="13">
        <f>VLOOKUP(A:A,[1]TDSheet!$A:$O,15,0)</f>
        <v>300</v>
      </c>
      <c r="N43" s="13">
        <f>VLOOKUP(A:A,[1]TDSheet!$A:$X,24,0)</f>
        <v>200</v>
      </c>
      <c r="O43" s="13"/>
      <c r="P43" s="13"/>
      <c r="Q43" s="13"/>
      <c r="R43" s="13"/>
      <c r="S43" s="13"/>
      <c r="T43" s="13"/>
      <c r="U43" s="13"/>
      <c r="V43" s="13"/>
      <c r="W43" s="13">
        <f t="shared" si="13"/>
        <v>195.8</v>
      </c>
      <c r="X43" s="15">
        <v>200</v>
      </c>
      <c r="Y43" s="16">
        <f t="shared" si="14"/>
        <v>8.3554647599591423</v>
      </c>
      <c r="Z43" s="13">
        <f t="shared" si="15"/>
        <v>3.758937691521961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246.2</v>
      </c>
      <c r="AF43" s="13">
        <f>VLOOKUP(A:A,[1]TDSheet!$A:$AF,32,0)</f>
        <v>212.8</v>
      </c>
      <c r="AG43" s="13">
        <f>VLOOKUP(A:A,[1]TDSheet!$A:$AG,33,0)</f>
        <v>259.5</v>
      </c>
      <c r="AH43" s="13">
        <f>VLOOKUP(A:A,[3]TDSheet!$A:$D,4,0)</f>
        <v>199</v>
      </c>
      <c r="AI43" s="13" t="str">
        <f>VLOOKUP(A:A,[1]TDSheet!$A:$AI,35,0)</f>
        <v>склад</v>
      </c>
      <c r="AJ43" s="13">
        <f t="shared" si="16"/>
        <v>70</v>
      </c>
      <c r="AK43" s="13"/>
      <c r="AL43" s="13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152.81700000000001</v>
      </c>
      <c r="D44" s="8">
        <v>273.85700000000003</v>
      </c>
      <c r="E44" s="8">
        <v>242.965</v>
      </c>
      <c r="F44" s="8">
        <v>175.75700000000001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258.19299999999998</v>
      </c>
      <c r="K44" s="13">
        <f t="shared" si="12"/>
        <v>-15.22799999999998</v>
      </c>
      <c r="L44" s="13">
        <f>VLOOKUP(A:A,[1]TDSheet!$A:$N,14,0)</f>
        <v>30</v>
      </c>
      <c r="M44" s="13">
        <f>VLOOKUP(A:A,[1]TDSheet!$A:$O,15,0)</f>
        <v>50</v>
      </c>
      <c r="N44" s="13">
        <f>VLOOKUP(A:A,[1]TDSheet!$A:$X,24,0)</f>
        <v>30</v>
      </c>
      <c r="O44" s="13"/>
      <c r="P44" s="13"/>
      <c r="Q44" s="13"/>
      <c r="R44" s="13"/>
      <c r="S44" s="13"/>
      <c r="T44" s="13"/>
      <c r="U44" s="13"/>
      <c r="V44" s="13"/>
      <c r="W44" s="13">
        <f t="shared" si="13"/>
        <v>48.593000000000004</v>
      </c>
      <c r="X44" s="15">
        <v>80</v>
      </c>
      <c r="Y44" s="16">
        <f t="shared" si="14"/>
        <v>7.5269483258905598</v>
      </c>
      <c r="Z44" s="13">
        <f t="shared" si="15"/>
        <v>3.6169201325293767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51.221799999999995</v>
      </c>
      <c r="AF44" s="13">
        <f>VLOOKUP(A:A,[1]TDSheet!$A:$AF,32,0)</f>
        <v>62.4816</v>
      </c>
      <c r="AG44" s="13">
        <f>VLOOKUP(A:A,[1]TDSheet!$A:$AG,33,0)</f>
        <v>57.484000000000002</v>
      </c>
      <c r="AH44" s="13">
        <f>VLOOKUP(A:A,[3]TDSheet!$A:$D,4,0)</f>
        <v>49.933</v>
      </c>
      <c r="AI44" s="13" t="str">
        <f>VLOOKUP(A:A,[1]TDSheet!$A:$AI,35,0)</f>
        <v>увел</v>
      </c>
      <c r="AJ44" s="13">
        <f t="shared" si="16"/>
        <v>80</v>
      </c>
      <c r="AK44" s="13"/>
      <c r="AL44" s="13"/>
    </row>
    <row r="45" spans="1:38" s="1" customFormat="1" ht="11.1" customHeight="1" outlineLevel="1" x14ac:dyDescent="0.2">
      <c r="A45" s="7" t="s">
        <v>48</v>
      </c>
      <c r="B45" s="7" t="s">
        <v>12</v>
      </c>
      <c r="C45" s="8">
        <v>381</v>
      </c>
      <c r="D45" s="8">
        <v>2918</v>
      </c>
      <c r="E45" s="8">
        <v>1684</v>
      </c>
      <c r="F45" s="8">
        <v>592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1930</v>
      </c>
      <c r="K45" s="13">
        <f t="shared" si="12"/>
        <v>-246</v>
      </c>
      <c r="L45" s="13">
        <f>VLOOKUP(A:A,[1]TDSheet!$A:$N,14,0)</f>
        <v>400</v>
      </c>
      <c r="M45" s="13">
        <f>VLOOKUP(A:A,[1]TDSheet!$A:$O,15,0)</f>
        <v>400</v>
      </c>
      <c r="N45" s="13">
        <f>VLOOKUP(A:A,[1]TDSheet!$A:$X,24,0)</f>
        <v>400</v>
      </c>
      <c r="O45" s="13"/>
      <c r="P45" s="13"/>
      <c r="Q45" s="13"/>
      <c r="R45" s="13"/>
      <c r="S45" s="13"/>
      <c r="T45" s="13"/>
      <c r="U45" s="13"/>
      <c r="V45" s="13"/>
      <c r="W45" s="13">
        <f t="shared" si="13"/>
        <v>336.8</v>
      </c>
      <c r="X45" s="15">
        <v>700</v>
      </c>
      <c r="Y45" s="16">
        <f t="shared" si="14"/>
        <v>7.3990498812351539</v>
      </c>
      <c r="Z45" s="13">
        <f t="shared" si="15"/>
        <v>1.7577197149643704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215.2</v>
      </c>
      <c r="AF45" s="13">
        <f>VLOOKUP(A:A,[1]TDSheet!$A:$AF,32,0)</f>
        <v>285.2</v>
      </c>
      <c r="AG45" s="13">
        <f>VLOOKUP(A:A,[1]TDSheet!$A:$AG,33,0)</f>
        <v>358.25</v>
      </c>
      <c r="AH45" s="13">
        <f>VLOOKUP(A:A,[3]TDSheet!$A:$D,4,0)</f>
        <v>305</v>
      </c>
      <c r="AI45" s="13">
        <f>VLOOKUP(A:A,[1]TDSheet!$A:$AI,35,0)</f>
        <v>0</v>
      </c>
      <c r="AJ45" s="13">
        <f t="shared" si="16"/>
        <v>280</v>
      </c>
      <c r="AK45" s="13"/>
      <c r="AL45" s="13"/>
    </row>
    <row r="46" spans="1:38" s="1" customFormat="1" ht="11.1" customHeight="1" outlineLevel="1" x14ac:dyDescent="0.2">
      <c r="A46" s="7" t="s">
        <v>49</v>
      </c>
      <c r="B46" s="7" t="s">
        <v>12</v>
      </c>
      <c r="C46" s="8">
        <v>1318</v>
      </c>
      <c r="D46" s="8">
        <v>2541</v>
      </c>
      <c r="E46" s="8">
        <v>2430</v>
      </c>
      <c r="F46" s="8">
        <v>1376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2669</v>
      </c>
      <c r="K46" s="13">
        <f t="shared" si="12"/>
        <v>-239</v>
      </c>
      <c r="L46" s="13">
        <f>VLOOKUP(A:A,[1]TDSheet!$A:$N,14,0)</f>
        <v>460</v>
      </c>
      <c r="M46" s="13">
        <f>VLOOKUP(A:A,[1]TDSheet!$A:$O,15,0)</f>
        <v>600</v>
      </c>
      <c r="N46" s="13">
        <f>VLOOKUP(A:A,[1]TDSheet!$A:$X,24,0)</f>
        <v>400</v>
      </c>
      <c r="O46" s="13"/>
      <c r="P46" s="13"/>
      <c r="Q46" s="13"/>
      <c r="R46" s="13"/>
      <c r="S46" s="13"/>
      <c r="T46" s="13"/>
      <c r="U46" s="13"/>
      <c r="V46" s="13"/>
      <c r="W46" s="13">
        <f t="shared" si="13"/>
        <v>486</v>
      </c>
      <c r="X46" s="15">
        <v>750</v>
      </c>
      <c r="Y46" s="16">
        <f t="shared" si="14"/>
        <v>7.3786008230452671</v>
      </c>
      <c r="Z46" s="13">
        <f t="shared" si="15"/>
        <v>2.831275720164609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463.2</v>
      </c>
      <c r="AF46" s="13">
        <f>VLOOKUP(A:A,[1]TDSheet!$A:$AF,32,0)</f>
        <v>571.20000000000005</v>
      </c>
      <c r="AG46" s="13">
        <f>VLOOKUP(A:A,[1]TDSheet!$A:$AG,33,0)</f>
        <v>556.25</v>
      </c>
      <c r="AH46" s="13">
        <f>VLOOKUP(A:A,[3]TDSheet!$A:$D,4,0)</f>
        <v>527</v>
      </c>
      <c r="AI46" s="13">
        <f>VLOOKUP(A:A,[1]TDSheet!$A:$AI,35,0)</f>
        <v>0</v>
      </c>
      <c r="AJ46" s="13">
        <f t="shared" si="16"/>
        <v>300</v>
      </c>
      <c r="AK46" s="13"/>
      <c r="AL46" s="13"/>
    </row>
    <row r="47" spans="1:38" s="1" customFormat="1" ht="21.95" customHeight="1" outlineLevel="1" x14ac:dyDescent="0.2">
      <c r="A47" s="7" t="s">
        <v>50</v>
      </c>
      <c r="B47" s="7" t="s">
        <v>8</v>
      </c>
      <c r="C47" s="8">
        <v>87.361000000000004</v>
      </c>
      <c r="D47" s="8">
        <v>95.213999999999999</v>
      </c>
      <c r="E47" s="8">
        <v>112.54900000000001</v>
      </c>
      <c r="F47" s="8">
        <v>66.350999999999999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125.494</v>
      </c>
      <c r="K47" s="13">
        <f t="shared" si="12"/>
        <v>-12.944999999999993</v>
      </c>
      <c r="L47" s="13">
        <f>VLOOKUP(A:A,[1]TDSheet!$A:$N,14,0)</f>
        <v>30</v>
      </c>
      <c r="M47" s="13">
        <f>VLOOKUP(A:A,[1]TDSheet!$A:$O,15,0)</f>
        <v>20</v>
      </c>
      <c r="N47" s="13">
        <f>VLOOKUP(A:A,[1]TDSheet!$A:$X,24,0)</f>
        <v>30</v>
      </c>
      <c r="O47" s="13"/>
      <c r="P47" s="13"/>
      <c r="Q47" s="13"/>
      <c r="R47" s="13"/>
      <c r="S47" s="13"/>
      <c r="T47" s="13"/>
      <c r="U47" s="13"/>
      <c r="V47" s="13"/>
      <c r="W47" s="13">
        <f t="shared" si="13"/>
        <v>22.509800000000002</v>
      </c>
      <c r="X47" s="15">
        <v>20</v>
      </c>
      <c r="Y47" s="16">
        <f t="shared" si="14"/>
        <v>7.3901589529893643</v>
      </c>
      <c r="Z47" s="13">
        <f t="shared" si="15"/>
        <v>2.9476494682316146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29.894600000000004</v>
      </c>
      <c r="AF47" s="13">
        <f>VLOOKUP(A:A,[1]TDSheet!$A:$AF,32,0)</f>
        <v>30.251200000000001</v>
      </c>
      <c r="AG47" s="13">
        <f>VLOOKUP(A:A,[1]TDSheet!$A:$AG,33,0)</f>
        <v>23.389250000000001</v>
      </c>
      <c r="AH47" s="13">
        <f>VLOOKUP(A:A,[3]TDSheet!$A:$D,4,0)</f>
        <v>27.486999999999998</v>
      </c>
      <c r="AI47" s="13" t="str">
        <f>VLOOKUP(A:A,[1]TDSheet!$A:$AI,35,0)</f>
        <v>склад</v>
      </c>
      <c r="AJ47" s="13">
        <f t="shared" si="16"/>
        <v>20</v>
      </c>
      <c r="AK47" s="13"/>
      <c r="AL47" s="13"/>
    </row>
    <row r="48" spans="1:38" s="1" customFormat="1" ht="21.95" customHeight="1" outlineLevel="1" x14ac:dyDescent="0.2">
      <c r="A48" s="7" t="s">
        <v>51</v>
      </c>
      <c r="B48" s="7" t="s">
        <v>8</v>
      </c>
      <c r="C48" s="8">
        <v>127.845</v>
      </c>
      <c r="D48" s="8">
        <v>586.01400000000001</v>
      </c>
      <c r="E48" s="8">
        <v>414.363</v>
      </c>
      <c r="F48" s="8">
        <v>284.24799999999999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455.98</v>
      </c>
      <c r="K48" s="13">
        <f t="shared" si="12"/>
        <v>-41.617000000000019</v>
      </c>
      <c r="L48" s="13">
        <f>VLOOKUP(A:A,[1]TDSheet!$A:$N,14,0)</f>
        <v>50</v>
      </c>
      <c r="M48" s="13">
        <f>VLOOKUP(A:A,[1]TDSheet!$A:$O,15,0)</f>
        <v>90</v>
      </c>
      <c r="N48" s="13">
        <f>VLOOKUP(A:A,[1]TDSheet!$A:$X,24,0)</f>
        <v>90</v>
      </c>
      <c r="O48" s="13"/>
      <c r="P48" s="13"/>
      <c r="Q48" s="13"/>
      <c r="R48" s="13"/>
      <c r="S48" s="13"/>
      <c r="T48" s="13"/>
      <c r="U48" s="13"/>
      <c r="V48" s="13"/>
      <c r="W48" s="13">
        <f t="shared" si="13"/>
        <v>82.872600000000006</v>
      </c>
      <c r="X48" s="15">
        <v>100</v>
      </c>
      <c r="Y48" s="16">
        <f t="shared" si="14"/>
        <v>7.4119552180093304</v>
      </c>
      <c r="Z48" s="13">
        <f t="shared" si="15"/>
        <v>3.4299394492268851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95.174199999999999</v>
      </c>
      <c r="AF48" s="13">
        <f>VLOOKUP(A:A,[1]TDSheet!$A:$AF,32,0)</f>
        <v>87.4178</v>
      </c>
      <c r="AG48" s="13">
        <f>VLOOKUP(A:A,[1]TDSheet!$A:$AG,33,0)</f>
        <v>98.724999999999994</v>
      </c>
      <c r="AH48" s="13">
        <f>VLOOKUP(A:A,[3]TDSheet!$A:$D,4,0)</f>
        <v>95.528999999999996</v>
      </c>
      <c r="AI48" s="13">
        <f>VLOOKUP(A:A,[1]TDSheet!$A:$AI,35,0)</f>
        <v>0</v>
      </c>
      <c r="AJ48" s="13">
        <f t="shared" si="16"/>
        <v>100</v>
      </c>
      <c r="AK48" s="13"/>
      <c r="AL48" s="13"/>
    </row>
    <row r="49" spans="1:38" s="1" customFormat="1" ht="21.95" customHeight="1" outlineLevel="1" x14ac:dyDescent="0.2">
      <c r="A49" s="7" t="s">
        <v>52</v>
      </c>
      <c r="B49" s="7" t="s">
        <v>12</v>
      </c>
      <c r="C49" s="8">
        <v>602</v>
      </c>
      <c r="D49" s="8">
        <v>1534</v>
      </c>
      <c r="E49" s="8">
        <v>1276</v>
      </c>
      <c r="F49" s="8">
        <v>811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1387</v>
      </c>
      <c r="K49" s="13">
        <f t="shared" si="12"/>
        <v>-111</v>
      </c>
      <c r="L49" s="13">
        <f>VLOOKUP(A:A,[1]TDSheet!$A:$N,14,0)</f>
        <v>0</v>
      </c>
      <c r="M49" s="13">
        <f>VLOOKUP(A:A,[1]TDSheet!$A:$O,15,0)</f>
        <v>260</v>
      </c>
      <c r="N49" s="13">
        <f>VLOOKUP(A:A,[1]TDSheet!$A:$X,24,0)</f>
        <v>350</v>
      </c>
      <c r="O49" s="13"/>
      <c r="P49" s="13"/>
      <c r="Q49" s="13"/>
      <c r="R49" s="13"/>
      <c r="S49" s="13"/>
      <c r="T49" s="13"/>
      <c r="U49" s="13"/>
      <c r="V49" s="13"/>
      <c r="W49" s="13">
        <f t="shared" si="13"/>
        <v>255.2</v>
      </c>
      <c r="X49" s="15">
        <v>450</v>
      </c>
      <c r="Y49" s="16">
        <f t="shared" si="14"/>
        <v>7.3315047021943576</v>
      </c>
      <c r="Z49" s="13">
        <f t="shared" si="15"/>
        <v>3.1778996865203761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274.39999999999998</v>
      </c>
      <c r="AF49" s="13">
        <f>VLOOKUP(A:A,[1]TDSheet!$A:$AF,32,0)</f>
        <v>304.60000000000002</v>
      </c>
      <c r="AG49" s="13">
        <f>VLOOKUP(A:A,[1]TDSheet!$A:$AG,33,0)</f>
        <v>296.75</v>
      </c>
      <c r="AH49" s="13">
        <f>VLOOKUP(A:A,[3]TDSheet!$A:$D,4,0)</f>
        <v>279</v>
      </c>
      <c r="AI49" s="13">
        <f>VLOOKUP(A:A,[1]TDSheet!$A:$AI,35,0)</f>
        <v>0</v>
      </c>
      <c r="AJ49" s="13">
        <f t="shared" si="16"/>
        <v>157.5</v>
      </c>
      <c r="AK49" s="13"/>
      <c r="AL49" s="13"/>
    </row>
    <row r="50" spans="1:38" s="1" customFormat="1" ht="21.95" customHeight="1" outlineLevel="1" x14ac:dyDescent="0.2">
      <c r="A50" s="7" t="s">
        <v>53</v>
      </c>
      <c r="B50" s="7" t="s">
        <v>12</v>
      </c>
      <c r="C50" s="8">
        <v>662</v>
      </c>
      <c r="D50" s="8">
        <v>4119</v>
      </c>
      <c r="E50" s="17">
        <v>2254</v>
      </c>
      <c r="F50" s="17">
        <v>1397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1912</v>
      </c>
      <c r="K50" s="13">
        <f t="shared" si="12"/>
        <v>342</v>
      </c>
      <c r="L50" s="13">
        <f>VLOOKUP(A:A,[1]TDSheet!$A:$N,14,0)</f>
        <v>350</v>
      </c>
      <c r="M50" s="13">
        <f>VLOOKUP(A:A,[1]TDSheet!$A:$O,15,0)</f>
        <v>450</v>
      </c>
      <c r="N50" s="13">
        <f>VLOOKUP(A:A,[1]TDSheet!$A:$X,24,0)</f>
        <v>450</v>
      </c>
      <c r="O50" s="13"/>
      <c r="P50" s="13"/>
      <c r="Q50" s="13"/>
      <c r="R50" s="13"/>
      <c r="S50" s="13"/>
      <c r="T50" s="13"/>
      <c r="U50" s="13"/>
      <c r="V50" s="13"/>
      <c r="W50" s="13">
        <f t="shared" si="13"/>
        <v>450.8</v>
      </c>
      <c r="X50" s="15">
        <v>800</v>
      </c>
      <c r="Y50" s="16">
        <f t="shared" si="14"/>
        <v>7.6464063886424132</v>
      </c>
      <c r="Z50" s="13">
        <f t="shared" si="15"/>
        <v>3.0989352262644188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394</v>
      </c>
      <c r="AF50" s="13">
        <f>VLOOKUP(A:A,[1]TDSheet!$A:$AF,32,0)</f>
        <v>482.8</v>
      </c>
      <c r="AG50" s="13">
        <f>VLOOKUP(A:A,[1]TDSheet!$A:$AG,33,0)</f>
        <v>545.25</v>
      </c>
      <c r="AH50" s="13">
        <f>VLOOKUP(A:A,[3]TDSheet!$A:$D,4,0)</f>
        <v>397</v>
      </c>
      <c r="AI50" s="13">
        <f>VLOOKUP(A:A,[1]TDSheet!$A:$AI,35,0)</f>
        <v>0</v>
      </c>
      <c r="AJ50" s="13">
        <f t="shared" si="16"/>
        <v>280</v>
      </c>
      <c r="AK50" s="13"/>
      <c r="AL50" s="13"/>
    </row>
    <row r="51" spans="1:38" s="1" customFormat="1" ht="11.1" customHeight="1" outlineLevel="1" x14ac:dyDescent="0.2">
      <c r="A51" s="7" t="s">
        <v>54</v>
      </c>
      <c r="B51" s="7" t="s">
        <v>12</v>
      </c>
      <c r="C51" s="8">
        <v>-13</v>
      </c>
      <c r="D51" s="8">
        <v>1556</v>
      </c>
      <c r="E51" s="8">
        <v>960</v>
      </c>
      <c r="F51" s="8">
        <v>551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1111</v>
      </c>
      <c r="K51" s="13">
        <f t="shared" si="12"/>
        <v>-151</v>
      </c>
      <c r="L51" s="13">
        <f>VLOOKUP(A:A,[1]TDSheet!$A:$N,14,0)</f>
        <v>200</v>
      </c>
      <c r="M51" s="13">
        <f>VLOOKUP(A:A,[1]TDSheet!$A:$O,15,0)</f>
        <v>200</v>
      </c>
      <c r="N51" s="13">
        <f>VLOOKUP(A:A,[1]TDSheet!$A:$X,24,0)</f>
        <v>200</v>
      </c>
      <c r="O51" s="13"/>
      <c r="P51" s="13"/>
      <c r="Q51" s="13"/>
      <c r="R51" s="13"/>
      <c r="S51" s="13"/>
      <c r="T51" s="13"/>
      <c r="U51" s="13"/>
      <c r="V51" s="13"/>
      <c r="W51" s="13">
        <f t="shared" si="13"/>
        <v>192</v>
      </c>
      <c r="X51" s="15">
        <v>300</v>
      </c>
      <c r="Y51" s="16">
        <f t="shared" si="14"/>
        <v>7.557291666666667</v>
      </c>
      <c r="Z51" s="13">
        <f t="shared" si="15"/>
        <v>2.8697916666666665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54.4</v>
      </c>
      <c r="AF51" s="13">
        <f>VLOOKUP(A:A,[1]TDSheet!$A:$AF,32,0)</f>
        <v>123</v>
      </c>
      <c r="AG51" s="13">
        <f>VLOOKUP(A:A,[1]TDSheet!$A:$AG,33,0)</f>
        <v>192.75</v>
      </c>
      <c r="AH51" s="13">
        <f>VLOOKUP(A:A,[3]TDSheet!$A:$D,4,0)</f>
        <v>211</v>
      </c>
      <c r="AI51" s="13" t="str">
        <f>VLOOKUP(A:A,[1]TDSheet!$A:$AI,35,0)</f>
        <v>складзавод</v>
      </c>
      <c r="AJ51" s="13">
        <f t="shared" si="16"/>
        <v>120</v>
      </c>
      <c r="AK51" s="13"/>
      <c r="AL51" s="13"/>
    </row>
    <row r="52" spans="1:38" s="1" customFormat="1" ht="11.1" customHeight="1" outlineLevel="1" x14ac:dyDescent="0.2">
      <c r="A52" s="7" t="s">
        <v>55</v>
      </c>
      <c r="B52" s="7" t="s">
        <v>8</v>
      </c>
      <c r="C52" s="8">
        <v>250.27500000000001</v>
      </c>
      <c r="D52" s="8">
        <v>652.66600000000005</v>
      </c>
      <c r="E52" s="8">
        <v>252.61500000000001</v>
      </c>
      <c r="F52" s="8">
        <v>123.27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310.70999999999998</v>
      </c>
      <c r="K52" s="13">
        <f t="shared" si="12"/>
        <v>-58.09499999999997</v>
      </c>
      <c r="L52" s="13">
        <f>VLOOKUP(A:A,[1]TDSheet!$A:$N,14,0)</f>
        <v>110</v>
      </c>
      <c r="M52" s="13">
        <f>VLOOKUP(A:A,[1]TDSheet!$A:$O,15,0)</f>
        <v>100</v>
      </c>
      <c r="N52" s="13">
        <f>VLOOKUP(A:A,[1]TDSheet!$A:$X,24,0)</f>
        <v>0</v>
      </c>
      <c r="O52" s="13"/>
      <c r="P52" s="13"/>
      <c r="Q52" s="13"/>
      <c r="R52" s="13"/>
      <c r="S52" s="13"/>
      <c r="T52" s="13"/>
      <c r="U52" s="13"/>
      <c r="V52" s="13"/>
      <c r="W52" s="13">
        <f t="shared" si="13"/>
        <v>50.523000000000003</v>
      </c>
      <c r="X52" s="15">
        <v>50</v>
      </c>
      <c r="Y52" s="16">
        <f t="shared" si="14"/>
        <v>7.5860499178591922</v>
      </c>
      <c r="Z52" s="13">
        <f t="shared" si="15"/>
        <v>2.4398788670506502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53.4236</v>
      </c>
      <c r="AF52" s="13">
        <f>VLOOKUP(A:A,[1]TDSheet!$A:$AF,32,0)</f>
        <v>71.693200000000004</v>
      </c>
      <c r="AG52" s="13">
        <f>VLOOKUP(A:A,[1]TDSheet!$A:$AG,33,0)</f>
        <v>58.8795</v>
      </c>
      <c r="AH52" s="13">
        <f>VLOOKUP(A:A,[3]TDSheet!$A:$D,4,0)</f>
        <v>51.243000000000002</v>
      </c>
      <c r="AI52" s="13" t="str">
        <f>VLOOKUP(A:A,[1]TDSheet!$A:$AI,35,0)</f>
        <v>увел</v>
      </c>
      <c r="AJ52" s="13">
        <f t="shared" si="16"/>
        <v>50</v>
      </c>
      <c r="AK52" s="13"/>
      <c r="AL52" s="13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432.57100000000003</v>
      </c>
      <c r="D53" s="8">
        <v>732.13199999999995</v>
      </c>
      <c r="E53" s="8">
        <v>657.3</v>
      </c>
      <c r="F53" s="8">
        <v>488.31799999999998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689.70299999999997</v>
      </c>
      <c r="K53" s="13">
        <f t="shared" si="12"/>
        <v>-32.40300000000002</v>
      </c>
      <c r="L53" s="13">
        <f>VLOOKUP(A:A,[1]TDSheet!$A:$N,14,0)</f>
        <v>150</v>
      </c>
      <c r="M53" s="13">
        <f>VLOOKUP(A:A,[1]TDSheet!$A:$O,15,0)</f>
        <v>200</v>
      </c>
      <c r="N53" s="13">
        <f>VLOOKUP(A:A,[1]TDSheet!$A:$X,24,0)</f>
        <v>100</v>
      </c>
      <c r="O53" s="13"/>
      <c r="P53" s="13"/>
      <c r="Q53" s="13"/>
      <c r="R53" s="13"/>
      <c r="S53" s="13"/>
      <c r="T53" s="13"/>
      <c r="U53" s="13"/>
      <c r="V53" s="13"/>
      <c r="W53" s="13">
        <f t="shared" si="13"/>
        <v>131.45999999999998</v>
      </c>
      <c r="X53" s="15">
        <v>50</v>
      </c>
      <c r="Y53" s="16">
        <f t="shared" si="14"/>
        <v>7.518013083827781</v>
      </c>
      <c r="Z53" s="13">
        <f t="shared" si="15"/>
        <v>3.7145747755971401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136.90619999999998</v>
      </c>
      <c r="AF53" s="13">
        <f>VLOOKUP(A:A,[1]TDSheet!$A:$AF,32,0)</f>
        <v>179.22460000000001</v>
      </c>
      <c r="AG53" s="13">
        <f>VLOOKUP(A:A,[1]TDSheet!$A:$AG,33,0)</f>
        <v>160.42474999999999</v>
      </c>
      <c r="AH53" s="13">
        <f>VLOOKUP(A:A,[3]TDSheet!$A:$D,4,0)</f>
        <v>133.81899999999999</v>
      </c>
      <c r="AI53" s="13">
        <f>VLOOKUP(A:A,[1]TDSheet!$A:$AI,35,0)</f>
        <v>0</v>
      </c>
      <c r="AJ53" s="13">
        <f t="shared" si="16"/>
        <v>50</v>
      </c>
      <c r="AK53" s="13"/>
      <c r="AL53" s="13"/>
    </row>
    <row r="54" spans="1:38" s="1" customFormat="1" ht="11.1" customHeight="1" outlineLevel="1" x14ac:dyDescent="0.2">
      <c r="A54" s="7" t="s">
        <v>57</v>
      </c>
      <c r="B54" s="7" t="s">
        <v>8</v>
      </c>
      <c r="C54" s="8">
        <v>67.123000000000005</v>
      </c>
      <c r="D54" s="8">
        <v>6.0209999999999999</v>
      </c>
      <c r="E54" s="8">
        <v>39.052999999999997</v>
      </c>
      <c r="F54" s="8">
        <v>29.571999999999999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56.9</v>
      </c>
      <c r="K54" s="13">
        <f t="shared" si="12"/>
        <v>-17.847000000000001</v>
      </c>
      <c r="L54" s="13">
        <f>VLOOKUP(A:A,[1]TDSheet!$A:$N,14,0)</f>
        <v>10</v>
      </c>
      <c r="M54" s="13">
        <f>VLOOKUP(A:A,[1]TDSheet!$A:$O,15,0)</f>
        <v>10</v>
      </c>
      <c r="N54" s="13">
        <f>VLOOKUP(A:A,[1]TDSheet!$A:$X,24,0)</f>
        <v>0</v>
      </c>
      <c r="O54" s="13"/>
      <c r="P54" s="13"/>
      <c r="Q54" s="13"/>
      <c r="R54" s="13"/>
      <c r="S54" s="13"/>
      <c r="T54" s="13"/>
      <c r="U54" s="13"/>
      <c r="V54" s="13"/>
      <c r="W54" s="13">
        <f t="shared" si="13"/>
        <v>7.8105999999999991</v>
      </c>
      <c r="X54" s="15">
        <v>10</v>
      </c>
      <c r="Y54" s="16">
        <f t="shared" si="14"/>
        <v>7.6270709036437676</v>
      </c>
      <c r="Z54" s="13">
        <f t="shared" si="15"/>
        <v>3.7861367884669557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10.512</v>
      </c>
      <c r="AF54" s="13">
        <f>VLOOKUP(A:A,[1]TDSheet!$A:$AF,32,0)</f>
        <v>12.6234</v>
      </c>
      <c r="AG54" s="13">
        <f>VLOOKUP(A:A,[1]TDSheet!$A:$AG,33,0)</f>
        <v>4.5075000000000003</v>
      </c>
      <c r="AH54" s="13">
        <f>VLOOKUP(A:A,[3]TDSheet!$A:$D,4,0)</f>
        <v>4.476</v>
      </c>
      <c r="AI54" s="13" t="str">
        <f>VLOOKUP(A:A,[1]TDSheet!$A:$AI,35,0)</f>
        <v>склад</v>
      </c>
      <c r="AJ54" s="13">
        <f t="shared" si="16"/>
        <v>10</v>
      </c>
      <c r="AK54" s="13"/>
      <c r="AL54" s="13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1644.752</v>
      </c>
      <c r="D55" s="8">
        <v>4358.2719999999999</v>
      </c>
      <c r="E55" s="8">
        <v>3573.1329999999998</v>
      </c>
      <c r="F55" s="8">
        <v>2394.02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3509.2779999999998</v>
      </c>
      <c r="K55" s="13">
        <f t="shared" si="12"/>
        <v>63.855000000000018</v>
      </c>
      <c r="L55" s="13">
        <f>VLOOKUP(A:A,[1]TDSheet!$A:$N,14,0)</f>
        <v>500</v>
      </c>
      <c r="M55" s="13">
        <f>VLOOKUP(A:A,[1]TDSheet!$A:$O,15,0)</f>
        <v>800</v>
      </c>
      <c r="N55" s="13">
        <f>VLOOKUP(A:A,[1]TDSheet!$A:$X,24,0)</f>
        <v>900</v>
      </c>
      <c r="O55" s="13"/>
      <c r="P55" s="13"/>
      <c r="Q55" s="13"/>
      <c r="R55" s="13"/>
      <c r="S55" s="13"/>
      <c r="T55" s="13"/>
      <c r="U55" s="13"/>
      <c r="V55" s="13"/>
      <c r="W55" s="13">
        <f t="shared" si="13"/>
        <v>714.62659999999994</v>
      </c>
      <c r="X55" s="15">
        <v>700</v>
      </c>
      <c r="Y55" s="16">
        <f t="shared" si="14"/>
        <v>7.4080925619057574</v>
      </c>
      <c r="Z55" s="13">
        <f t="shared" si="15"/>
        <v>3.3500292320492973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740.51700000000005</v>
      </c>
      <c r="AF55" s="13">
        <f>VLOOKUP(A:A,[1]TDSheet!$A:$AF,32,0)</f>
        <v>854.96339999999998</v>
      </c>
      <c r="AG55" s="13">
        <f>VLOOKUP(A:A,[1]TDSheet!$A:$AG,33,0)</f>
        <v>869.69425000000001</v>
      </c>
      <c r="AH55" s="13">
        <f>VLOOKUP(A:A,[3]TDSheet!$A:$D,4,0)</f>
        <v>620.93399999999997</v>
      </c>
      <c r="AI55" s="13" t="str">
        <f>VLOOKUP(A:A,[1]TDSheet!$A:$AI,35,0)</f>
        <v>оконч</v>
      </c>
      <c r="AJ55" s="13">
        <f t="shared" si="16"/>
        <v>700</v>
      </c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12</v>
      </c>
      <c r="C56" s="8">
        <v>3275</v>
      </c>
      <c r="D56" s="8">
        <v>7030</v>
      </c>
      <c r="E56" s="17">
        <v>4934</v>
      </c>
      <c r="F56" s="17">
        <v>3381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3082</v>
      </c>
      <c r="K56" s="13">
        <f t="shared" si="12"/>
        <v>1852</v>
      </c>
      <c r="L56" s="13">
        <f>VLOOKUP(A:A,[1]TDSheet!$A:$N,14,0)</f>
        <v>600</v>
      </c>
      <c r="M56" s="13">
        <f>VLOOKUP(A:A,[1]TDSheet!$A:$O,15,0)</f>
        <v>1000</v>
      </c>
      <c r="N56" s="13">
        <f>VLOOKUP(A:A,[1]TDSheet!$A:$X,24,0)</f>
        <v>800</v>
      </c>
      <c r="O56" s="13"/>
      <c r="P56" s="13"/>
      <c r="Q56" s="13"/>
      <c r="R56" s="13"/>
      <c r="S56" s="13"/>
      <c r="T56" s="13"/>
      <c r="U56" s="13"/>
      <c r="V56" s="13"/>
      <c r="W56" s="13">
        <f t="shared" si="13"/>
        <v>970.8</v>
      </c>
      <c r="X56" s="15">
        <v>1500</v>
      </c>
      <c r="Y56" s="16">
        <f t="shared" si="14"/>
        <v>7.5</v>
      </c>
      <c r="Z56" s="13">
        <f t="shared" si="15"/>
        <v>3.4826946847960447</v>
      </c>
      <c r="AA56" s="13"/>
      <c r="AB56" s="13"/>
      <c r="AC56" s="13"/>
      <c r="AD56" s="13">
        <f>VLOOKUP(A:A,[1]TDSheet!$A:$AD,30,0)</f>
        <v>80</v>
      </c>
      <c r="AE56" s="13">
        <f>VLOOKUP(A:A,[1]TDSheet!$A:$AE,31,0)</f>
        <v>679.4</v>
      </c>
      <c r="AF56" s="13">
        <f>VLOOKUP(A:A,[1]TDSheet!$A:$AF,32,0)</f>
        <v>1215.5999999999999</v>
      </c>
      <c r="AG56" s="13">
        <f>VLOOKUP(A:A,[1]TDSheet!$A:$AG,33,0)</f>
        <v>1168.75</v>
      </c>
      <c r="AH56" s="13">
        <f>VLOOKUP(A:A,[3]TDSheet!$A:$D,4,0)</f>
        <v>813</v>
      </c>
      <c r="AI56" s="13" t="str">
        <f>VLOOKUP(A:A,[1]TDSheet!$A:$AI,35,0)</f>
        <v>майяб</v>
      </c>
      <c r="AJ56" s="13">
        <f t="shared" si="16"/>
        <v>675</v>
      </c>
      <c r="AK56" s="13"/>
      <c r="AL56" s="13"/>
    </row>
    <row r="57" spans="1:38" s="1" customFormat="1" ht="11.1" customHeight="1" outlineLevel="1" x14ac:dyDescent="0.2">
      <c r="A57" s="7" t="s">
        <v>60</v>
      </c>
      <c r="B57" s="7" t="s">
        <v>12</v>
      </c>
      <c r="C57" s="8">
        <v>1739</v>
      </c>
      <c r="D57" s="8">
        <v>5471</v>
      </c>
      <c r="E57" s="8">
        <v>4046</v>
      </c>
      <c r="F57" s="8">
        <v>3087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4331</v>
      </c>
      <c r="K57" s="13">
        <f t="shared" si="12"/>
        <v>-285</v>
      </c>
      <c r="L57" s="13">
        <f>VLOOKUP(A:A,[1]TDSheet!$A:$N,14,0)</f>
        <v>0</v>
      </c>
      <c r="M57" s="13">
        <f>VLOOKUP(A:A,[1]TDSheet!$A:$O,15,0)</f>
        <v>300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3"/>
      <c r="V57" s="13"/>
      <c r="W57" s="13">
        <f t="shared" si="13"/>
        <v>499.2</v>
      </c>
      <c r="X57" s="15">
        <v>400</v>
      </c>
      <c r="Y57" s="16">
        <f t="shared" si="14"/>
        <v>7.5861378205128203</v>
      </c>
      <c r="Z57" s="13">
        <f t="shared" si="15"/>
        <v>6.1838942307692308</v>
      </c>
      <c r="AA57" s="13"/>
      <c r="AB57" s="13"/>
      <c r="AC57" s="13"/>
      <c r="AD57" s="13">
        <f>VLOOKUP(A:A,[1]TDSheet!$A:$AD,30,0)</f>
        <v>1550</v>
      </c>
      <c r="AE57" s="13">
        <f>VLOOKUP(A:A,[1]TDSheet!$A:$AE,31,0)</f>
        <v>697.8</v>
      </c>
      <c r="AF57" s="13">
        <f>VLOOKUP(A:A,[1]TDSheet!$A:$AF,32,0)</f>
        <v>793.8</v>
      </c>
      <c r="AG57" s="13">
        <f>VLOOKUP(A:A,[1]TDSheet!$A:$AG,33,0)</f>
        <v>792.25</v>
      </c>
      <c r="AH57" s="13">
        <f>VLOOKUP(A:A,[3]TDSheet!$A:$D,4,0)</f>
        <v>505</v>
      </c>
      <c r="AI57" s="13">
        <f>VLOOKUP(A:A,[1]TDSheet!$A:$AI,35,0)</f>
        <v>0</v>
      </c>
      <c r="AJ57" s="13">
        <f t="shared" si="16"/>
        <v>180</v>
      </c>
      <c r="AK57" s="13"/>
      <c r="AL57" s="13"/>
    </row>
    <row r="58" spans="1:38" s="1" customFormat="1" ht="11.1" customHeight="1" outlineLevel="1" x14ac:dyDescent="0.2">
      <c r="A58" s="7" t="s">
        <v>61</v>
      </c>
      <c r="B58" s="7" t="s">
        <v>12</v>
      </c>
      <c r="C58" s="8">
        <v>810</v>
      </c>
      <c r="D58" s="8">
        <v>738</v>
      </c>
      <c r="E58" s="8">
        <v>706</v>
      </c>
      <c r="F58" s="8">
        <v>792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923</v>
      </c>
      <c r="K58" s="13">
        <f t="shared" si="12"/>
        <v>-217</v>
      </c>
      <c r="L58" s="13">
        <f>VLOOKUP(A:A,[1]TDSheet!$A:$N,14,0)</f>
        <v>0</v>
      </c>
      <c r="M58" s="13">
        <f>VLOOKUP(A:A,[1]TDSheet!$A:$O,15,0)</f>
        <v>100</v>
      </c>
      <c r="N58" s="13">
        <f>VLOOKUP(A:A,[1]TDSheet!$A:$X,24,0)</f>
        <v>60</v>
      </c>
      <c r="O58" s="13"/>
      <c r="P58" s="13"/>
      <c r="Q58" s="13"/>
      <c r="R58" s="13"/>
      <c r="S58" s="13"/>
      <c r="T58" s="13"/>
      <c r="U58" s="13"/>
      <c r="V58" s="13"/>
      <c r="W58" s="13">
        <f t="shared" si="13"/>
        <v>141.19999999999999</v>
      </c>
      <c r="X58" s="15">
        <v>150</v>
      </c>
      <c r="Y58" s="16">
        <f t="shared" si="14"/>
        <v>7.8045325779036832</v>
      </c>
      <c r="Z58" s="13">
        <f t="shared" si="15"/>
        <v>5.6090651558073663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239</v>
      </c>
      <c r="AF58" s="13">
        <f>VLOOKUP(A:A,[1]TDSheet!$A:$AF,32,0)</f>
        <v>276</v>
      </c>
      <c r="AG58" s="13">
        <f>VLOOKUP(A:A,[1]TDSheet!$A:$AG,33,0)</f>
        <v>215.75</v>
      </c>
      <c r="AH58" s="13">
        <f>VLOOKUP(A:A,[3]TDSheet!$A:$D,4,0)</f>
        <v>147</v>
      </c>
      <c r="AI58" s="13" t="str">
        <f>VLOOKUP(A:A,[1]TDSheet!$A:$AI,35,0)</f>
        <v>оконч</v>
      </c>
      <c r="AJ58" s="13">
        <f t="shared" si="16"/>
        <v>67.5</v>
      </c>
      <c r="AK58" s="13"/>
      <c r="AL58" s="13"/>
    </row>
    <row r="59" spans="1:38" s="1" customFormat="1" ht="11.1" customHeight="1" outlineLevel="1" x14ac:dyDescent="0.2">
      <c r="A59" s="7" t="s">
        <v>62</v>
      </c>
      <c r="B59" s="7" t="s">
        <v>12</v>
      </c>
      <c r="C59" s="8">
        <v>131</v>
      </c>
      <c r="D59" s="8">
        <v>425</v>
      </c>
      <c r="E59" s="8">
        <v>334</v>
      </c>
      <c r="F59" s="8">
        <v>207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483</v>
      </c>
      <c r="K59" s="13">
        <f t="shared" si="12"/>
        <v>-149</v>
      </c>
      <c r="L59" s="13">
        <f>VLOOKUP(A:A,[1]TDSheet!$A:$N,14,0)</f>
        <v>60</v>
      </c>
      <c r="M59" s="13">
        <f>VLOOKUP(A:A,[1]TDSheet!$A:$O,15,0)</f>
        <v>80</v>
      </c>
      <c r="N59" s="13">
        <f>VLOOKUP(A:A,[1]TDSheet!$A:$X,24,0)</f>
        <v>130</v>
      </c>
      <c r="O59" s="13"/>
      <c r="P59" s="13"/>
      <c r="Q59" s="13"/>
      <c r="R59" s="13"/>
      <c r="S59" s="13"/>
      <c r="T59" s="13"/>
      <c r="U59" s="13"/>
      <c r="V59" s="13"/>
      <c r="W59" s="13">
        <f t="shared" si="13"/>
        <v>66.8</v>
      </c>
      <c r="X59" s="15">
        <v>20</v>
      </c>
      <c r="Y59" s="16">
        <f t="shared" si="14"/>
        <v>7.4401197604790426</v>
      </c>
      <c r="Z59" s="13">
        <f t="shared" si="15"/>
        <v>3.0988023952095811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70.2</v>
      </c>
      <c r="AF59" s="13">
        <f>VLOOKUP(A:A,[1]TDSheet!$A:$AF,32,0)</f>
        <v>76.599999999999994</v>
      </c>
      <c r="AG59" s="13">
        <f>VLOOKUP(A:A,[1]TDSheet!$A:$AG,33,0)</f>
        <v>77.5</v>
      </c>
      <c r="AH59" s="13">
        <f>VLOOKUP(A:A,[3]TDSheet!$A:$D,4,0)</f>
        <v>39</v>
      </c>
      <c r="AI59" s="13" t="e">
        <f>VLOOKUP(A:A,[1]TDSheet!$A:$AI,35,0)</f>
        <v>#N/A</v>
      </c>
      <c r="AJ59" s="13">
        <f t="shared" si="16"/>
        <v>8</v>
      </c>
      <c r="AK59" s="13"/>
      <c r="AL59" s="13"/>
    </row>
    <row r="60" spans="1:38" s="1" customFormat="1" ht="11.1" customHeight="1" outlineLevel="1" x14ac:dyDescent="0.2">
      <c r="A60" s="7" t="s">
        <v>63</v>
      </c>
      <c r="B60" s="7" t="s">
        <v>12</v>
      </c>
      <c r="C60" s="8">
        <v>130</v>
      </c>
      <c r="D60" s="8">
        <v>513</v>
      </c>
      <c r="E60" s="8">
        <v>290</v>
      </c>
      <c r="F60" s="8">
        <v>328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364</v>
      </c>
      <c r="K60" s="13">
        <f t="shared" si="12"/>
        <v>-74</v>
      </c>
      <c r="L60" s="13">
        <f>VLOOKUP(A:A,[1]TDSheet!$A:$N,14,0)</f>
        <v>0</v>
      </c>
      <c r="M60" s="13">
        <f>VLOOKUP(A:A,[1]TDSheet!$A:$O,15,0)</f>
        <v>0</v>
      </c>
      <c r="N60" s="13">
        <f>VLOOKUP(A:A,[1]TDSheet!$A:$X,24,0)</f>
        <v>40</v>
      </c>
      <c r="O60" s="13"/>
      <c r="P60" s="13"/>
      <c r="Q60" s="13"/>
      <c r="R60" s="13"/>
      <c r="S60" s="13"/>
      <c r="T60" s="13"/>
      <c r="U60" s="13"/>
      <c r="V60" s="13"/>
      <c r="W60" s="13">
        <f t="shared" si="13"/>
        <v>58</v>
      </c>
      <c r="X60" s="15">
        <v>60</v>
      </c>
      <c r="Y60" s="16">
        <f t="shared" si="14"/>
        <v>7.3793103448275863</v>
      </c>
      <c r="Z60" s="13">
        <f t="shared" si="15"/>
        <v>5.6551724137931032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68.8</v>
      </c>
      <c r="AF60" s="13">
        <f>VLOOKUP(A:A,[1]TDSheet!$A:$AF,32,0)</f>
        <v>82.4</v>
      </c>
      <c r="AG60" s="13">
        <f>VLOOKUP(A:A,[1]TDSheet!$A:$AG,33,0)</f>
        <v>89</v>
      </c>
      <c r="AH60" s="13">
        <f>VLOOKUP(A:A,[3]TDSheet!$A:$D,4,0)</f>
        <v>70</v>
      </c>
      <c r="AI60" s="13" t="e">
        <f>VLOOKUP(A:A,[1]TDSheet!$A:$AI,35,0)</f>
        <v>#N/A</v>
      </c>
      <c r="AJ60" s="13">
        <f t="shared" si="16"/>
        <v>24</v>
      </c>
      <c r="AK60" s="13"/>
      <c r="AL60" s="13"/>
    </row>
    <row r="61" spans="1:38" s="1" customFormat="1" ht="11.1" customHeight="1" outlineLevel="1" x14ac:dyDescent="0.2">
      <c r="A61" s="7" t="s">
        <v>64</v>
      </c>
      <c r="B61" s="7" t="s">
        <v>8</v>
      </c>
      <c r="C61" s="8">
        <v>209.923</v>
      </c>
      <c r="D61" s="8">
        <v>1266.9349999999999</v>
      </c>
      <c r="E61" s="8">
        <v>726.45500000000004</v>
      </c>
      <c r="F61" s="8">
        <v>715.19100000000003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968.02300000000002</v>
      </c>
      <c r="K61" s="13">
        <f t="shared" si="12"/>
        <v>-241.56799999999998</v>
      </c>
      <c r="L61" s="13">
        <f>VLOOKUP(A:A,[1]TDSheet!$A:$N,14,0)</f>
        <v>100</v>
      </c>
      <c r="M61" s="13">
        <f>VLOOKUP(A:A,[1]TDSheet!$A:$O,15,0)</f>
        <v>400</v>
      </c>
      <c r="N61" s="13">
        <f>VLOOKUP(A:A,[1]TDSheet!$A:$X,24,0)</f>
        <v>0</v>
      </c>
      <c r="O61" s="13"/>
      <c r="P61" s="13"/>
      <c r="Q61" s="13"/>
      <c r="R61" s="13"/>
      <c r="S61" s="13"/>
      <c r="T61" s="13"/>
      <c r="U61" s="13"/>
      <c r="V61" s="13"/>
      <c r="W61" s="13">
        <f t="shared" si="13"/>
        <v>145.291</v>
      </c>
      <c r="X61" s="15">
        <v>100</v>
      </c>
      <c r="Y61" s="16">
        <f t="shared" si="14"/>
        <v>9.0521160980377324</v>
      </c>
      <c r="Z61" s="13">
        <f t="shared" si="15"/>
        <v>4.9224728303886689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184.90360000000001</v>
      </c>
      <c r="AF61" s="13">
        <f>VLOOKUP(A:A,[1]TDSheet!$A:$AF,32,0)</f>
        <v>193.63219999999998</v>
      </c>
      <c r="AG61" s="13">
        <f>VLOOKUP(A:A,[1]TDSheet!$A:$AG,33,0)</f>
        <v>203.48849999999999</v>
      </c>
      <c r="AH61" s="13">
        <f>VLOOKUP(A:A,[3]TDSheet!$A:$D,4,0)</f>
        <v>175.62899999999999</v>
      </c>
      <c r="AI61" s="13">
        <f>VLOOKUP(A:A,[1]TDSheet!$A:$AI,35,0)</f>
        <v>0</v>
      </c>
      <c r="AJ61" s="13">
        <f t="shared" si="16"/>
        <v>100</v>
      </c>
      <c r="AK61" s="13"/>
      <c r="AL61" s="13"/>
    </row>
    <row r="62" spans="1:38" s="1" customFormat="1" ht="11.1" customHeight="1" outlineLevel="1" x14ac:dyDescent="0.2">
      <c r="A62" s="7" t="s">
        <v>65</v>
      </c>
      <c r="B62" s="7" t="s">
        <v>12</v>
      </c>
      <c r="C62" s="8">
        <v>780</v>
      </c>
      <c r="D62" s="8">
        <v>520</v>
      </c>
      <c r="E62" s="8">
        <v>366</v>
      </c>
      <c r="F62" s="8">
        <v>916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386</v>
      </c>
      <c r="K62" s="13">
        <f t="shared" si="12"/>
        <v>-20</v>
      </c>
      <c r="L62" s="13">
        <f>VLOOKUP(A:A,[1]TDSheet!$A:$N,14,0)</f>
        <v>0</v>
      </c>
      <c r="M62" s="13">
        <f>VLOOKUP(A:A,[1]TDSheet!$A:$O,15,0)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3"/>
      <c r="W62" s="13">
        <f t="shared" si="13"/>
        <v>73.2</v>
      </c>
      <c r="X62" s="15"/>
      <c r="Y62" s="16">
        <f t="shared" si="14"/>
        <v>12.513661202185792</v>
      </c>
      <c r="Z62" s="13">
        <f t="shared" si="15"/>
        <v>12.513661202185792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80.8</v>
      </c>
      <c r="AF62" s="13">
        <f>VLOOKUP(A:A,[1]TDSheet!$A:$AF,32,0)</f>
        <v>91.8</v>
      </c>
      <c r="AG62" s="13">
        <f>VLOOKUP(A:A,[1]TDSheet!$A:$AG,33,0)</f>
        <v>107</v>
      </c>
      <c r="AH62" s="13">
        <f>VLOOKUP(A:A,[3]TDSheet!$A:$D,4,0)</f>
        <v>58</v>
      </c>
      <c r="AI62" s="13" t="e">
        <f>VLOOKUP(A:A,[1]TDSheet!$A:$AI,35,0)</f>
        <v>#N/A</v>
      </c>
      <c r="AJ62" s="13">
        <f t="shared" si="16"/>
        <v>0</v>
      </c>
      <c r="AK62" s="13"/>
      <c r="AL62" s="13"/>
    </row>
    <row r="63" spans="1:38" s="1" customFormat="1" ht="11.1" customHeight="1" outlineLevel="1" x14ac:dyDescent="0.2">
      <c r="A63" s="7" t="s">
        <v>66</v>
      </c>
      <c r="B63" s="7" t="s">
        <v>8</v>
      </c>
      <c r="C63" s="8">
        <v>131.91</v>
      </c>
      <c r="D63" s="8">
        <v>2057.5360000000001</v>
      </c>
      <c r="E63" s="8">
        <v>169.167</v>
      </c>
      <c r="F63" s="8">
        <v>192.25399999999999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270.33699999999999</v>
      </c>
      <c r="K63" s="13">
        <f t="shared" si="12"/>
        <v>-101.16999999999999</v>
      </c>
      <c r="L63" s="13">
        <f>VLOOKUP(A:A,[1]TDSheet!$A:$N,14,0)</f>
        <v>0</v>
      </c>
      <c r="M63" s="13">
        <f>VLOOKUP(A:A,[1]TDSheet!$A:$O,15,0)</f>
        <v>50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3"/>
      <c r="V63" s="13"/>
      <c r="W63" s="13">
        <f t="shared" si="13"/>
        <v>33.833399999999997</v>
      </c>
      <c r="X63" s="15">
        <v>50</v>
      </c>
      <c r="Y63" s="16">
        <f t="shared" si="14"/>
        <v>8.6380322403305616</v>
      </c>
      <c r="Z63" s="13">
        <f t="shared" si="15"/>
        <v>5.6823730396590353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38.577800000000003</v>
      </c>
      <c r="AF63" s="13">
        <f>VLOOKUP(A:A,[1]TDSheet!$A:$AF,32,0)</f>
        <v>49.648600000000002</v>
      </c>
      <c r="AG63" s="13">
        <f>VLOOKUP(A:A,[1]TDSheet!$A:$AG,33,0)</f>
        <v>56.686250000000001</v>
      </c>
      <c r="AH63" s="13">
        <f>VLOOKUP(A:A,[3]TDSheet!$A:$D,4,0)</f>
        <v>59.76</v>
      </c>
      <c r="AI63" s="13" t="str">
        <f>VLOOKUP(A:A,[1]TDSheet!$A:$AI,35,0)</f>
        <v>склад</v>
      </c>
      <c r="AJ63" s="13">
        <f t="shared" si="16"/>
        <v>50</v>
      </c>
      <c r="AK63" s="13"/>
      <c r="AL63" s="13"/>
    </row>
    <row r="64" spans="1:38" s="1" customFormat="1" ht="11.1" customHeight="1" outlineLevel="1" x14ac:dyDescent="0.2">
      <c r="A64" s="7" t="s">
        <v>67</v>
      </c>
      <c r="B64" s="7" t="s">
        <v>12</v>
      </c>
      <c r="C64" s="8">
        <v>1842</v>
      </c>
      <c r="D64" s="8">
        <v>3713</v>
      </c>
      <c r="E64" s="8">
        <v>3903</v>
      </c>
      <c r="F64" s="8">
        <v>1587.5730000000001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3988</v>
      </c>
      <c r="K64" s="13">
        <f t="shared" si="12"/>
        <v>-85</v>
      </c>
      <c r="L64" s="13">
        <f>VLOOKUP(A:A,[1]TDSheet!$A:$N,14,0)</f>
        <v>500</v>
      </c>
      <c r="M64" s="13">
        <f>VLOOKUP(A:A,[1]TDSheet!$A:$O,15,0)</f>
        <v>650</v>
      </c>
      <c r="N64" s="13">
        <f>VLOOKUP(A:A,[1]TDSheet!$A:$X,24,0)</f>
        <v>700</v>
      </c>
      <c r="O64" s="13"/>
      <c r="P64" s="13"/>
      <c r="Q64" s="13"/>
      <c r="R64" s="13"/>
      <c r="S64" s="13"/>
      <c r="T64" s="13"/>
      <c r="U64" s="13"/>
      <c r="V64" s="13"/>
      <c r="W64" s="13">
        <f t="shared" si="13"/>
        <v>597</v>
      </c>
      <c r="X64" s="15">
        <v>900</v>
      </c>
      <c r="Y64" s="16">
        <f t="shared" si="14"/>
        <v>7.2656164154103857</v>
      </c>
      <c r="Z64" s="13">
        <f t="shared" si="15"/>
        <v>2.659251256281407</v>
      </c>
      <c r="AA64" s="13"/>
      <c r="AB64" s="13"/>
      <c r="AC64" s="13"/>
      <c r="AD64" s="13">
        <f>VLOOKUP(A:A,[1]TDSheet!$A:$AD,30,0)</f>
        <v>918</v>
      </c>
      <c r="AE64" s="13">
        <f>VLOOKUP(A:A,[1]TDSheet!$A:$AE,31,0)</f>
        <v>573.79999999999995</v>
      </c>
      <c r="AF64" s="13">
        <f>VLOOKUP(A:A,[1]TDSheet!$A:$AF,32,0)</f>
        <v>735.8</v>
      </c>
      <c r="AG64" s="13">
        <f>VLOOKUP(A:A,[1]TDSheet!$A:$AG,33,0)</f>
        <v>666.5</v>
      </c>
      <c r="AH64" s="13">
        <f>VLOOKUP(A:A,[3]TDSheet!$A:$D,4,0)</f>
        <v>658</v>
      </c>
      <c r="AI64" s="13">
        <f>VLOOKUP(A:A,[1]TDSheet!$A:$AI,35,0)</f>
        <v>0</v>
      </c>
      <c r="AJ64" s="13">
        <f t="shared" si="16"/>
        <v>360</v>
      </c>
      <c r="AK64" s="13"/>
      <c r="AL64" s="13"/>
    </row>
    <row r="65" spans="1:38" s="1" customFormat="1" ht="11.1" customHeight="1" outlineLevel="1" x14ac:dyDescent="0.2">
      <c r="A65" s="7" t="s">
        <v>68</v>
      </c>
      <c r="B65" s="7" t="s">
        <v>12</v>
      </c>
      <c r="C65" s="8">
        <v>1619</v>
      </c>
      <c r="D65" s="8">
        <v>2491</v>
      </c>
      <c r="E65" s="8">
        <v>2604</v>
      </c>
      <c r="F65" s="8">
        <v>1470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2689</v>
      </c>
      <c r="K65" s="13">
        <f t="shared" si="12"/>
        <v>-85</v>
      </c>
      <c r="L65" s="13">
        <f>VLOOKUP(A:A,[1]TDSheet!$A:$N,14,0)</f>
        <v>450</v>
      </c>
      <c r="M65" s="13">
        <f>VLOOKUP(A:A,[1]TDSheet!$A:$O,15,0)</f>
        <v>550</v>
      </c>
      <c r="N65" s="13">
        <f>VLOOKUP(A:A,[1]TDSheet!$A:$X,24,0)</f>
        <v>600</v>
      </c>
      <c r="O65" s="13"/>
      <c r="P65" s="13"/>
      <c r="Q65" s="13"/>
      <c r="R65" s="13"/>
      <c r="S65" s="13"/>
      <c r="T65" s="13"/>
      <c r="U65" s="13"/>
      <c r="V65" s="13"/>
      <c r="W65" s="13">
        <f t="shared" si="13"/>
        <v>520.79999999999995</v>
      </c>
      <c r="X65" s="15">
        <v>800</v>
      </c>
      <c r="Y65" s="16">
        <f t="shared" si="14"/>
        <v>7.4308755760368674</v>
      </c>
      <c r="Z65" s="13">
        <f t="shared" si="15"/>
        <v>2.8225806451612905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518.4</v>
      </c>
      <c r="AF65" s="13">
        <f>VLOOKUP(A:A,[1]TDSheet!$A:$AF,32,0)</f>
        <v>659.6</v>
      </c>
      <c r="AG65" s="13">
        <f>VLOOKUP(A:A,[1]TDSheet!$A:$AG,33,0)</f>
        <v>592.5</v>
      </c>
      <c r="AH65" s="13">
        <f>VLOOKUP(A:A,[3]TDSheet!$A:$D,4,0)</f>
        <v>555</v>
      </c>
      <c r="AI65" s="13">
        <f>VLOOKUP(A:A,[1]TDSheet!$A:$AI,35,0)</f>
        <v>0</v>
      </c>
      <c r="AJ65" s="13">
        <f t="shared" si="16"/>
        <v>320</v>
      </c>
      <c r="AK65" s="13"/>
      <c r="AL65" s="13"/>
    </row>
    <row r="66" spans="1:38" s="1" customFormat="1" ht="21.95" customHeight="1" outlineLevel="1" x14ac:dyDescent="0.2">
      <c r="A66" s="7" t="s">
        <v>69</v>
      </c>
      <c r="B66" s="7" t="s">
        <v>8</v>
      </c>
      <c r="C66" s="8">
        <v>317.57299999999998</v>
      </c>
      <c r="D66" s="8">
        <v>550.88499999999999</v>
      </c>
      <c r="E66" s="8">
        <v>551.05899999999997</v>
      </c>
      <c r="F66" s="8">
        <v>303.60700000000003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574.82899999999995</v>
      </c>
      <c r="K66" s="13">
        <f t="shared" si="12"/>
        <v>-23.769999999999982</v>
      </c>
      <c r="L66" s="13">
        <f>VLOOKUP(A:A,[1]TDSheet!$A:$N,14,0)</f>
        <v>150</v>
      </c>
      <c r="M66" s="13">
        <f>VLOOKUP(A:A,[1]TDSheet!$A:$O,15,0)</f>
        <v>150</v>
      </c>
      <c r="N66" s="13">
        <f>VLOOKUP(A:A,[1]TDSheet!$A:$X,24,0)</f>
        <v>130</v>
      </c>
      <c r="O66" s="13"/>
      <c r="P66" s="13"/>
      <c r="Q66" s="13"/>
      <c r="R66" s="13"/>
      <c r="S66" s="13"/>
      <c r="T66" s="13"/>
      <c r="U66" s="13"/>
      <c r="V66" s="13"/>
      <c r="W66" s="13">
        <f t="shared" si="13"/>
        <v>110.2118</v>
      </c>
      <c r="X66" s="15">
        <v>90</v>
      </c>
      <c r="Y66" s="16">
        <f t="shared" si="14"/>
        <v>7.4729475428220935</v>
      </c>
      <c r="Z66" s="13">
        <f t="shared" si="15"/>
        <v>2.7547594722162239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105.4926</v>
      </c>
      <c r="AF66" s="13">
        <f>VLOOKUP(A:A,[1]TDSheet!$A:$AF,32,0)</f>
        <v>132.5642</v>
      </c>
      <c r="AG66" s="13">
        <f>VLOOKUP(A:A,[1]TDSheet!$A:$AG,33,0)</f>
        <v>122.19974999999999</v>
      </c>
      <c r="AH66" s="13">
        <f>VLOOKUP(A:A,[3]TDSheet!$A:$D,4,0)</f>
        <v>89.210999999999999</v>
      </c>
      <c r="AI66" s="13" t="e">
        <f>VLOOKUP(A:A,[1]TDSheet!$A:$AI,35,0)</f>
        <v>#N/A</v>
      </c>
      <c r="AJ66" s="13">
        <f t="shared" si="16"/>
        <v>90</v>
      </c>
      <c r="AK66" s="13"/>
      <c r="AL66" s="13"/>
    </row>
    <row r="67" spans="1:38" s="1" customFormat="1" ht="11.1" customHeight="1" outlineLevel="1" x14ac:dyDescent="0.2">
      <c r="A67" s="7" t="s">
        <v>70</v>
      </c>
      <c r="B67" s="7" t="s">
        <v>8</v>
      </c>
      <c r="C67" s="8">
        <v>188.88499999999999</v>
      </c>
      <c r="D67" s="8">
        <v>311.18299999999999</v>
      </c>
      <c r="E67" s="8">
        <v>275.64499999999998</v>
      </c>
      <c r="F67" s="8">
        <v>217.095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281.16300000000001</v>
      </c>
      <c r="K67" s="13">
        <f t="shared" si="12"/>
        <v>-5.5180000000000291</v>
      </c>
      <c r="L67" s="13">
        <f>VLOOKUP(A:A,[1]TDSheet!$A:$N,14,0)</f>
        <v>0</v>
      </c>
      <c r="M67" s="13">
        <f>VLOOKUP(A:A,[1]TDSheet!$A:$O,15,0)</f>
        <v>30</v>
      </c>
      <c r="N67" s="13">
        <f>VLOOKUP(A:A,[1]TDSheet!$A:$X,24,0)</f>
        <v>100</v>
      </c>
      <c r="O67" s="13"/>
      <c r="P67" s="13"/>
      <c r="Q67" s="13"/>
      <c r="R67" s="13"/>
      <c r="S67" s="13"/>
      <c r="T67" s="13"/>
      <c r="U67" s="13"/>
      <c r="V67" s="13"/>
      <c r="W67" s="13">
        <f t="shared" si="13"/>
        <v>55.128999999999998</v>
      </c>
      <c r="X67" s="15">
        <v>60</v>
      </c>
      <c r="Y67" s="16">
        <f t="shared" si="14"/>
        <v>7.3844074806363267</v>
      </c>
      <c r="Z67" s="13">
        <f t="shared" si="15"/>
        <v>3.9379455459014312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56.924199999999999</v>
      </c>
      <c r="AF67" s="13">
        <f>VLOOKUP(A:A,[1]TDSheet!$A:$AF,32,0)</f>
        <v>68.795000000000002</v>
      </c>
      <c r="AG67" s="13">
        <f>VLOOKUP(A:A,[1]TDSheet!$A:$AG,33,0)</f>
        <v>67.520250000000004</v>
      </c>
      <c r="AH67" s="13">
        <f>VLOOKUP(A:A,[3]TDSheet!$A:$D,4,0)</f>
        <v>46.276000000000003</v>
      </c>
      <c r="AI67" s="13" t="e">
        <f>VLOOKUP(A:A,[1]TDSheet!$A:$AI,35,0)</f>
        <v>#N/A</v>
      </c>
      <c r="AJ67" s="13">
        <f t="shared" si="16"/>
        <v>60</v>
      </c>
      <c r="AK67" s="13"/>
      <c r="AL67" s="13"/>
    </row>
    <row r="68" spans="1:38" s="1" customFormat="1" ht="11.1" customHeight="1" outlineLevel="1" x14ac:dyDescent="0.2">
      <c r="A68" s="7" t="s">
        <v>71</v>
      </c>
      <c r="B68" s="7" t="s">
        <v>8</v>
      </c>
      <c r="C68" s="8">
        <v>323.983</v>
      </c>
      <c r="D68" s="8">
        <v>812.11500000000001</v>
      </c>
      <c r="E68" s="8">
        <v>669.36099999999999</v>
      </c>
      <c r="F68" s="8">
        <v>449.61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708.779</v>
      </c>
      <c r="K68" s="13">
        <f t="shared" si="12"/>
        <v>-39.418000000000006</v>
      </c>
      <c r="L68" s="13">
        <f>VLOOKUP(A:A,[1]TDSheet!$A:$N,14,0)</f>
        <v>0</v>
      </c>
      <c r="M68" s="13">
        <f>VLOOKUP(A:A,[1]TDSheet!$A:$O,15,0)</f>
        <v>150</v>
      </c>
      <c r="N68" s="13">
        <f>VLOOKUP(A:A,[1]TDSheet!$A:$X,24,0)</f>
        <v>140</v>
      </c>
      <c r="O68" s="13"/>
      <c r="P68" s="13"/>
      <c r="Q68" s="13"/>
      <c r="R68" s="13"/>
      <c r="S68" s="13"/>
      <c r="T68" s="13"/>
      <c r="U68" s="13"/>
      <c r="V68" s="13"/>
      <c r="W68" s="13">
        <f t="shared" si="13"/>
        <v>133.87219999999999</v>
      </c>
      <c r="X68" s="15">
        <v>250</v>
      </c>
      <c r="Y68" s="16">
        <f t="shared" si="14"/>
        <v>7.3921994260197419</v>
      </c>
      <c r="Z68" s="13">
        <f t="shared" si="15"/>
        <v>3.3585016157200678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157.17599999999999</v>
      </c>
      <c r="AF68" s="13">
        <f>VLOOKUP(A:A,[1]TDSheet!$A:$AF,32,0)</f>
        <v>157.80500000000001</v>
      </c>
      <c r="AG68" s="13">
        <f>VLOOKUP(A:A,[1]TDSheet!$A:$AG,33,0)</f>
        <v>158.15325000000001</v>
      </c>
      <c r="AH68" s="13">
        <f>VLOOKUP(A:A,[3]TDSheet!$A:$D,4,0)</f>
        <v>168.57499999999999</v>
      </c>
      <c r="AI68" s="13" t="e">
        <f>VLOOKUP(A:A,[1]TDSheet!$A:$AI,35,0)</f>
        <v>#N/A</v>
      </c>
      <c r="AJ68" s="13">
        <f t="shared" si="16"/>
        <v>250</v>
      </c>
      <c r="AK68" s="13"/>
      <c r="AL68" s="13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166.23699999999999</v>
      </c>
      <c r="D69" s="8">
        <v>459.93</v>
      </c>
      <c r="E69" s="8">
        <v>362.858</v>
      </c>
      <c r="F69" s="8">
        <v>247.82300000000001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411.00299999999999</v>
      </c>
      <c r="K69" s="13">
        <f t="shared" si="12"/>
        <v>-48.144999999999982</v>
      </c>
      <c r="L69" s="13">
        <f>VLOOKUP(A:A,[1]TDSheet!$A:$N,14,0)</f>
        <v>0</v>
      </c>
      <c r="M69" s="13">
        <f>VLOOKUP(A:A,[1]TDSheet!$A:$O,15,0)</f>
        <v>100</v>
      </c>
      <c r="N69" s="13">
        <f>VLOOKUP(A:A,[1]TDSheet!$A:$X,24,0)</f>
        <v>120</v>
      </c>
      <c r="O69" s="13"/>
      <c r="P69" s="13"/>
      <c r="Q69" s="13"/>
      <c r="R69" s="13"/>
      <c r="S69" s="13"/>
      <c r="T69" s="13"/>
      <c r="U69" s="13"/>
      <c r="V69" s="13"/>
      <c r="W69" s="13">
        <f t="shared" si="13"/>
        <v>72.571600000000004</v>
      </c>
      <c r="X69" s="15">
        <v>70</v>
      </c>
      <c r="Y69" s="16">
        <f t="shared" si="14"/>
        <v>7.4109293442613913</v>
      </c>
      <c r="Z69" s="13">
        <f t="shared" si="15"/>
        <v>3.4148757916319883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80.233800000000002</v>
      </c>
      <c r="AF69" s="13">
        <f>VLOOKUP(A:A,[1]TDSheet!$A:$AF,32,0)</f>
        <v>84.908600000000007</v>
      </c>
      <c r="AG69" s="13">
        <f>VLOOKUP(A:A,[1]TDSheet!$A:$AG,33,0)</f>
        <v>85.812250000000006</v>
      </c>
      <c r="AH69" s="13">
        <f>VLOOKUP(A:A,[3]TDSheet!$A:$D,4,0)</f>
        <v>58.670999999999999</v>
      </c>
      <c r="AI69" s="13" t="e">
        <f>VLOOKUP(A:A,[1]TDSheet!$A:$AI,35,0)</f>
        <v>#N/A</v>
      </c>
      <c r="AJ69" s="13">
        <f t="shared" si="16"/>
        <v>70</v>
      </c>
      <c r="AK69" s="13"/>
      <c r="AL69" s="13"/>
    </row>
    <row r="70" spans="1:38" s="1" customFormat="1" ht="11.1" customHeight="1" outlineLevel="1" x14ac:dyDescent="0.2">
      <c r="A70" s="7" t="s">
        <v>73</v>
      </c>
      <c r="B70" s="7" t="s">
        <v>12</v>
      </c>
      <c r="C70" s="8">
        <v>69</v>
      </c>
      <c r="D70" s="8">
        <v>115</v>
      </c>
      <c r="E70" s="8">
        <v>124</v>
      </c>
      <c r="F70" s="8">
        <v>54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160</v>
      </c>
      <c r="K70" s="13">
        <f t="shared" si="12"/>
        <v>-36</v>
      </c>
      <c r="L70" s="13">
        <f>VLOOKUP(A:A,[1]TDSheet!$A:$N,14,0)</f>
        <v>20</v>
      </c>
      <c r="M70" s="13">
        <f>VLOOKUP(A:A,[1]TDSheet!$A:$O,15,0)</f>
        <v>20</v>
      </c>
      <c r="N70" s="13">
        <f>VLOOKUP(A:A,[1]TDSheet!$A:$X,24,0)</f>
        <v>70</v>
      </c>
      <c r="O70" s="13"/>
      <c r="P70" s="13"/>
      <c r="Q70" s="13"/>
      <c r="R70" s="13"/>
      <c r="S70" s="13"/>
      <c r="T70" s="13"/>
      <c r="U70" s="13"/>
      <c r="V70" s="13"/>
      <c r="W70" s="13">
        <f t="shared" si="13"/>
        <v>24.8</v>
      </c>
      <c r="X70" s="15">
        <v>20</v>
      </c>
      <c r="Y70" s="16">
        <f t="shared" si="14"/>
        <v>7.419354838709677</v>
      </c>
      <c r="Z70" s="13">
        <f t="shared" si="15"/>
        <v>2.1774193548387095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13.8</v>
      </c>
      <c r="AF70" s="13">
        <f>VLOOKUP(A:A,[1]TDSheet!$A:$AF,32,0)</f>
        <v>22.2</v>
      </c>
      <c r="AG70" s="13">
        <f>VLOOKUP(A:A,[1]TDSheet!$A:$AG,33,0)</f>
        <v>22</v>
      </c>
      <c r="AH70" s="13">
        <f>VLOOKUP(A:A,[3]TDSheet!$A:$D,4,0)</f>
        <v>14</v>
      </c>
      <c r="AI70" s="13" t="str">
        <f>VLOOKUP(A:A,[1]TDSheet!$A:$AI,35,0)</f>
        <v>склад</v>
      </c>
      <c r="AJ70" s="13">
        <f t="shared" si="16"/>
        <v>12</v>
      </c>
      <c r="AK70" s="13"/>
      <c r="AL70" s="13"/>
    </row>
    <row r="71" spans="1:38" s="1" customFormat="1" ht="11.1" customHeight="1" outlineLevel="1" x14ac:dyDescent="0.2">
      <c r="A71" s="7" t="s">
        <v>74</v>
      </c>
      <c r="B71" s="7" t="s">
        <v>12</v>
      </c>
      <c r="C71" s="8">
        <v>160</v>
      </c>
      <c r="D71" s="8">
        <v>359</v>
      </c>
      <c r="E71" s="8">
        <v>343</v>
      </c>
      <c r="F71" s="8">
        <v>174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339</v>
      </c>
      <c r="K71" s="13">
        <f t="shared" si="12"/>
        <v>4</v>
      </c>
      <c r="L71" s="13">
        <f>VLOOKUP(A:A,[1]TDSheet!$A:$N,14,0)</f>
        <v>70</v>
      </c>
      <c r="M71" s="13">
        <f>VLOOKUP(A:A,[1]TDSheet!$A:$O,15,0)</f>
        <v>70</v>
      </c>
      <c r="N71" s="13">
        <f>VLOOKUP(A:A,[1]TDSheet!$A:$X,24,0)</f>
        <v>70</v>
      </c>
      <c r="O71" s="13"/>
      <c r="P71" s="13"/>
      <c r="Q71" s="13"/>
      <c r="R71" s="13"/>
      <c r="S71" s="13"/>
      <c r="T71" s="13"/>
      <c r="U71" s="13"/>
      <c r="V71" s="13"/>
      <c r="W71" s="13">
        <f t="shared" si="13"/>
        <v>68.599999999999994</v>
      </c>
      <c r="X71" s="15">
        <v>120</v>
      </c>
      <c r="Y71" s="16">
        <f t="shared" si="14"/>
        <v>7.3469387755102051</v>
      </c>
      <c r="Z71" s="13">
        <f t="shared" si="15"/>
        <v>2.536443148688047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68.599999999999994</v>
      </c>
      <c r="AF71" s="13">
        <f>VLOOKUP(A:A,[1]TDSheet!$A:$AF,32,0)</f>
        <v>77</v>
      </c>
      <c r="AG71" s="13">
        <f>VLOOKUP(A:A,[1]TDSheet!$A:$AG,33,0)</f>
        <v>72</v>
      </c>
      <c r="AH71" s="13">
        <f>VLOOKUP(A:A,[3]TDSheet!$A:$D,4,0)</f>
        <v>75</v>
      </c>
      <c r="AI71" s="13" t="str">
        <f>VLOOKUP(A:A,[1]TDSheet!$A:$AI,35,0)</f>
        <v>майяб</v>
      </c>
      <c r="AJ71" s="13">
        <f t="shared" si="16"/>
        <v>72</v>
      </c>
      <c r="AK71" s="13"/>
      <c r="AL71" s="13"/>
    </row>
    <row r="72" spans="1:38" s="1" customFormat="1" ht="11.1" customHeight="1" outlineLevel="1" x14ac:dyDescent="0.2">
      <c r="A72" s="7" t="s">
        <v>75</v>
      </c>
      <c r="B72" s="7" t="s">
        <v>12</v>
      </c>
      <c r="C72" s="8">
        <v>175</v>
      </c>
      <c r="D72" s="8">
        <v>735</v>
      </c>
      <c r="E72" s="8">
        <v>574</v>
      </c>
      <c r="F72" s="8">
        <v>310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634</v>
      </c>
      <c r="K72" s="13">
        <f t="shared" ref="K72:K119" si="17">E72-J72</f>
        <v>-60</v>
      </c>
      <c r="L72" s="13">
        <f>VLOOKUP(A:A,[1]TDSheet!$A:$N,14,0)</f>
        <v>80</v>
      </c>
      <c r="M72" s="13">
        <f>VLOOKUP(A:A,[1]TDSheet!$A:$O,15,0)</f>
        <v>100</v>
      </c>
      <c r="N72" s="13">
        <f>VLOOKUP(A:A,[1]TDSheet!$A:$X,24,0)</f>
        <v>140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19" si="18">(E72-AD72)/5</f>
        <v>114.8</v>
      </c>
      <c r="X72" s="15">
        <v>220</v>
      </c>
      <c r="Y72" s="16">
        <f t="shared" ref="Y72:Y119" si="19">(F72+L72+M72+N72+X72)/W72</f>
        <v>7.4041811846689898</v>
      </c>
      <c r="Z72" s="13">
        <f t="shared" ref="Z72:Z119" si="20">F72/W72</f>
        <v>2.7003484320557494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104.2</v>
      </c>
      <c r="AF72" s="13">
        <f>VLOOKUP(A:A,[1]TDSheet!$A:$AF,32,0)</f>
        <v>110.8</v>
      </c>
      <c r="AG72" s="13">
        <f>VLOOKUP(A:A,[1]TDSheet!$A:$AG,33,0)</f>
        <v>126.25</v>
      </c>
      <c r="AH72" s="13">
        <f>VLOOKUP(A:A,[3]TDSheet!$A:$D,4,0)</f>
        <v>143</v>
      </c>
      <c r="AI72" s="13" t="str">
        <f>VLOOKUP(A:A,[1]TDSheet!$A:$AI,35,0)</f>
        <v>продмай</v>
      </c>
      <c r="AJ72" s="13">
        <f t="shared" ref="AJ72:AJ119" si="21">X72*H72</f>
        <v>132</v>
      </c>
      <c r="AK72" s="13"/>
      <c r="AL72" s="13"/>
    </row>
    <row r="73" spans="1:38" s="1" customFormat="1" ht="11.1" customHeight="1" outlineLevel="1" x14ac:dyDescent="0.2">
      <c r="A73" s="7" t="s">
        <v>76</v>
      </c>
      <c r="B73" s="7" t="s">
        <v>8</v>
      </c>
      <c r="C73" s="8">
        <v>34.805999999999997</v>
      </c>
      <c r="D73" s="8">
        <v>158.59100000000001</v>
      </c>
      <c r="E73" s="8">
        <v>118.185</v>
      </c>
      <c r="F73" s="8">
        <v>69.766999999999996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138.227</v>
      </c>
      <c r="K73" s="13">
        <f t="shared" si="17"/>
        <v>-20.042000000000002</v>
      </c>
      <c r="L73" s="13">
        <f>VLOOKUP(A:A,[1]TDSheet!$A:$N,14,0)</f>
        <v>0</v>
      </c>
      <c r="M73" s="13">
        <f>VLOOKUP(A:A,[1]TDSheet!$A:$O,15,0)</f>
        <v>20</v>
      </c>
      <c r="N73" s="13">
        <f>VLOOKUP(A:A,[1]TDSheet!$A:$X,24,0)</f>
        <v>50</v>
      </c>
      <c r="O73" s="13"/>
      <c r="P73" s="13"/>
      <c r="Q73" s="13"/>
      <c r="R73" s="13"/>
      <c r="S73" s="13"/>
      <c r="T73" s="13"/>
      <c r="U73" s="13"/>
      <c r="V73" s="13"/>
      <c r="W73" s="13">
        <f t="shared" si="18"/>
        <v>23.637</v>
      </c>
      <c r="X73" s="15">
        <v>30</v>
      </c>
      <c r="Y73" s="16">
        <f t="shared" si="19"/>
        <v>7.1822566315522272</v>
      </c>
      <c r="Z73" s="13">
        <f t="shared" si="20"/>
        <v>2.9516013030418411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24.855</v>
      </c>
      <c r="AF73" s="13">
        <f>VLOOKUP(A:A,[1]TDSheet!$A:$AF,32,0)</f>
        <v>29.025200000000002</v>
      </c>
      <c r="AG73" s="13">
        <f>VLOOKUP(A:A,[1]TDSheet!$A:$AG,33,0)</f>
        <v>24.821750000000002</v>
      </c>
      <c r="AH73" s="13">
        <f>VLOOKUP(A:A,[3]TDSheet!$A:$D,4,0)</f>
        <v>18.908000000000001</v>
      </c>
      <c r="AI73" s="13" t="str">
        <f>VLOOKUP(A:A,[1]TDSheet!$A:$AI,35,0)</f>
        <v>склад</v>
      </c>
      <c r="AJ73" s="13">
        <f t="shared" si="21"/>
        <v>30</v>
      </c>
      <c r="AK73" s="13"/>
      <c r="AL73" s="13"/>
    </row>
    <row r="74" spans="1:38" s="1" customFormat="1" ht="11.1" customHeight="1" outlineLevel="1" x14ac:dyDescent="0.2">
      <c r="A74" s="7" t="s">
        <v>77</v>
      </c>
      <c r="B74" s="7" t="s">
        <v>12</v>
      </c>
      <c r="C74" s="8">
        <v>462</v>
      </c>
      <c r="D74" s="8">
        <v>545</v>
      </c>
      <c r="E74" s="8">
        <v>603</v>
      </c>
      <c r="F74" s="8">
        <v>381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617</v>
      </c>
      <c r="K74" s="13">
        <f t="shared" si="17"/>
        <v>-14</v>
      </c>
      <c r="L74" s="13">
        <f>VLOOKUP(A:A,[1]TDSheet!$A:$N,14,0)</f>
        <v>70</v>
      </c>
      <c r="M74" s="13">
        <f>VLOOKUP(A:A,[1]TDSheet!$A:$O,15,0)</f>
        <v>130</v>
      </c>
      <c r="N74" s="13">
        <f>VLOOKUP(A:A,[1]TDSheet!$A:$X,24,0)</f>
        <v>170</v>
      </c>
      <c r="O74" s="13"/>
      <c r="P74" s="13"/>
      <c r="Q74" s="13"/>
      <c r="R74" s="13"/>
      <c r="S74" s="13"/>
      <c r="T74" s="13"/>
      <c r="U74" s="13"/>
      <c r="V74" s="13"/>
      <c r="W74" s="13">
        <f t="shared" si="18"/>
        <v>120.6</v>
      </c>
      <c r="X74" s="15">
        <v>140</v>
      </c>
      <c r="Y74" s="16">
        <f t="shared" si="19"/>
        <v>7.388059701492538</v>
      </c>
      <c r="Z74" s="13">
        <f t="shared" si="20"/>
        <v>3.1592039800995027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156.80000000000001</v>
      </c>
      <c r="AF74" s="13">
        <f>VLOOKUP(A:A,[1]TDSheet!$A:$AF,32,0)</f>
        <v>178.6</v>
      </c>
      <c r="AG74" s="13">
        <f>VLOOKUP(A:A,[1]TDSheet!$A:$AG,33,0)</f>
        <v>144.25</v>
      </c>
      <c r="AH74" s="13">
        <f>VLOOKUP(A:A,[3]TDSheet!$A:$D,4,0)</f>
        <v>129</v>
      </c>
      <c r="AI74" s="13" t="str">
        <f>VLOOKUP(A:A,[1]TDSheet!$A:$AI,35,0)</f>
        <v>оконч</v>
      </c>
      <c r="AJ74" s="13">
        <f t="shared" si="21"/>
        <v>84</v>
      </c>
      <c r="AK74" s="13"/>
      <c r="AL74" s="13"/>
    </row>
    <row r="75" spans="1:38" s="1" customFormat="1" ht="11.1" customHeight="1" outlineLevel="1" x14ac:dyDescent="0.2">
      <c r="A75" s="7" t="s">
        <v>78</v>
      </c>
      <c r="B75" s="7" t="s">
        <v>12</v>
      </c>
      <c r="C75" s="8">
        <v>585</v>
      </c>
      <c r="D75" s="8">
        <v>1171</v>
      </c>
      <c r="E75" s="8">
        <v>1066</v>
      </c>
      <c r="F75" s="8">
        <v>673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1078</v>
      </c>
      <c r="K75" s="13">
        <f t="shared" si="17"/>
        <v>-12</v>
      </c>
      <c r="L75" s="13">
        <f>VLOOKUP(A:A,[1]TDSheet!$A:$N,14,0)</f>
        <v>120</v>
      </c>
      <c r="M75" s="13">
        <f>VLOOKUP(A:A,[1]TDSheet!$A:$O,15,0)</f>
        <v>220</v>
      </c>
      <c r="N75" s="13">
        <f>VLOOKUP(A:A,[1]TDSheet!$A:$X,24,0)</f>
        <v>300</v>
      </c>
      <c r="O75" s="13"/>
      <c r="P75" s="13"/>
      <c r="Q75" s="13"/>
      <c r="R75" s="13"/>
      <c r="S75" s="13"/>
      <c r="T75" s="13"/>
      <c r="U75" s="13"/>
      <c r="V75" s="13"/>
      <c r="W75" s="13">
        <f t="shared" si="18"/>
        <v>213.2</v>
      </c>
      <c r="X75" s="15">
        <v>270</v>
      </c>
      <c r="Y75" s="16">
        <f t="shared" si="19"/>
        <v>7.4249530956848036</v>
      </c>
      <c r="Z75" s="13">
        <f t="shared" si="20"/>
        <v>3.156660412757974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211.6</v>
      </c>
      <c r="AF75" s="13">
        <f>VLOOKUP(A:A,[1]TDSheet!$A:$AF,32,0)</f>
        <v>268.39999999999998</v>
      </c>
      <c r="AG75" s="13">
        <f>VLOOKUP(A:A,[1]TDSheet!$A:$AG,33,0)</f>
        <v>250.75</v>
      </c>
      <c r="AH75" s="13">
        <f>VLOOKUP(A:A,[3]TDSheet!$A:$D,4,0)</f>
        <v>234</v>
      </c>
      <c r="AI75" s="13" t="str">
        <f>VLOOKUP(A:A,[1]TDSheet!$A:$AI,35,0)</f>
        <v>продмай</v>
      </c>
      <c r="AJ75" s="13">
        <f t="shared" si="21"/>
        <v>162</v>
      </c>
      <c r="AK75" s="13"/>
      <c r="AL75" s="13"/>
    </row>
    <row r="76" spans="1:38" s="1" customFormat="1" ht="11.1" customHeight="1" outlineLevel="1" x14ac:dyDescent="0.2">
      <c r="A76" s="7" t="s">
        <v>79</v>
      </c>
      <c r="B76" s="7" t="s">
        <v>12</v>
      </c>
      <c r="C76" s="8">
        <v>230</v>
      </c>
      <c r="D76" s="8">
        <v>803</v>
      </c>
      <c r="E76" s="8">
        <v>638</v>
      </c>
      <c r="F76" s="8">
        <v>377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726</v>
      </c>
      <c r="K76" s="13">
        <f t="shared" si="17"/>
        <v>-88</v>
      </c>
      <c r="L76" s="13">
        <f>VLOOKUP(A:A,[1]TDSheet!$A:$N,14,0)</f>
        <v>0</v>
      </c>
      <c r="M76" s="13">
        <f>VLOOKUP(A:A,[1]TDSheet!$A:$O,15,0)</f>
        <v>100</v>
      </c>
      <c r="N76" s="13">
        <f>VLOOKUP(A:A,[1]TDSheet!$A:$X,24,0)</f>
        <v>140</v>
      </c>
      <c r="O76" s="13"/>
      <c r="P76" s="13"/>
      <c r="Q76" s="13"/>
      <c r="R76" s="13"/>
      <c r="S76" s="13"/>
      <c r="T76" s="13"/>
      <c r="U76" s="13"/>
      <c r="V76" s="13"/>
      <c r="W76" s="13">
        <f t="shared" si="18"/>
        <v>127.6</v>
      </c>
      <c r="X76" s="15">
        <v>320</v>
      </c>
      <c r="Y76" s="16">
        <f t="shared" si="19"/>
        <v>7.3432601880877746</v>
      </c>
      <c r="Z76" s="13">
        <f t="shared" si="20"/>
        <v>2.9545454545454546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144.4</v>
      </c>
      <c r="AF76" s="13">
        <f>VLOOKUP(A:A,[1]TDSheet!$A:$AF,32,0)</f>
        <v>172</v>
      </c>
      <c r="AG76" s="13">
        <f>VLOOKUP(A:A,[1]TDSheet!$A:$AG,33,0)</f>
        <v>195.5</v>
      </c>
      <c r="AH76" s="13">
        <f>VLOOKUP(A:A,[3]TDSheet!$A:$D,4,0)</f>
        <v>132</v>
      </c>
      <c r="AI76" s="13">
        <f>VLOOKUP(A:A,[1]TDSheet!$A:$AI,35,0)</f>
        <v>0</v>
      </c>
      <c r="AJ76" s="13">
        <f t="shared" si="21"/>
        <v>128</v>
      </c>
      <c r="AK76" s="13"/>
      <c r="AL76" s="13"/>
    </row>
    <row r="77" spans="1:38" s="1" customFormat="1" ht="11.1" customHeight="1" outlineLevel="1" x14ac:dyDescent="0.2">
      <c r="A77" s="7" t="s">
        <v>80</v>
      </c>
      <c r="B77" s="7" t="s">
        <v>12</v>
      </c>
      <c r="C77" s="8">
        <v>393</v>
      </c>
      <c r="D77" s="8">
        <v>982</v>
      </c>
      <c r="E77" s="8">
        <v>817</v>
      </c>
      <c r="F77" s="8">
        <v>541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852</v>
      </c>
      <c r="K77" s="13">
        <f t="shared" si="17"/>
        <v>-35</v>
      </c>
      <c r="L77" s="13">
        <f>VLOOKUP(A:A,[1]TDSheet!$A:$N,14,0)</f>
        <v>0</v>
      </c>
      <c r="M77" s="13">
        <f>VLOOKUP(A:A,[1]TDSheet!$A:$O,15,0)</f>
        <v>170</v>
      </c>
      <c r="N77" s="13">
        <f>VLOOKUP(A:A,[1]TDSheet!$A:$X,24,0)</f>
        <v>300</v>
      </c>
      <c r="O77" s="13"/>
      <c r="P77" s="13"/>
      <c r="Q77" s="13"/>
      <c r="R77" s="13"/>
      <c r="S77" s="13"/>
      <c r="T77" s="13"/>
      <c r="U77" s="13"/>
      <c r="V77" s="13"/>
      <c r="W77" s="13">
        <f t="shared" si="18"/>
        <v>163.4</v>
      </c>
      <c r="X77" s="15">
        <v>200</v>
      </c>
      <c r="Y77" s="16">
        <f t="shared" si="19"/>
        <v>7.4112607099143206</v>
      </c>
      <c r="Z77" s="13">
        <f t="shared" si="20"/>
        <v>3.310893512851897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150</v>
      </c>
      <c r="AF77" s="13">
        <f>VLOOKUP(A:A,[1]TDSheet!$A:$AF,32,0)</f>
        <v>197.4</v>
      </c>
      <c r="AG77" s="13">
        <f>VLOOKUP(A:A,[1]TDSheet!$A:$AG,33,0)</f>
        <v>196.5</v>
      </c>
      <c r="AH77" s="13">
        <f>VLOOKUP(A:A,[3]TDSheet!$A:$D,4,0)</f>
        <v>156</v>
      </c>
      <c r="AI77" s="13">
        <f>VLOOKUP(A:A,[1]TDSheet!$A:$AI,35,0)</f>
        <v>0</v>
      </c>
      <c r="AJ77" s="13">
        <f t="shared" si="21"/>
        <v>66</v>
      </c>
      <c r="AK77" s="13"/>
      <c r="AL77" s="13"/>
    </row>
    <row r="78" spans="1:38" s="1" customFormat="1" ht="21.95" customHeight="1" outlineLevel="1" x14ac:dyDescent="0.2">
      <c r="A78" s="7" t="s">
        <v>81</v>
      </c>
      <c r="B78" s="7" t="s">
        <v>12</v>
      </c>
      <c r="C78" s="8">
        <v>132</v>
      </c>
      <c r="D78" s="8">
        <v>672</v>
      </c>
      <c r="E78" s="8">
        <v>468</v>
      </c>
      <c r="F78" s="8">
        <v>322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502</v>
      </c>
      <c r="K78" s="13">
        <f t="shared" si="17"/>
        <v>-34</v>
      </c>
      <c r="L78" s="13">
        <f>VLOOKUP(A:A,[1]TDSheet!$A:$N,14,0)</f>
        <v>0</v>
      </c>
      <c r="M78" s="13">
        <f>VLOOKUP(A:A,[1]TDSheet!$A:$O,15,0)</f>
        <v>100</v>
      </c>
      <c r="N78" s="13">
        <f>VLOOKUP(A:A,[1]TDSheet!$A:$X,24,0)</f>
        <v>200</v>
      </c>
      <c r="O78" s="13"/>
      <c r="P78" s="13"/>
      <c r="Q78" s="13"/>
      <c r="R78" s="13"/>
      <c r="S78" s="13"/>
      <c r="T78" s="13"/>
      <c r="U78" s="13"/>
      <c r="V78" s="13"/>
      <c r="W78" s="13">
        <f t="shared" si="18"/>
        <v>93.6</v>
      </c>
      <c r="X78" s="15">
        <v>80</v>
      </c>
      <c r="Y78" s="16">
        <f t="shared" si="19"/>
        <v>7.5000000000000009</v>
      </c>
      <c r="Z78" s="13">
        <f t="shared" si="20"/>
        <v>3.4401709401709404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109.2</v>
      </c>
      <c r="AF78" s="13">
        <f>VLOOKUP(A:A,[1]TDSheet!$A:$AF,32,0)</f>
        <v>124.8</v>
      </c>
      <c r="AG78" s="13">
        <f>VLOOKUP(A:A,[1]TDSheet!$A:$AG,33,0)</f>
        <v>111.25</v>
      </c>
      <c r="AH78" s="13">
        <f>VLOOKUP(A:A,[3]TDSheet!$A:$D,4,0)</f>
        <v>73</v>
      </c>
      <c r="AI78" s="13">
        <f>VLOOKUP(A:A,[1]TDSheet!$A:$AI,35,0)</f>
        <v>0</v>
      </c>
      <c r="AJ78" s="13">
        <f t="shared" si="21"/>
        <v>28</v>
      </c>
      <c r="AK78" s="13"/>
      <c r="AL78" s="13"/>
    </row>
    <row r="79" spans="1:38" s="1" customFormat="1" ht="11.1" customHeight="1" outlineLevel="1" x14ac:dyDescent="0.2">
      <c r="A79" s="7" t="s">
        <v>82</v>
      </c>
      <c r="B79" s="7" t="s">
        <v>12</v>
      </c>
      <c r="C79" s="8">
        <v>46</v>
      </c>
      <c r="D79" s="8">
        <v>476</v>
      </c>
      <c r="E79" s="8">
        <v>331</v>
      </c>
      <c r="F79" s="8">
        <v>168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406</v>
      </c>
      <c r="K79" s="13">
        <f t="shared" si="17"/>
        <v>-75</v>
      </c>
      <c r="L79" s="13">
        <f>VLOOKUP(A:A,[1]TDSheet!$A:$N,14,0)</f>
        <v>80</v>
      </c>
      <c r="M79" s="13">
        <f>VLOOKUP(A:A,[1]TDSheet!$A:$O,15,0)</f>
        <v>80</v>
      </c>
      <c r="N79" s="13">
        <f>VLOOKUP(A:A,[1]TDSheet!$A:$X,24,0)</f>
        <v>50</v>
      </c>
      <c r="O79" s="13"/>
      <c r="P79" s="13"/>
      <c r="Q79" s="13"/>
      <c r="R79" s="13"/>
      <c r="S79" s="13"/>
      <c r="T79" s="13"/>
      <c r="U79" s="13"/>
      <c r="V79" s="13"/>
      <c r="W79" s="13">
        <f t="shared" si="18"/>
        <v>66.2</v>
      </c>
      <c r="X79" s="15">
        <v>110</v>
      </c>
      <c r="Y79" s="16">
        <f t="shared" si="19"/>
        <v>7.3716012084592144</v>
      </c>
      <c r="Z79" s="13">
        <f t="shared" si="20"/>
        <v>2.5377643504531719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47.2</v>
      </c>
      <c r="AF79" s="13">
        <f>VLOOKUP(A:A,[1]TDSheet!$A:$AF,32,0)</f>
        <v>52.8</v>
      </c>
      <c r="AG79" s="13">
        <f>VLOOKUP(A:A,[1]TDSheet!$A:$AG,33,0)</f>
        <v>67.5</v>
      </c>
      <c r="AH79" s="13">
        <f>VLOOKUP(A:A,[3]TDSheet!$A:$D,4,0)</f>
        <v>111</v>
      </c>
      <c r="AI79" s="13">
        <f>VLOOKUP(A:A,[1]TDSheet!$A:$AI,35,0)</f>
        <v>0</v>
      </c>
      <c r="AJ79" s="13">
        <f t="shared" si="21"/>
        <v>36.300000000000004</v>
      </c>
      <c r="AK79" s="13"/>
      <c r="AL79" s="13"/>
    </row>
    <row r="80" spans="1:38" s="1" customFormat="1" ht="11.1" customHeight="1" outlineLevel="1" x14ac:dyDescent="0.2">
      <c r="A80" s="7" t="s">
        <v>83</v>
      </c>
      <c r="B80" s="7" t="s">
        <v>12</v>
      </c>
      <c r="C80" s="8">
        <v>2170</v>
      </c>
      <c r="D80" s="8">
        <v>20982</v>
      </c>
      <c r="E80" s="8">
        <v>4128</v>
      </c>
      <c r="F80" s="8">
        <v>1715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4367</v>
      </c>
      <c r="K80" s="13">
        <f t="shared" si="17"/>
        <v>-239</v>
      </c>
      <c r="L80" s="13">
        <f>VLOOKUP(A:A,[1]TDSheet!$A:$N,14,0)</f>
        <v>500</v>
      </c>
      <c r="M80" s="13">
        <f>VLOOKUP(A:A,[1]TDSheet!$A:$O,15,0)</f>
        <v>1000</v>
      </c>
      <c r="N80" s="13">
        <f>VLOOKUP(A:A,[1]TDSheet!$A:$X,24,0)</f>
        <v>700</v>
      </c>
      <c r="O80" s="13"/>
      <c r="P80" s="13"/>
      <c r="Q80" s="13"/>
      <c r="R80" s="13"/>
      <c r="S80" s="13"/>
      <c r="T80" s="13"/>
      <c r="U80" s="13"/>
      <c r="V80" s="13"/>
      <c r="W80" s="13">
        <f t="shared" si="18"/>
        <v>708</v>
      </c>
      <c r="X80" s="15">
        <v>1300</v>
      </c>
      <c r="Y80" s="16">
        <f t="shared" si="19"/>
        <v>7.3658192090395485</v>
      </c>
      <c r="Z80" s="13">
        <f t="shared" si="20"/>
        <v>2.4223163841807911</v>
      </c>
      <c r="AA80" s="13"/>
      <c r="AB80" s="13"/>
      <c r="AC80" s="13"/>
      <c r="AD80" s="13">
        <f>VLOOKUP(A:A,[1]TDSheet!$A:$AD,30,0)</f>
        <v>588</v>
      </c>
      <c r="AE80" s="13">
        <f>VLOOKUP(A:A,[1]TDSheet!$A:$AE,31,0)</f>
        <v>981.2</v>
      </c>
      <c r="AF80" s="13">
        <f>VLOOKUP(A:A,[1]TDSheet!$A:$AF,32,0)</f>
        <v>895.6</v>
      </c>
      <c r="AG80" s="13">
        <f>VLOOKUP(A:A,[1]TDSheet!$A:$AG,33,0)</f>
        <v>774.5</v>
      </c>
      <c r="AH80" s="13">
        <f>VLOOKUP(A:A,[3]TDSheet!$A:$D,4,0)</f>
        <v>813</v>
      </c>
      <c r="AI80" s="13" t="str">
        <f>VLOOKUP(A:A,[1]TDSheet!$A:$AI,35,0)</f>
        <v>оконч</v>
      </c>
      <c r="AJ80" s="13">
        <f t="shared" si="21"/>
        <v>454.99999999999994</v>
      </c>
      <c r="AK80" s="13"/>
      <c r="AL80" s="13"/>
    </row>
    <row r="81" spans="1:38" s="1" customFormat="1" ht="11.1" customHeight="1" outlineLevel="1" x14ac:dyDescent="0.2">
      <c r="A81" s="7" t="s">
        <v>84</v>
      </c>
      <c r="B81" s="7" t="s">
        <v>12</v>
      </c>
      <c r="C81" s="8">
        <v>2554</v>
      </c>
      <c r="D81" s="8">
        <v>20099</v>
      </c>
      <c r="E81" s="8">
        <v>12121</v>
      </c>
      <c r="F81" s="8">
        <v>2249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13301</v>
      </c>
      <c r="K81" s="13">
        <f t="shared" si="17"/>
        <v>-1180</v>
      </c>
      <c r="L81" s="13">
        <f>VLOOKUP(A:A,[1]TDSheet!$A:$N,14,0)</f>
        <v>3000</v>
      </c>
      <c r="M81" s="13">
        <f>VLOOKUP(A:A,[1]TDSheet!$A:$O,15,0)</f>
        <v>3500</v>
      </c>
      <c r="N81" s="13">
        <f>VLOOKUP(A:A,[1]TDSheet!$A:$X,24,0)</f>
        <v>1000</v>
      </c>
      <c r="O81" s="13"/>
      <c r="P81" s="13"/>
      <c r="Q81" s="13"/>
      <c r="R81" s="13"/>
      <c r="S81" s="13"/>
      <c r="T81" s="13"/>
      <c r="U81" s="13"/>
      <c r="V81" s="13"/>
      <c r="W81" s="13">
        <f t="shared" si="18"/>
        <v>1717.4</v>
      </c>
      <c r="X81" s="15">
        <v>3000</v>
      </c>
      <c r="Y81" s="16">
        <f t="shared" si="19"/>
        <v>7.423430767439152</v>
      </c>
      <c r="Z81" s="13">
        <f t="shared" si="20"/>
        <v>1.309537673226971</v>
      </c>
      <c r="AA81" s="13"/>
      <c r="AB81" s="13"/>
      <c r="AC81" s="13"/>
      <c r="AD81" s="13">
        <f>VLOOKUP(A:A,[1]TDSheet!$A:$AD,30,0)</f>
        <v>3534</v>
      </c>
      <c r="AE81" s="13">
        <f>VLOOKUP(A:A,[1]TDSheet!$A:$AE,31,0)</f>
        <v>1032.8</v>
      </c>
      <c r="AF81" s="13">
        <f>VLOOKUP(A:A,[1]TDSheet!$A:$AF,32,0)</f>
        <v>1514.4</v>
      </c>
      <c r="AG81" s="13">
        <f>VLOOKUP(A:A,[1]TDSheet!$A:$AG,33,0)</f>
        <v>1611.75</v>
      </c>
      <c r="AH81" s="13">
        <f>VLOOKUP(A:A,[3]TDSheet!$A:$D,4,0)</f>
        <v>2291</v>
      </c>
      <c r="AI81" s="13" t="str">
        <f>VLOOKUP(A:A,[1]TDSheet!$A:$AI,35,0)</f>
        <v>майяб</v>
      </c>
      <c r="AJ81" s="13">
        <f t="shared" si="21"/>
        <v>1050</v>
      </c>
      <c r="AK81" s="13"/>
      <c r="AL81" s="13"/>
    </row>
    <row r="82" spans="1:38" s="1" customFormat="1" ht="21.95" customHeight="1" outlineLevel="1" x14ac:dyDescent="0.2">
      <c r="A82" s="7" t="s">
        <v>85</v>
      </c>
      <c r="B82" s="7" t="s">
        <v>12</v>
      </c>
      <c r="C82" s="8">
        <v>53</v>
      </c>
      <c r="D82" s="8">
        <v>1321</v>
      </c>
      <c r="E82" s="8">
        <v>811</v>
      </c>
      <c r="F82" s="8">
        <v>544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888</v>
      </c>
      <c r="K82" s="13">
        <f t="shared" si="17"/>
        <v>-77</v>
      </c>
      <c r="L82" s="13">
        <f>VLOOKUP(A:A,[1]TDSheet!$A:$N,14,0)</f>
        <v>150</v>
      </c>
      <c r="M82" s="13">
        <f>VLOOKUP(A:A,[1]TDSheet!$A:$O,15,0)</f>
        <v>150</v>
      </c>
      <c r="N82" s="13">
        <f>VLOOKUP(A:A,[1]TDSheet!$A:$X,24,0)</f>
        <v>300</v>
      </c>
      <c r="O82" s="13"/>
      <c r="P82" s="13"/>
      <c r="Q82" s="13"/>
      <c r="R82" s="13"/>
      <c r="S82" s="13"/>
      <c r="T82" s="13"/>
      <c r="U82" s="13"/>
      <c r="V82" s="13"/>
      <c r="W82" s="13">
        <f t="shared" si="18"/>
        <v>162.19999999999999</v>
      </c>
      <c r="X82" s="15">
        <v>100</v>
      </c>
      <c r="Y82" s="16">
        <f t="shared" si="19"/>
        <v>7.6695437731196057</v>
      </c>
      <c r="Z82" s="13">
        <f t="shared" si="20"/>
        <v>3.3538840937114673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72.2</v>
      </c>
      <c r="AF82" s="13">
        <f>VLOOKUP(A:A,[1]TDSheet!$A:$AF,32,0)</f>
        <v>86.6</v>
      </c>
      <c r="AG82" s="13">
        <f>VLOOKUP(A:A,[1]TDSheet!$A:$AG,33,0)</f>
        <v>161.75</v>
      </c>
      <c r="AH82" s="13">
        <f>VLOOKUP(A:A,[3]TDSheet!$A:$D,4,0)</f>
        <v>143</v>
      </c>
      <c r="AI82" s="13">
        <f>VLOOKUP(A:A,[1]TDSheet!$A:$AI,35,0)</f>
        <v>0</v>
      </c>
      <c r="AJ82" s="13">
        <f t="shared" si="21"/>
        <v>40</v>
      </c>
      <c r="AK82" s="13"/>
      <c r="AL82" s="13"/>
    </row>
    <row r="83" spans="1:38" s="1" customFormat="1" ht="21.95" customHeight="1" outlineLevel="1" x14ac:dyDescent="0.2">
      <c r="A83" s="7" t="s">
        <v>86</v>
      </c>
      <c r="B83" s="7" t="s">
        <v>8</v>
      </c>
      <c r="C83" s="8">
        <v>201.13900000000001</v>
      </c>
      <c r="D83" s="8">
        <v>303.62799999999999</v>
      </c>
      <c r="E83" s="8">
        <v>227.15199999999999</v>
      </c>
      <c r="F83" s="8">
        <v>253.97900000000001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253.553</v>
      </c>
      <c r="K83" s="13">
        <f t="shared" si="17"/>
        <v>-26.40100000000001</v>
      </c>
      <c r="L83" s="13">
        <f>VLOOKUP(A:A,[1]TDSheet!$A:$N,14,0)</f>
        <v>0</v>
      </c>
      <c r="M83" s="13">
        <f>VLOOKUP(A:A,[1]TDSheet!$A:$O,15,0)</f>
        <v>50</v>
      </c>
      <c r="N83" s="13">
        <f>VLOOKUP(A:A,[1]TDSheet!$A:$X,24,0)</f>
        <v>60</v>
      </c>
      <c r="O83" s="13"/>
      <c r="P83" s="13"/>
      <c r="Q83" s="13"/>
      <c r="R83" s="13"/>
      <c r="S83" s="13"/>
      <c r="T83" s="13"/>
      <c r="U83" s="13"/>
      <c r="V83" s="13"/>
      <c r="W83" s="13">
        <f t="shared" si="18"/>
        <v>45.430399999999999</v>
      </c>
      <c r="X83" s="15"/>
      <c r="Y83" s="16">
        <f t="shared" si="19"/>
        <v>8.011793864901037</v>
      </c>
      <c r="Z83" s="13">
        <f t="shared" si="20"/>
        <v>5.5905076776783833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65.944600000000008</v>
      </c>
      <c r="AF83" s="13">
        <f>VLOOKUP(A:A,[1]TDSheet!$A:$AF,32,0)</f>
        <v>72.25739999999999</v>
      </c>
      <c r="AG83" s="13">
        <f>VLOOKUP(A:A,[1]TDSheet!$A:$AG,33,0)</f>
        <v>63.210999999999999</v>
      </c>
      <c r="AH83" s="13">
        <f>VLOOKUP(A:A,[3]TDSheet!$A:$D,4,0)</f>
        <v>32.133000000000003</v>
      </c>
      <c r="AI83" s="13" t="str">
        <f>VLOOKUP(A:A,[1]TDSheet!$A:$AI,35,0)</f>
        <v>Паша</v>
      </c>
      <c r="AJ83" s="13">
        <f t="shared" si="21"/>
        <v>0</v>
      </c>
      <c r="AK83" s="13"/>
      <c r="AL83" s="13"/>
    </row>
    <row r="84" spans="1:38" s="1" customFormat="1" ht="21.95" customHeight="1" outlineLevel="1" x14ac:dyDescent="0.2">
      <c r="A84" s="7" t="s">
        <v>87</v>
      </c>
      <c r="B84" s="7" t="s">
        <v>8</v>
      </c>
      <c r="C84" s="8">
        <v>45.390999999999998</v>
      </c>
      <c r="D84" s="8"/>
      <c r="E84" s="8">
        <v>24.524000000000001</v>
      </c>
      <c r="F84" s="8">
        <v>20.867000000000001</v>
      </c>
      <c r="G84" s="1" t="str">
        <f>VLOOKUP(A:A,[1]TDSheet!$A:$G,7,0)</f>
        <v>выв1405,</v>
      </c>
      <c r="H84" s="1">
        <f>VLOOKUP(A:A,[1]TDSheet!$A:$H,8,0)</f>
        <v>0</v>
      </c>
      <c r="I84" s="1" t="e">
        <f>VLOOKUP(A:A,[1]TDSheet!$A:$I,9,0)</f>
        <v>#N/A</v>
      </c>
      <c r="J84" s="13">
        <f>VLOOKUP(A:A,[2]TDSheet!$A:$F,6,0)</f>
        <v>25.95</v>
      </c>
      <c r="K84" s="13">
        <f t="shared" si="17"/>
        <v>-1.4259999999999984</v>
      </c>
      <c r="L84" s="13">
        <f>VLOOKUP(A:A,[1]TDSheet!$A:$N,14,0)</f>
        <v>0</v>
      </c>
      <c r="M84" s="13">
        <f>VLOOKUP(A:A,[1]TDSheet!$A:$O,15,0)</f>
        <v>0</v>
      </c>
      <c r="N84" s="13">
        <f>VLOOKUP(A:A,[1]TDSheet!$A:$X,24,0)</f>
        <v>10</v>
      </c>
      <c r="O84" s="13"/>
      <c r="P84" s="13"/>
      <c r="Q84" s="13"/>
      <c r="R84" s="13"/>
      <c r="S84" s="13"/>
      <c r="T84" s="13"/>
      <c r="U84" s="13"/>
      <c r="V84" s="13"/>
      <c r="W84" s="13">
        <f t="shared" si="18"/>
        <v>4.9047999999999998</v>
      </c>
      <c r="X84" s="15"/>
      <c r="Y84" s="16">
        <f t="shared" si="19"/>
        <v>6.293222965258523</v>
      </c>
      <c r="Z84" s="13">
        <f t="shared" si="20"/>
        <v>4.2544038492904912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2.9059999999999997</v>
      </c>
      <c r="AF84" s="13">
        <f>VLOOKUP(A:A,[1]TDSheet!$A:$AF,32,0)</f>
        <v>6.5894000000000004</v>
      </c>
      <c r="AG84" s="13">
        <f>VLOOKUP(A:A,[1]TDSheet!$A:$AG,33,0)</f>
        <v>2.859</v>
      </c>
      <c r="AH84" s="13">
        <v>0</v>
      </c>
      <c r="AI84" s="13" t="str">
        <f>VLOOKUP(A:A,[1]TDSheet!$A:$AI,35,0)</f>
        <v>увел</v>
      </c>
      <c r="AJ84" s="13">
        <f t="shared" si="21"/>
        <v>0</v>
      </c>
      <c r="AK84" s="13"/>
      <c r="AL84" s="13"/>
    </row>
    <row r="85" spans="1:38" s="1" customFormat="1" ht="21.95" customHeight="1" outlineLevel="1" x14ac:dyDescent="0.2">
      <c r="A85" s="7" t="s">
        <v>88</v>
      </c>
      <c r="B85" s="7" t="s">
        <v>12</v>
      </c>
      <c r="C85" s="8">
        <v>63</v>
      </c>
      <c r="D85" s="8">
        <v>363</v>
      </c>
      <c r="E85" s="8">
        <v>187</v>
      </c>
      <c r="F85" s="8">
        <v>237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211</v>
      </c>
      <c r="K85" s="13">
        <f t="shared" si="17"/>
        <v>-24</v>
      </c>
      <c r="L85" s="13">
        <f>VLOOKUP(A:A,[1]TDSheet!$A:$N,14,0)</f>
        <v>0</v>
      </c>
      <c r="M85" s="13">
        <f>VLOOKUP(A:A,[1]TDSheet!$A:$O,15,0)</f>
        <v>0</v>
      </c>
      <c r="N85" s="13">
        <f>VLOOKUP(A:A,[1]TDSheet!$A:$X,24,0)</f>
        <v>0</v>
      </c>
      <c r="O85" s="13"/>
      <c r="P85" s="13"/>
      <c r="Q85" s="13"/>
      <c r="R85" s="13"/>
      <c r="S85" s="13"/>
      <c r="T85" s="13"/>
      <c r="U85" s="13"/>
      <c r="V85" s="13"/>
      <c r="W85" s="13">
        <f t="shared" si="18"/>
        <v>37.4</v>
      </c>
      <c r="X85" s="15">
        <v>40</v>
      </c>
      <c r="Y85" s="16">
        <f t="shared" si="19"/>
        <v>7.4064171122994651</v>
      </c>
      <c r="Z85" s="13">
        <f t="shared" si="20"/>
        <v>6.3368983957219251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47</v>
      </c>
      <c r="AF85" s="13">
        <f>VLOOKUP(A:A,[1]TDSheet!$A:$AF,32,0)</f>
        <v>49</v>
      </c>
      <c r="AG85" s="13">
        <f>VLOOKUP(A:A,[1]TDSheet!$A:$AG,33,0)</f>
        <v>60.75</v>
      </c>
      <c r="AH85" s="13">
        <f>VLOOKUP(A:A,[3]TDSheet!$A:$D,4,0)</f>
        <v>43</v>
      </c>
      <c r="AI85" s="13">
        <f>VLOOKUP(A:A,[1]TDSheet!$A:$AI,35,0)</f>
        <v>0</v>
      </c>
      <c r="AJ85" s="13">
        <f t="shared" si="21"/>
        <v>16</v>
      </c>
      <c r="AK85" s="13"/>
      <c r="AL85" s="13"/>
    </row>
    <row r="86" spans="1:38" s="1" customFormat="1" ht="11.1" customHeight="1" outlineLevel="1" x14ac:dyDescent="0.2">
      <c r="A86" s="7" t="s">
        <v>89</v>
      </c>
      <c r="B86" s="7" t="s">
        <v>8</v>
      </c>
      <c r="C86" s="8">
        <v>166.54</v>
      </c>
      <c r="D86" s="8">
        <v>1.4570000000000001</v>
      </c>
      <c r="E86" s="8">
        <v>78.379000000000005</v>
      </c>
      <c r="F86" s="8">
        <v>89.617999999999995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74.05</v>
      </c>
      <c r="K86" s="13">
        <f t="shared" si="17"/>
        <v>4.3290000000000077</v>
      </c>
      <c r="L86" s="13">
        <f>VLOOKUP(A:A,[1]TDSheet!$A:$N,14,0)</f>
        <v>0</v>
      </c>
      <c r="M86" s="13">
        <f>VLOOKUP(A:A,[1]TDSheet!$A:$O,15,0)</f>
        <v>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3"/>
      <c r="W86" s="13">
        <f t="shared" si="18"/>
        <v>15.675800000000001</v>
      </c>
      <c r="X86" s="15">
        <v>20</v>
      </c>
      <c r="Y86" s="16">
        <f t="shared" si="19"/>
        <v>6.9928169535207125</v>
      </c>
      <c r="Z86" s="13">
        <f t="shared" si="20"/>
        <v>5.7169650033810075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21.626799999999999</v>
      </c>
      <c r="AF86" s="13">
        <f>VLOOKUP(A:A,[1]TDSheet!$A:$AF,32,0)</f>
        <v>32.107399999999998</v>
      </c>
      <c r="AG86" s="13">
        <f>VLOOKUP(A:A,[1]TDSheet!$A:$AG,33,0)</f>
        <v>18.68825</v>
      </c>
      <c r="AH86" s="13">
        <f>VLOOKUP(A:A,[3]TDSheet!$A:$D,4,0)</f>
        <v>21.725999999999999</v>
      </c>
      <c r="AI86" s="13" t="str">
        <f>VLOOKUP(A:A,[1]TDSheet!$A:$AI,35,0)</f>
        <v>Паша50%</v>
      </c>
      <c r="AJ86" s="13">
        <f t="shared" si="21"/>
        <v>20</v>
      </c>
      <c r="AK86" s="13"/>
      <c r="AL86" s="13"/>
    </row>
    <row r="87" spans="1:38" s="1" customFormat="1" ht="21.95" customHeight="1" outlineLevel="1" x14ac:dyDescent="0.2">
      <c r="A87" s="7" t="s">
        <v>90</v>
      </c>
      <c r="B87" s="7" t="s">
        <v>12</v>
      </c>
      <c r="C87" s="8">
        <v>15</v>
      </c>
      <c r="D87" s="8">
        <v>54</v>
      </c>
      <c r="E87" s="8">
        <v>0</v>
      </c>
      <c r="F87" s="8">
        <v>61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3">
        <f>VLOOKUP(A:A,[2]TDSheet!$A:$F,6,0)</f>
        <v>20</v>
      </c>
      <c r="K87" s="13">
        <f t="shared" si="17"/>
        <v>-20</v>
      </c>
      <c r="L87" s="13">
        <f>VLOOKUP(A:A,[1]TDSheet!$A:$N,14,0)</f>
        <v>0</v>
      </c>
      <c r="M87" s="13">
        <f>VLOOKUP(A:A,[1]TDSheet!$A:$O,15,0)</f>
        <v>0</v>
      </c>
      <c r="N87" s="13">
        <f>VLOOKUP(A:A,[1]TDSheet!$A:$X,24,0)</f>
        <v>0</v>
      </c>
      <c r="O87" s="13"/>
      <c r="P87" s="13"/>
      <c r="Q87" s="13"/>
      <c r="R87" s="13"/>
      <c r="S87" s="13"/>
      <c r="T87" s="13"/>
      <c r="U87" s="13"/>
      <c r="V87" s="13"/>
      <c r="W87" s="13">
        <f t="shared" si="18"/>
        <v>0</v>
      </c>
      <c r="X87" s="15"/>
      <c r="Y87" s="16" t="e">
        <f t="shared" si="19"/>
        <v>#DIV/0!</v>
      </c>
      <c r="Z87" s="13" t="e">
        <f t="shared" si="20"/>
        <v>#DIV/0!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6.8</v>
      </c>
      <c r="AF87" s="13">
        <f>VLOOKUP(A:A,[1]TDSheet!$A:$AF,32,0)</f>
        <v>4.5999999999999996</v>
      </c>
      <c r="AG87" s="13">
        <f>VLOOKUP(A:A,[1]TDSheet!$A:$AG,33,0)</f>
        <v>6</v>
      </c>
      <c r="AH87" s="13">
        <v>0</v>
      </c>
      <c r="AI87" s="13" t="str">
        <f>VLOOKUP(A:A,[1]TDSheet!$A:$AI,35,0)</f>
        <v>увел</v>
      </c>
      <c r="AJ87" s="13">
        <f t="shared" si="21"/>
        <v>0</v>
      </c>
      <c r="AK87" s="13"/>
      <c r="AL87" s="13"/>
    </row>
    <row r="88" spans="1:38" s="1" customFormat="1" ht="21.95" customHeight="1" outlineLevel="1" x14ac:dyDescent="0.2">
      <c r="A88" s="7" t="s">
        <v>91</v>
      </c>
      <c r="B88" s="7" t="s">
        <v>12</v>
      </c>
      <c r="C88" s="8">
        <v>397</v>
      </c>
      <c r="D88" s="8">
        <v>628</v>
      </c>
      <c r="E88" s="8">
        <v>823</v>
      </c>
      <c r="F88" s="8">
        <v>173</v>
      </c>
      <c r="G88" s="1">
        <f>VLOOKUP(A:A,[1]TDSheet!$A:$G,7,0)</f>
        <v>0</v>
      </c>
      <c r="H88" s="1">
        <f>VLOOKUP(A:A,[1]TDSheet!$A:$H,8,0)</f>
        <v>0.2</v>
      </c>
      <c r="I88" s="1" t="e">
        <f>VLOOKUP(A:A,[1]TDSheet!$A:$I,9,0)</f>
        <v>#N/A</v>
      </c>
      <c r="J88" s="13">
        <f>VLOOKUP(A:A,[2]TDSheet!$A:$F,6,0)</f>
        <v>921</v>
      </c>
      <c r="K88" s="13">
        <f t="shared" si="17"/>
        <v>-98</v>
      </c>
      <c r="L88" s="13">
        <f>VLOOKUP(A:A,[1]TDSheet!$A:$N,14,0)</f>
        <v>150</v>
      </c>
      <c r="M88" s="13">
        <f>VLOOKUP(A:A,[1]TDSheet!$A:$O,15,0)</f>
        <v>160</v>
      </c>
      <c r="N88" s="13">
        <f>VLOOKUP(A:A,[1]TDSheet!$A:$X,24,0)</f>
        <v>250</v>
      </c>
      <c r="O88" s="13"/>
      <c r="P88" s="13"/>
      <c r="Q88" s="13"/>
      <c r="R88" s="13"/>
      <c r="S88" s="13"/>
      <c r="T88" s="13"/>
      <c r="U88" s="13"/>
      <c r="V88" s="13"/>
      <c r="W88" s="13">
        <f t="shared" si="18"/>
        <v>164.6</v>
      </c>
      <c r="X88" s="15">
        <v>500</v>
      </c>
      <c r="Y88" s="16">
        <f t="shared" si="19"/>
        <v>7.4908869987849336</v>
      </c>
      <c r="Z88" s="13">
        <f t="shared" si="20"/>
        <v>1.0510328068043744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93</v>
      </c>
      <c r="AF88" s="13">
        <f>VLOOKUP(A:A,[1]TDSheet!$A:$AF,32,0)</f>
        <v>137.6</v>
      </c>
      <c r="AG88" s="13">
        <f>VLOOKUP(A:A,[1]TDSheet!$A:$AG,33,0)</f>
        <v>137.75</v>
      </c>
      <c r="AH88" s="13">
        <f>VLOOKUP(A:A,[3]TDSheet!$A:$D,4,0)</f>
        <v>257</v>
      </c>
      <c r="AI88" s="13" t="str">
        <f>VLOOKUP(A:A,[1]TDSheet!$A:$AI,35,0)</f>
        <v>склад</v>
      </c>
      <c r="AJ88" s="13">
        <f t="shared" si="21"/>
        <v>100</v>
      </c>
      <c r="AK88" s="13"/>
      <c r="AL88" s="13"/>
    </row>
    <row r="89" spans="1:38" s="1" customFormat="1" ht="11.1" customHeight="1" outlineLevel="1" x14ac:dyDescent="0.2">
      <c r="A89" s="7" t="s">
        <v>92</v>
      </c>
      <c r="B89" s="7" t="s">
        <v>12</v>
      </c>
      <c r="C89" s="8">
        <v>7</v>
      </c>
      <c r="D89" s="8">
        <v>1147</v>
      </c>
      <c r="E89" s="8">
        <v>924</v>
      </c>
      <c r="F89" s="8">
        <v>226</v>
      </c>
      <c r="G89" s="1">
        <f>VLOOKUP(A:A,[1]TDSheet!$A:$G,7,0)</f>
        <v>0</v>
      </c>
      <c r="H89" s="1">
        <f>VLOOKUP(A:A,[1]TDSheet!$A:$H,8,0)</f>
        <v>0.3</v>
      </c>
      <c r="I89" s="1" t="e">
        <f>VLOOKUP(A:A,[1]TDSheet!$A:$I,9,0)</f>
        <v>#N/A</v>
      </c>
      <c r="J89" s="13">
        <f>VLOOKUP(A:A,[2]TDSheet!$A:$F,6,0)</f>
        <v>1174</v>
      </c>
      <c r="K89" s="13">
        <f t="shared" si="17"/>
        <v>-250</v>
      </c>
      <c r="L89" s="13">
        <f>VLOOKUP(A:A,[1]TDSheet!$A:$N,14,0)</f>
        <v>250</v>
      </c>
      <c r="M89" s="13">
        <f>VLOOKUP(A:A,[1]TDSheet!$A:$O,15,0)</f>
        <v>250</v>
      </c>
      <c r="N89" s="13">
        <f>VLOOKUP(A:A,[1]TDSheet!$A:$X,24,0)</f>
        <v>250</v>
      </c>
      <c r="O89" s="13"/>
      <c r="P89" s="13"/>
      <c r="Q89" s="13"/>
      <c r="R89" s="13"/>
      <c r="S89" s="13"/>
      <c r="T89" s="13"/>
      <c r="U89" s="13"/>
      <c r="V89" s="13"/>
      <c r="W89" s="13">
        <f t="shared" si="18"/>
        <v>184.8</v>
      </c>
      <c r="X89" s="15">
        <v>450</v>
      </c>
      <c r="Y89" s="16">
        <f t="shared" si="19"/>
        <v>7.716450216450216</v>
      </c>
      <c r="Z89" s="13">
        <f t="shared" si="20"/>
        <v>1.2229437229437228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64</v>
      </c>
      <c r="AF89" s="13">
        <f>VLOOKUP(A:A,[1]TDSheet!$A:$AF,32,0)</f>
        <v>94.2</v>
      </c>
      <c r="AG89" s="13">
        <f>VLOOKUP(A:A,[1]TDSheet!$A:$AG,33,0)</f>
        <v>161.5</v>
      </c>
      <c r="AH89" s="13">
        <f>VLOOKUP(A:A,[3]TDSheet!$A:$D,4,0)</f>
        <v>234</v>
      </c>
      <c r="AI89" s="13">
        <f>VLOOKUP(A:A,[1]TDSheet!$A:$AI,35,0)</f>
        <v>0</v>
      </c>
      <c r="AJ89" s="13">
        <f t="shared" si="21"/>
        <v>135</v>
      </c>
      <c r="AK89" s="13"/>
      <c r="AL89" s="13"/>
    </row>
    <row r="90" spans="1:38" s="1" customFormat="1" ht="11.1" customHeight="1" outlineLevel="1" x14ac:dyDescent="0.2">
      <c r="A90" s="7" t="s">
        <v>93</v>
      </c>
      <c r="B90" s="7" t="s">
        <v>8</v>
      </c>
      <c r="C90" s="8">
        <v>203.21799999999999</v>
      </c>
      <c r="D90" s="8">
        <v>572.62699999999995</v>
      </c>
      <c r="E90" s="8">
        <v>510.40600000000001</v>
      </c>
      <c r="F90" s="8">
        <v>258.678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535.88400000000001</v>
      </c>
      <c r="K90" s="13">
        <f t="shared" si="17"/>
        <v>-25.478000000000009</v>
      </c>
      <c r="L90" s="13">
        <f>VLOOKUP(A:A,[1]TDSheet!$A:$N,14,0)</f>
        <v>60</v>
      </c>
      <c r="M90" s="13">
        <f>VLOOKUP(A:A,[1]TDSheet!$A:$O,15,0)</f>
        <v>100</v>
      </c>
      <c r="N90" s="13">
        <f>VLOOKUP(A:A,[1]TDSheet!$A:$X,24,0)</f>
        <v>200</v>
      </c>
      <c r="O90" s="13"/>
      <c r="P90" s="13"/>
      <c r="Q90" s="13"/>
      <c r="R90" s="13"/>
      <c r="S90" s="13"/>
      <c r="T90" s="13"/>
      <c r="U90" s="13"/>
      <c r="V90" s="13"/>
      <c r="W90" s="13">
        <f t="shared" si="18"/>
        <v>102.0812</v>
      </c>
      <c r="X90" s="15">
        <v>140</v>
      </c>
      <c r="Y90" s="16">
        <f t="shared" si="19"/>
        <v>7.4321030708886653</v>
      </c>
      <c r="Z90" s="13">
        <f t="shared" si="20"/>
        <v>2.5340415277249875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63.777599999999993</v>
      </c>
      <c r="AF90" s="13">
        <f>VLOOKUP(A:A,[1]TDSheet!$A:$AF,32,0)</f>
        <v>94.215599999999995</v>
      </c>
      <c r="AG90" s="13">
        <f>VLOOKUP(A:A,[1]TDSheet!$A:$AG,33,0)</f>
        <v>105.03100000000001</v>
      </c>
      <c r="AH90" s="13">
        <f>VLOOKUP(A:A,[3]TDSheet!$A:$D,4,0)</f>
        <v>117.85599999999999</v>
      </c>
      <c r="AI90" s="13" t="e">
        <f>VLOOKUP(A:A,[1]TDSheet!$A:$AI,35,0)</f>
        <v>#N/A</v>
      </c>
      <c r="AJ90" s="13">
        <f t="shared" si="21"/>
        <v>140</v>
      </c>
      <c r="AK90" s="13"/>
      <c r="AL90" s="13"/>
    </row>
    <row r="91" spans="1:38" s="1" customFormat="1" ht="11.1" customHeight="1" outlineLevel="1" x14ac:dyDescent="0.2">
      <c r="A91" s="7" t="s">
        <v>94</v>
      </c>
      <c r="B91" s="7" t="s">
        <v>8</v>
      </c>
      <c r="C91" s="8">
        <v>2367.194</v>
      </c>
      <c r="D91" s="8">
        <v>3720.9319999999998</v>
      </c>
      <c r="E91" s="8">
        <v>3784.924</v>
      </c>
      <c r="F91" s="8">
        <v>2232.9810000000002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3973.53</v>
      </c>
      <c r="K91" s="13">
        <f t="shared" si="17"/>
        <v>-188.60600000000022</v>
      </c>
      <c r="L91" s="13">
        <f>VLOOKUP(A:A,[1]TDSheet!$A:$N,14,0)</f>
        <v>300</v>
      </c>
      <c r="M91" s="13">
        <f>VLOOKUP(A:A,[1]TDSheet!$A:$O,15,0)</f>
        <v>900</v>
      </c>
      <c r="N91" s="13">
        <f>VLOOKUP(A:A,[1]TDSheet!$A:$X,24,0)</f>
        <v>1700</v>
      </c>
      <c r="O91" s="13"/>
      <c r="P91" s="13"/>
      <c r="Q91" s="13"/>
      <c r="R91" s="13"/>
      <c r="S91" s="13"/>
      <c r="T91" s="13"/>
      <c r="U91" s="13"/>
      <c r="V91" s="13"/>
      <c r="W91" s="13">
        <f t="shared" si="18"/>
        <v>756.98479999999995</v>
      </c>
      <c r="X91" s="15">
        <v>400</v>
      </c>
      <c r="Y91" s="16">
        <f t="shared" si="19"/>
        <v>7.3092365923331624</v>
      </c>
      <c r="Z91" s="13">
        <f t="shared" si="20"/>
        <v>2.9498359808545698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759.29700000000003</v>
      </c>
      <c r="AF91" s="13">
        <f>VLOOKUP(A:A,[1]TDSheet!$A:$AF,32,0)</f>
        <v>934.45540000000005</v>
      </c>
      <c r="AG91" s="13">
        <f>VLOOKUP(A:A,[1]TDSheet!$A:$AG,33,0)</f>
        <v>848.90374999999995</v>
      </c>
      <c r="AH91" s="13">
        <f>VLOOKUP(A:A,[3]TDSheet!$A:$D,4,0)</f>
        <v>597.62400000000002</v>
      </c>
      <c r="AI91" s="13">
        <f>VLOOKUP(A:A,[1]TDSheet!$A:$AI,35,0)</f>
        <v>0</v>
      </c>
      <c r="AJ91" s="13">
        <f t="shared" si="21"/>
        <v>400</v>
      </c>
      <c r="AK91" s="13"/>
      <c r="AL91" s="13"/>
    </row>
    <row r="92" spans="1:38" s="1" customFormat="1" ht="11.1" customHeight="1" outlineLevel="1" x14ac:dyDescent="0.2">
      <c r="A92" s="7" t="s">
        <v>95</v>
      </c>
      <c r="B92" s="7" t="s">
        <v>8</v>
      </c>
      <c r="C92" s="8">
        <v>4583.5810000000001</v>
      </c>
      <c r="D92" s="8">
        <v>11297.299000000001</v>
      </c>
      <c r="E92" s="17">
        <v>9754</v>
      </c>
      <c r="F92" s="17">
        <v>3345</v>
      </c>
      <c r="G92" s="1" t="str">
        <f>VLOOKUP(A:A,[1]TDSheet!$A:$G,7,0)</f>
        <v>ткмай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7923.1</v>
      </c>
      <c r="K92" s="13">
        <f t="shared" si="17"/>
        <v>1830.8999999999996</v>
      </c>
      <c r="L92" s="13">
        <f>VLOOKUP(A:A,[1]TDSheet!$A:$N,14,0)</f>
        <v>2800</v>
      </c>
      <c r="M92" s="13">
        <f>VLOOKUP(A:A,[1]TDSheet!$A:$O,15,0)</f>
        <v>2700</v>
      </c>
      <c r="N92" s="13">
        <f>VLOOKUP(A:A,[1]TDSheet!$A:$X,24,0)</f>
        <v>3100</v>
      </c>
      <c r="O92" s="13"/>
      <c r="P92" s="13"/>
      <c r="Q92" s="13"/>
      <c r="R92" s="13"/>
      <c r="S92" s="13"/>
      <c r="T92" s="13"/>
      <c r="U92" s="13"/>
      <c r="V92" s="13"/>
      <c r="W92" s="13">
        <f t="shared" si="18"/>
        <v>1950.8</v>
      </c>
      <c r="X92" s="15">
        <v>2100</v>
      </c>
      <c r="Y92" s="16">
        <f t="shared" si="19"/>
        <v>7.1996104162394916</v>
      </c>
      <c r="Z92" s="13">
        <f t="shared" si="20"/>
        <v>1.7146811564486364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1095</v>
      </c>
      <c r="AF92" s="13">
        <f>VLOOKUP(A:A,[1]TDSheet!$A:$AF,32,0)</f>
        <v>1899</v>
      </c>
      <c r="AG92" s="13">
        <f>VLOOKUP(A:A,[1]TDSheet!$A:$AG,33,0)</f>
        <v>1871.5</v>
      </c>
      <c r="AH92" s="13">
        <f>VLOOKUP(A:A,[3]TDSheet!$A:$D,4,0)</f>
        <v>1469.4659999999999</v>
      </c>
      <c r="AI92" s="13" t="str">
        <f>VLOOKUP(A:A,[1]TDSheet!$A:$AI,35,0)</f>
        <v>майяб</v>
      </c>
      <c r="AJ92" s="13">
        <f t="shared" si="21"/>
        <v>2100</v>
      </c>
      <c r="AK92" s="13"/>
      <c r="AL92" s="13"/>
    </row>
    <row r="93" spans="1:38" s="1" customFormat="1" ht="11.1" customHeight="1" outlineLevel="1" x14ac:dyDescent="0.2">
      <c r="A93" s="7" t="s">
        <v>96</v>
      </c>
      <c r="B93" s="7" t="s">
        <v>8</v>
      </c>
      <c r="C93" s="8">
        <v>2872.8690000000001</v>
      </c>
      <c r="D93" s="8">
        <v>2956.8389999999999</v>
      </c>
      <c r="E93" s="8">
        <v>3585.1819999999998</v>
      </c>
      <c r="F93" s="8">
        <v>2147.7530000000002</v>
      </c>
      <c r="G93" s="1" t="str">
        <f>VLOOKUP(A:A,[1]TDSheet!$A:$G,7,0)</f>
        <v>тк3004,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3737.0219999999999</v>
      </c>
      <c r="K93" s="13">
        <f t="shared" si="17"/>
        <v>-151.84000000000015</v>
      </c>
      <c r="L93" s="13">
        <f>VLOOKUP(A:A,[1]TDSheet!$A:$N,14,0)</f>
        <v>400</v>
      </c>
      <c r="M93" s="13">
        <f>VLOOKUP(A:A,[1]TDSheet!$A:$O,15,0)</f>
        <v>900</v>
      </c>
      <c r="N93" s="13">
        <f>VLOOKUP(A:A,[1]TDSheet!$A:$X,24,0)</f>
        <v>1200</v>
      </c>
      <c r="O93" s="13"/>
      <c r="P93" s="13"/>
      <c r="Q93" s="13"/>
      <c r="R93" s="13"/>
      <c r="S93" s="13"/>
      <c r="T93" s="13"/>
      <c r="U93" s="13"/>
      <c r="V93" s="13"/>
      <c r="W93" s="13">
        <f t="shared" si="18"/>
        <v>717.03639999999996</v>
      </c>
      <c r="X93" s="15">
        <v>600</v>
      </c>
      <c r="Y93" s="16">
        <f t="shared" si="19"/>
        <v>7.3186702934467496</v>
      </c>
      <c r="Z93" s="13">
        <f t="shared" si="20"/>
        <v>2.9953193450151208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960.57759999999996</v>
      </c>
      <c r="AF93" s="13">
        <f>VLOOKUP(A:A,[1]TDSheet!$A:$AF,32,0)</f>
        <v>990.18240000000003</v>
      </c>
      <c r="AG93" s="13">
        <f>VLOOKUP(A:A,[1]TDSheet!$A:$AG,33,0)</f>
        <v>806.05274999999995</v>
      </c>
      <c r="AH93" s="13">
        <f>VLOOKUP(A:A,[3]TDSheet!$A:$D,4,0)</f>
        <v>722.44</v>
      </c>
      <c r="AI93" s="13" t="str">
        <f>VLOOKUP(A:A,[1]TDSheet!$A:$AI,35,0)</f>
        <v>оконч</v>
      </c>
      <c r="AJ93" s="13">
        <f t="shared" si="21"/>
        <v>600</v>
      </c>
      <c r="AK93" s="13"/>
      <c r="AL93" s="13"/>
    </row>
    <row r="94" spans="1:38" s="1" customFormat="1" ht="21.95" customHeight="1" outlineLevel="1" x14ac:dyDescent="0.2">
      <c r="A94" s="7" t="s">
        <v>97</v>
      </c>
      <c r="B94" s="7" t="s">
        <v>8</v>
      </c>
      <c r="C94" s="8">
        <v>9.4350000000000005</v>
      </c>
      <c r="D94" s="8">
        <v>4.0259999999999998</v>
      </c>
      <c r="E94" s="8">
        <v>0</v>
      </c>
      <c r="F94" s="8">
        <v>9.4350000000000005</v>
      </c>
      <c r="G94" s="1" t="str">
        <f>VLOOKUP(A:A,[1]TDSheet!$A:$G,7,0)</f>
        <v>выв1405,</v>
      </c>
      <c r="H94" s="1">
        <f>VLOOKUP(A:A,[1]TDSheet!$A:$H,8,0)</f>
        <v>0</v>
      </c>
      <c r="I94" s="1" t="e">
        <f>VLOOKUP(A:A,[1]TDSheet!$A:$I,9,0)</f>
        <v>#N/A</v>
      </c>
      <c r="J94" s="13">
        <f>VLOOKUP(A:A,[2]TDSheet!$A:$F,6,0)</f>
        <v>7.95</v>
      </c>
      <c r="K94" s="13">
        <f t="shared" si="17"/>
        <v>-7.95</v>
      </c>
      <c r="L94" s="13">
        <f>VLOOKUP(A:A,[1]TDSheet!$A:$N,14,0)</f>
        <v>0</v>
      </c>
      <c r="M94" s="13">
        <f>VLOOKUP(A:A,[1]TDSheet!$A:$O,15,0)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3"/>
      <c r="W94" s="13">
        <f t="shared" si="18"/>
        <v>0</v>
      </c>
      <c r="X94" s="15"/>
      <c r="Y94" s="16" t="e">
        <f t="shared" si="19"/>
        <v>#DIV/0!</v>
      </c>
      <c r="Z94" s="13" t="e">
        <f t="shared" si="20"/>
        <v>#DIV/0!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1.0736000000000001</v>
      </c>
      <c r="AF94" s="13">
        <f>VLOOKUP(A:A,[1]TDSheet!$A:$AF,32,0)</f>
        <v>1.3336000000000001</v>
      </c>
      <c r="AG94" s="13">
        <f>VLOOKUP(A:A,[1]TDSheet!$A:$AG,33,0)</f>
        <v>0.34275</v>
      </c>
      <c r="AH94" s="13">
        <v>0</v>
      </c>
      <c r="AI94" s="13" t="str">
        <f>VLOOKUP(A:A,[1]TDSheet!$A:$AI,35,0)</f>
        <v>увел</v>
      </c>
      <c r="AJ94" s="13">
        <f t="shared" si="21"/>
        <v>0</v>
      </c>
      <c r="AK94" s="13"/>
      <c r="AL94" s="13"/>
    </row>
    <row r="95" spans="1:38" s="1" customFormat="1" ht="21.95" customHeight="1" outlineLevel="1" x14ac:dyDescent="0.2">
      <c r="A95" s="7" t="s">
        <v>98</v>
      </c>
      <c r="B95" s="7" t="s">
        <v>8</v>
      </c>
      <c r="C95" s="8">
        <v>116.334</v>
      </c>
      <c r="D95" s="8">
        <v>195.262</v>
      </c>
      <c r="E95" s="8">
        <v>222.678</v>
      </c>
      <c r="F95" s="8">
        <v>87.179000000000002</v>
      </c>
      <c r="G95" s="1" t="str">
        <f>VLOOKUP(A:A,[1]TDSheet!$A:$G,7,0)</f>
        <v>г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224.69499999999999</v>
      </c>
      <c r="K95" s="13">
        <f t="shared" si="17"/>
        <v>-2.0169999999999959</v>
      </c>
      <c r="L95" s="13">
        <f>VLOOKUP(A:A,[1]TDSheet!$A:$N,14,0)</f>
        <v>30</v>
      </c>
      <c r="M95" s="13">
        <f>VLOOKUP(A:A,[1]TDSheet!$A:$O,15,0)</f>
        <v>50</v>
      </c>
      <c r="N95" s="13">
        <f>VLOOKUP(A:A,[1]TDSheet!$A:$X,24,0)</f>
        <v>100</v>
      </c>
      <c r="O95" s="13"/>
      <c r="P95" s="13"/>
      <c r="Q95" s="13"/>
      <c r="R95" s="13"/>
      <c r="S95" s="13"/>
      <c r="T95" s="13"/>
      <c r="U95" s="13"/>
      <c r="V95" s="13"/>
      <c r="W95" s="13">
        <f t="shared" si="18"/>
        <v>44.535600000000002</v>
      </c>
      <c r="X95" s="15">
        <v>60</v>
      </c>
      <c r="Y95" s="16">
        <f t="shared" si="19"/>
        <v>7.3464599107231061</v>
      </c>
      <c r="Z95" s="13">
        <f t="shared" si="20"/>
        <v>1.9575126415721356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45.867000000000004</v>
      </c>
      <c r="AF95" s="13">
        <f>VLOOKUP(A:A,[1]TDSheet!$A:$AF,32,0)</f>
        <v>45.429600000000001</v>
      </c>
      <c r="AG95" s="13">
        <f>VLOOKUP(A:A,[1]TDSheet!$A:$AG,33,0)</f>
        <v>42.905500000000004</v>
      </c>
      <c r="AH95" s="13">
        <f>VLOOKUP(A:A,[3]TDSheet!$A:$D,4,0)</f>
        <v>38.984000000000002</v>
      </c>
      <c r="AI95" s="13">
        <f>VLOOKUP(A:A,[1]TDSheet!$A:$AI,35,0)</f>
        <v>0</v>
      </c>
      <c r="AJ95" s="13">
        <f t="shared" si="21"/>
        <v>60</v>
      </c>
      <c r="AK95" s="13"/>
      <c r="AL95" s="13"/>
    </row>
    <row r="96" spans="1:38" s="1" customFormat="1" ht="11.1" customHeight="1" outlineLevel="1" x14ac:dyDescent="0.2">
      <c r="A96" s="7" t="s">
        <v>99</v>
      </c>
      <c r="B96" s="7" t="s">
        <v>12</v>
      </c>
      <c r="C96" s="8">
        <v>72</v>
      </c>
      <c r="D96" s="8">
        <v>146</v>
      </c>
      <c r="E96" s="8">
        <v>93</v>
      </c>
      <c r="F96" s="8">
        <v>123</v>
      </c>
      <c r="G96" s="1">
        <f>VLOOKUP(A:A,[1]TDSheet!$A:$G,7,0)</f>
        <v>0</v>
      </c>
      <c r="H96" s="1">
        <f>VLOOKUP(A:A,[1]TDSheet!$A:$H,8,0)</f>
        <v>0.5</v>
      </c>
      <c r="I96" s="1" t="e">
        <f>VLOOKUP(A:A,[1]TDSheet!$A:$I,9,0)</f>
        <v>#N/A</v>
      </c>
      <c r="J96" s="13">
        <f>VLOOKUP(A:A,[2]TDSheet!$A:$F,6,0)</f>
        <v>142</v>
      </c>
      <c r="K96" s="13">
        <f t="shared" si="17"/>
        <v>-49</v>
      </c>
      <c r="L96" s="13">
        <f>VLOOKUP(A:A,[1]TDSheet!$A:$N,14,0)</f>
        <v>0</v>
      </c>
      <c r="M96" s="13">
        <f>VLOOKUP(A:A,[1]TDSheet!$A:$O,15,0)</f>
        <v>30</v>
      </c>
      <c r="N96" s="13">
        <f>VLOOKUP(A:A,[1]TDSheet!$A:$X,24,0)</f>
        <v>0</v>
      </c>
      <c r="O96" s="13"/>
      <c r="P96" s="13"/>
      <c r="Q96" s="13"/>
      <c r="R96" s="13"/>
      <c r="S96" s="13"/>
      <c r="T96" s="13"/>
      <c r="U96" s="13"/>
      <c r="V96" s="13"/>
      <c r="W96" s="13">
        <f t="shared" si="18"/>
        <v>18.600000000000001</v>
      </c>
      <c r="X96" s="15">
        <v>20</v>
      </c>
      <c r="Y96" s="16">
        <f t="shared" si="19"/>
        <v>9.301075268817204</v>
      </c>
      <c r="Z96" s="13">
        <f t="shared" si="20"/>
        <v>6.6129032258064511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15.6</v>
      </c>
      <c r="AF96" s="13">
        <f>VLOOKUP(A:A,[1]TDSheet!$A:$AF,32,0)</f>
        <v>20.8</v>
      </c>
      <c r="AG96" s="13">
        <f>VLOOKUP(A:A,[1]TDSheet!$A:$AG,33,0)</f>
        <v>30</v>
      </c>
      <c r="AH96" s="13">
        <f>VLOOKUP(A:A,[3]TDSheet!$A:$D,4,0)</f>
        <v>8</v>
      </c>
      <c r="AI96" s="13" t="e">
        <f>VLOOKUP(A:A,[1]TDSheet!$A:$AI,35,0)</f>
        <v>#N/A</v>
      </c>
      <c r="AJ96" s="13">
        <f t="shared" si="21"/>
        <v>10</v>
      </c>
      <c r="AK96" s="13"/>
      <c r="AL96" s="13"/>
    </row>
    <row r="97" spans="1:38" s="1" customFormat="1" ht="21.95" customHeight="1" outlineLevel="1" x14ac:dyDescent="0.2">
      <c r="A97" s="7" t="s">
        <v>100</v>
      </c>
      <c r="B97" s="7" t="s">
        <v>12</v>
      </c>
      <c r="C97" s="8">
        <v>1</v>
      </c>
      <c r="D97" s="8"/>
      <c r="E97" s="8">
        <v>0</v>
      </c>
      <c r="F97" s="8">
        <v>1</v>
      </c>
      <c r="G97" s="1">
        <f>VLOOKUP(A:A,[1]TDSheet!$A:$G,7,0)</f>
        <v>0</v>
      </c>
      <c r="H97" s="1">
        <f>VLOOKUP(A:A,[1]TDSheet!$A:$H,8,0)</f>
        <v>0.4</v>
      </c>
      <c r="I97" s="1">
        <f>VLOOKUP(A:A,[1]TDSheet!$A:$I,9,0)</f>
        <v>0</v>
      </c>
      <c r="J97" s="13">
        <v>0</v>
      </c>
      <c r="K97" s="13">
        <f t="shared" si="17"/>
        <v>0</v>
      </c>
      <c r="L97" s="13">
        <f>VLOOKUP(A:A,[1]TDSheet!$A:$N,14,0)</f>
        <v>0</v>
      </c>
      <c r="M97" s="13">
        <f>VLOOKUP(A:A,[1]TDSheet!$A:$O,15,0)</f>
        <v>0</v>
      </c>
      <c r="N97" s="13">
        <f>VLOOKUP(A:A,[1]TDSheet!$A:$X,24,0)</f>
        <v>0</v>
      </c>
      <c r="O97" s="13"/>
      <c r="P97" s="13"/>
      <c r="Q97" s="13"/>
      <c r="R97" s="13"/>
      <c r="S97" s="13"/>
      <c r="T97" s="13"/>
      <c r="U97" s="13"/>
      <c r="V97" s="13"/>
      <c r="W97" s="13">
        <f t="shared" si="18"/>
        <v>0</v>
      </c>
      <c r="X97" s="15"/>
      <c r="Y97" s="16" t="e">
        <f t="shared" si="19"/>
        <v>#DIV/0!</v>
      </c>
      <c r="Z97" s="13" t="e">
        <f t="shared" si="20"/>
        <v>#DIV/0!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0</v>
      </c>
      <c r="AF97" s="13">
        <f>VLOOKUP(A:A,[1]TDSheet!$A:$AF,32,0)</f>
        <v>0</v>
      </c>
      <c r="AG97" s="13">
        <f>VLOOKUP(A:A,[1]TDSheet!$A:$AG,33,0)</f>
        <v>0</v>
      </c>
      <c r="AH97" s="13">
        <v>0</v>
      </c>
      <c r="AI97" s="13" t="str">
        <f>VLOOKUP(A:A,[1]TDSheet!$A:$AI,35,0)</f>
        <v>увел</v>
      </c>
      <c r="AJ97" s="13">
        <f t="shared" si="21"/>
        <v>0</v>
      </c>
      <c r="AK97" s="13"/>
      <c r="AL97" s="13"/>
    </row>
    <row r="98" spans="1:38" s="1" customFormat="1" ht="11.1" customHeight="1" outlineLevel="1" x14ac:dyDescent="0.2">
      <c r="A98" s="7" t="s">
        <v>101</v>
      </c>
      <c r="B98" s="7" t="s">
        <v>8</v>
      </c>
      <c r="C98" s="8">
        <v>27.378</v>
      </c>
      <c r="D98" s="8">
        <v>38.283999999999999</v>
      </c>
      <c r="E98" s="8">
        <v>14.632999999999999</v>
      </c>
      <c r="F98" s="8">
        <v>51.029000000000003</v>
      </c>
      <c r="G98" s="1" t="str">
        <f>VLOOKUP(A:A,[1]TDSheet!$A:$G,7,0)</f>
        <v>нов1202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47.201999999999998</v>
      </c>
      <c r="K98" s="13">
        <f t="shared" si="17"/>
        <v>-32.569000000000003</v>
      </c>
      <c r="L98" s="13">
        <f>VLOOKUP(A:A,[1]TDSheet!$A:$N,14,0)</f>
        <v>0</v>
      </c>
      <c r="M98" s="13">
        <f>VLOOKUP(A:A,[1]TDSheet!$A:$O,15,0)</f>
        <v>0</v>
      </c>
      <c r="N98" s="13">
        <f>VLOOKUP(A:A,[1]TDSheet!$A:$X,24,0)</f>
        <v>0</v>
      </c>
      <c r="O98" s="13"/>
      <c r="P98" s="13"/>
      <c r="Q98" s="13"/>
      <c r="R98" s="13"/>
      <c r="S98" s="13"/>
      <c r="T98" s="13"/>
      <c r="U98" s="13"/>
      <c r="V98" s="13"/>
      <c r="W98" s="13">
        <f t="shared" si="18"/>
        <v>2.9265999999999996</v>
      </c>
      <c r="X98" s="15"/>
      <c r="Y98" s="16">
        <f t="shared" si="19"/>
        <v>17.436274174810364</v>
      </c>
      <c r="Z98" s="13">
        <f t="shared" si="20"/>
        <v>17.436274174810364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4.2240000000000002</v>
      </c>
      <c r="AF98" s="13">
        <f>VLOOKUP(A:A,[1]TDSheet!$A:$AF,32,0)</f>
        <v>2.0422000000000002</v>
      </c>
      <c r="AG98" s="13">
        <f>VLOOKUP(A:A,[1]TDSheet!$A:$AG,33,0)</f>
        <v>6.4517499999999997</v>
      </c>
      <c r="AH98" s="13">
        <f>VLOOKUP(A:A,[3]TDSheet!$A:$D,4,0)</f>
        <v>4.4710000000000001</v>
      </c>
      <c r="AI98" s="13" t="str">
        <f>VLOOKUP(A:A,[1]TDSheet!$A:$AI,35,0)</f>
        <v>склад</v>
      </c>
      <c r="AJ98" s="13">
        <f t="shared" si="21"/>
        <v>0</v>
      </c>
      <c r="AK98" s="13"/>
      <c r="AL98" s="13"/>
    </row>
    <row r="99" spans="1:38" s="1" customFormat="1" ht="21.95" customHeight="1" outlineLevel="1" x14ac:dyDescent="0.2">
      <c r="A99" s="7" t="s">
        <v>102</v>
      </c>
      <c r="B99" s="7" t="s">
        <v>12</v>
      </c>
      <c r="C99" s="8">
        <v>235</v>
      </c>
      <c r="D99" s="8">
        <v>1601</v>
      </c>
      <c r="E99" s="8">
        <v>1101</v>
      </c>
      <c r="F99" s="8">
        <v>706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3">
        <f>VLOOKUP(A:A,[2]TDSheet!$A:$F,6,0)</f>
        <v>1173</v>
      </c>
      <c r="K99" s="13">
        <f t="shared" si="17"/>
        <v>-72</v>
      </c>
      <c r="L99" s="13">
        <f>VLOOKUP(A:A,[1]TDSheet!$A:$N,14,0)</f>
        <v>0</v>
      </c>
      <c r="M99" s="13">
        <f>VLOOKUP(A:A,[1]TDSheet!$A:$O,15,0)</f>
        <v>300</v>
      </c>
      <c r="N99" s="13">
        <f>VLOOKUP(A:A,[1]TDSheet!$A:$X,24,0)</f>
        <v>350</v>
      </c>
      <c r="O99" s="13"/>
      <c r="P99" s="13"/>
      <c r="Q99" s="13"/>
      <c r="R99" s="13"/>
      <c r="S99" s="13"/>
      <c r="T99" s="13"/>
      <c r="U99" s="13"/>
      <c r="V99" s="13"/>
      <c r="W99" s="13">
        <f t="shared" si="18"/>
        <v>220.2</v>
      </c>
      <c r="X99" s="15">
        <v>270</v>
      </c>
      <c r="Y99" s="16">
        <f t="shared" si="19"/>
        <v>7.384196185286104</v>
      </c>
      <c r="Z99" s="13">
        <f t="shared" si="20"/>
        <v>3.2061762034514079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242.4</v>
      </c>
      <c r="AF99" s="13">
        <f>VLOOKUP(A:A,[1]TDSheet!$A:$AF,32,0)</f>
        <v>290.8</v>
      </c>
      <c r="AG99" s="13">
        <f>VLOOKUP(A:A,[1]TDSheet!$A:$AG,33,0)</f>
        <v>263.75</v>
      </c>
      <c r="AH99" s="13">
        <f>VLOOKUP(A:A,[3]TDSheet!$A:$D,4,0)</f>
        <v>183</v>
      </c>
      <c r="AI99" s="13" t="e">
        <f>VLOOKUP(A:A,[1]TDSheet!$A:$AI,35,0)</f>
        <v>#N/A</v>
      </c>
      <c r="AJ99" s="13">
        <f t="shared" si="21"/>
        <v>81</v>
      </c>
      <c r="AK99" s="13"/>
      <c r="AL99" s="13"/>
    </row>
    <row r="100" spans="1:38" s="1" customFormat="1" ht="11.1" customHeight="1" outlineLevel="1" x14ac:dyDescent="0.2">
      <c r="A100" s="7" t="s">
        <v>103</v>
      </c>
      <c r="B100" s="7" t="s">
        <v>12</v>
      </c>
      <c r="C100" s="8">
        <v>245</v>
      </c>
      <c r="D100" s="8">
        <v>1040</v>
      </c>
      <c r="E100" s="8">
        <v>688</v>
      </c>
      <c r="F100" s="8">
        <v>576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752</v>
      </c>
      <c r="K100" s="13">
        <f t="shared" si="17"/>
        <v>-64</v>
      </c>
      <c r="L100" s="13">
        <f>VLOOKUP(A:A,[1]TDSheet!$A:$N,14,0)</f>
        <v>0</v>
      </c>
      <c r="M100" s="13">
        <f>VLOOKUP(A:A,[1]TDSheet!$A:$O,15,0)</f>
        <v>100</v>
      </c>
      <c r="N100" s="13">
        <f>VLOOKUP(A:A,[1]TDSheet!$A:$X,24,0)</f>
        <v>200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8"/>
        <v>137.6</v>
      </c>
      <c r="X100" s="15">
        <v>140</v>
      </c>
      <c r="Y100" s="16">
        <f t="shared" si="19"/>
        <v>7.3837209302325588</v>
      </c>
      <c r="Z100" s="13">
        <f t="shared" si="20"/>
        <v>4.1860465116279073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158.80000000000001</v>
      </c>
      <c r="AF100" s="13">
        <f>VLOOKUP(A:A,[1]TDSheet!$A:$AF,32,0)</f>
        <v>162.4</v>
      </c>
      <c r="AG100" s="13">
        <f>VLOOKUP(A:A,[1]TDSheet!$A:$AG,33,0)</f>
        <v>181.5</v>
      </c>
      <c r="AH100" s="13">
        <f>VLOOKUP(A:A,[3]TDSheet!$A:$D,4,0)</f>
        <v>121</v>
      </c>
      <c r="AI100" s="13" t="e">
        <f>VLOOKUP(A:A,[1]TDSheet!$A:$AI,35,0)</f>
        <v>#N/A</v>
      </c>
      <c r="AJ100" s="13">
        <f t="shared" si="21"/>
        <v>42</v>
      </c>
      <c r="AK100" s="13"/>
      <c r="AL100" s="13"/>
    </row>
    <row r="101" spans="1:38" s="1" customFormat="1" ht="11.1" customHeight="1" outlineLevel="1" x14ac:dyDescent="0.2">
      <c r="A101" s="7" t="s">
        <v>104</v>
      </c>
      <c r="B101" s="7" t="s">
        <v>12</v>
      </c>
      <c r="C101" s="8">
        <v>572</v>
      </c>
      <c r="D101" s="8">
        <v>1025</v>
      </c>
      <c r="E101" s="8">
        <v>985</v>
      </c>
      <c r="F101" s="8">
        <v>570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1026</v>
      </c>
      <c r="K101" s="13">
        <f t="shared" si="17"/>
        <v>-41</v>
      </c>
      <c r="L101" s="13">
        <f>VLOOKUP(A:A,[1]TDSheet!$A:$N,14,0)</f>
        <v>70</v>
      </c>
      <c r="M101" s="13">
        <f>VLOOKUP(A:A,[1]TDSheet!$A:$O,15,0)</f>
        <v>300</v>
      </c>
      <c r="N101" s="13">
        <f>VLOOKUP(A:A,[1]TDSheet!$A:$X,24,0)</f>
        <v>250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8"/>
        <v>197</v>
      </c>
      <c r="X101" s="15">
        <v>260</v>
      </c>
      <c r="Y101" s="16">
        <f t="shared" si="19"/>
        <v>7.3604060913705585</v>
      </c>
      <c r="Z101" s="13">
        <f t="shared" si="20"/>
        <v>2.8934010152284264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207.8</v>
      </c>
      <c r="AF101" s="13">
        <f>VLOOKUP(A:A,[1]TDSheet!$A:$AF,32,0)</f>
        <v>249.4</v>
      </c>
      <c r="AG101" s="13">
        <f>VLOOKUP(A:A,[1]TDSheet!$A:$AG,33,0)</f>
        <v>232.25</v>
      </c>
      <c r="AH101" s="13">
        <f>VLOOKUP(A:A,[3]TDSheet!$A:$D,4,0)</f>
        <v>184</v>
      </c>
      <c r="AI101" s="13" t="e">
        <f>VLOOKUP(A:A,[1]TDSheet!$A:$AI,35,0)</f>
        <v>#N/A</v>
      </c>
      <c r="AJ101" s="13">
        <f t="shared" si="21"/>
        <v>78</v>
      </c>
      <c r="AK101" s="13"/>
      <c r="AL101" s="13"/>
    </row>
    <row r="102" spans="1:38" s="1" customFormat="1" ht="11.1" customHeight="1" outlineLevel="1" x14ac:dyDescent="0.2">
      <c r="A102" s="7" t="s">
        <v>105</v>
      </c>
      <c r="B102" s="7" t="s">
        <v>12</v>
      </c>
      <c r="C102" s="8">
        <v>338</v>
      </c>
      <c r="D102" s="8">
        <v>844</v>
      </c>
      <c r="E102" s="8">
        <v>674</v>
      </c>
      <c r="F102" s="8">
        <v>489</v>
      </c>
      <c r="G102" s="1" t="str">
        <f>VLOOKUP(A:A,[1]TDSheet!$A:$G,7,0)</f>
        <v>нов041,</v>
      </c>
      <c r="H102" s="1">
        <f>VLOOKUP(A:A,[1]TDSheet!$A:$H,8,0)</f>
        <v>0.3</v>
      </c>
      <c r="I102" s="1" t="e">
        <f>VLOOKUP(A:A,[1]TDSheet!$A:$I,9,0)</f>
        <v>#N/A</v>
      </c>
      <c r="J102" s="13">
        <f>VLOOKUP(A:A,[2]TDSheet!$A:$F,6,0)</f>
        <v>701</v>
      </c>
      <c r="K102" s="13">
        <f t="shared" si="17"/>
        <v>-27</v>
      </c>
      <c r="L102" s="13">
        <f>VLOOKUP(A:A,[1]TDSheet!$A:$N,14,0)</f>
        <v>0</v>
      </c>
      <c r="M102" s="13">
        <f>VLOOKUP(A:A,[1]TDSheet!$A:$O,15,0)</f>
        <v>100</v>
      </c>
      <c r="N102" s="13">
        <f>VLOOKUP(A:A,[1]TDSheet!$A:$X,24,0)</f>
        <v>250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8"/>
        <v>134.80000000000001</v>
      </c>
      <c r="X102" s="15">
        <v>150</v>
      </c>
      <c r="Y102" s="16">
        <f t="shared" si="19"/>
        <v>7.3367952522255191</v>
      </c>
      <c r="Z102" s="13">
        <f t="shared" si="20"/>
        <v>3.6275964391691393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145.19999999999999</v>
      </c>
      <c r="AF102" s="13">
        <f>VLOOKUP(A:A,[1]TDSheet!$A:$AF,32,0)</f>
        <v>159</v>
      </c>
      <c r="AG102" s="13">
        <f>VLOOKUP(A:A,[1]TDSheet!$A:$AG,33,0)</f>
        <v>172.5</v>
      </c>
      <c r="AH102" s="13">
        <f>VLOOKUP(A:A,[3]TDSheet!$A:$D,4,0)</f>
        <v>120</v>
      </c>
      <c r="AI102" s="13" t="e">
        <f>VLOOKUP(A:A,[1]TDSheet!$A:$AI,35,0)</f>
        <v>#N/A</v>
      </c>
      <c r="AJ102" s="13">
        <f t="shared" si="21"/>
        <v>45</v>
      </c>
      <c r="AK102" s="13"/>
      <c r="AL102" s="13"/>
    </row>
    <row r="103" spans="1:38" s="1" customFormat="1" ht="21.95" customHeight="1" outlineLevel="1" x14ac:dyDescent="0.2">
      <c r="A103" s="7" t="s">
        <v>106</v>
      </c>
      <c r="B103" s="7" t="s">
        <v>8</v>
      </c>
      <c r="C103" s="8">
        <v>11.705</v>
      </c>
      <c r="D103" s="8"/>
      <c r="E103" s="8">
        <v>1.3440000000000001</v>
      </c>
      <c r="F103" s="8">
        <v>10.361000000000001</v>
      </c>
      <c r="G103" s="1" t="str">
        <f>VLOOKUP(A:A,[1]TDSheet!$A:$G,7,0)</f>
        <v>выв1405,</v>
      </c>
      <c r="H103" s="1">
        <f>VLOOKUP(A:A,[1]TDSheet!$A:$H,8,0)</f>
        <v>0</v>
      </c>
      <c r="I103" s="1" t="e">
        <f>VLOOKUP(A:A,[1]TDSheet!$A:$I,9,0)</f>
        <v>#N/A</v>
      </c>
      <c r="J103" s="13">
        <f>VLOOKUP(A:A,[2]TDSheet!$A:$F,6,0)</f>
        <v>3.9</v>
      </c>
      <c r="K103" s="13">
        <f t="shared" si="17"/>
        <v>-2.556</v>
      </c>
      <c r="L103" s="13">
        <f>VLOOKUP(A:A,[1]TDSheet!$A:$N,14,0)</f>
        <v>0</v>
      </c>
      <c r="M103" s="13">
        <f>VLOOKUP(A:A,[1]TDSheet!$A:$O,15,0)</f>
        <v>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8"/>
        <v>0.26880000000000004</v>
      </c>
      <c r="X103" s="15"/>
      <c r="Y103" s="16">
        <f t="shared" si="19"/>
        <v>38.545386904761905</v>
      </c>
      <c r="Z103" s="13">
        <f t="shared" si="20"/>
        <v>38.545386904761905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0.82799999999999996</v>
      </c>
      <c r="AF103" s="13">
        <f>VLOOKUP(A:A,[1]TDSheet!$A:$AF,32,0)</f>
        <v>1.9312</v>
      </c>
      <c r="AG103" s="13">
        <f>VLOOKUP(A:A,[1]TDSheet!$A:$AG,33,0)</f>
        <v>2.6945000000000001</v>
      </c>
      <c r="AH103" s="13">
        <v>0</v>
      </c>
      <c r="AI103" s="18" t="str">
        <f>VLOOKUP(A:A,[1]TDSheet!$A:$AI,35,0)</f>
        <v>увел</v>
      </c>
      <c r="AJ103" s="13">
        <f t="shared" si="21"/>
        <v>0</v>
      </c>
      <c r="AK103" s="13"/>
      <c r="AL103" s="13"/>
    </row>
    <row r="104" spans="1:38" s="1" customFormat="1" ht="11.1" customHeight="1" outlineLevel="1" x14ac:dyDescent="0.2">
      <c r="A104" s="7" t="s">
        <v>107</v>
      </c>
      <c r="B104" s="7" t="s">
        <v>12</v>
      </c>
      <c r="C104" s="8">
        <v>15</v>
      </c>
      <c r="D104" s="8"/>
      <c r="E104" s="8">
        <v>1</v>
      </c>
      <c r="F104" s="8">
        <v>14</v>
      </c>
      <c r="G104" s="1" t="str">
        <f>VLOOKUP(A:A,[1]TDSheet!$A:$G,7,0)</f>
        <v>выв1405,</v>
      </c>
      <c r="H104" s="1">
        <f>VLOOKUP(A:A,[1]TDSheet!$A:$H,8,0)</f>
        <v>0</v>
      </c>
      <c r="I104" s="1" t="e">
        <f>VLOOKUP(A:A,[1]TDSheet!$A:$I,9,0)</f>
        <v>#N/A</v>
      </c>
      <c r="J104" s="13">
        <f>VLOOKUP(A:A,[2]TDSheet!$A:$F,6,0)</f>
        <v>6</v>
      </c>
      <c r="K104" s="13">
        <f t="shared" si="17"/>
        <v>-5</v>
      </c>
      <c r="L104" s="13">
        <f>VLOOKUP(A:A,[1]TDSheet!$A:$N,14,0)</f>
        <v>0</v>
      </c>
      <c r="M104" s="13">
        <f>VLOOKUP(A:A,[1]TDSheet!$A:$O,15,0)</f>
        <v>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8"/>
        <v>0.2</v>
      </c>
      <c r="X104" s="15"/>
      <c r="Y104" s="16">
        <f t="shared" si="19"/>
        <v>70</v>
      </c>
      <c r="Z104" s="13">
        <f t="shared" si="20"/>
        <v>70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</v>
      </c>
      <c r="AF104" s="13">
        <f>VLOOKUP(A:A,[1]TDSheet!$A:$AF,32,0)</f>
        <v>0.6</v>
      </c>
      <c r="AG104" s="13">
        <f>VLOOKUP(A:A,[1]TDSheet!$A:$AG,33,0)</f>
        <v>0.5</v>
      </c>
      <c r="AH104" s="13">
        <v>0</v>
      </c>
      <c r="AI104" s="18" t="str">
        <f>VLOOKUP(A:A,[1]TDSheet!$A:$AI,35,0)</f>
        <v>увел</v>
      </c>
      <c r="AJ104" s="13">
        <f t="shared" si="21"/>
        <v>0</v>
      </c>
      <c r="AK104" s="13"/>
      <c r="AL104" s="13"/>
    </row>
    <row r="105" spans="1:38" s="1" customFormat="1" ht="21.95" customHeight="1" outlineLevel="1" x14ac:dyDescent="0.2">
      <c r="A105" s="7" t="s">
        <v>108</v>
      </c>
      <c r="B105" s="7" t="s">
        <v>8</v>
      </c>
      <c r="C105" s="8">
        <v>16.427</v>
      </c>
      <c r="D105" s="8"/>
      <c r="E105" s="8">
        <v>13.44</v>
      </c>
      <c r="F105" s="8">
        <v>2.9870000000000001</v>
      </c>
      <c r="G105" s="1" t="str">
        <f>VLOOKUP(A:A,[1]TDSheet!$A:$G,7,0)</f>
        <v>н0801,</v>
      </c>
      <c r="H105" s="1">
        <f>VLOOKUP(A:A,[1]TDSheet!$A:$H,8,0)</f>
        <v>1</v>
      </c>
      <c r="I105" s="1" t="e">
        <f>VLOOKUP(A:A,[1]TDSheet!$A:$I,9,0)</f>
        <v>#N/A</v>
      </c>
      <c r="J105" s="13">
        <f>VLOOKUP(A:A,[2]TDSheet!$A:$F,6,0)</f>
        <v>14.5</v>
      </c>
      <c r="K105" s="13">
        <f t="shared" si="17"/>
        <v>-1.0600000000000005</v>
      </c>
      <c r="L105" s="13">
        <f>VLOOKUP(A:A,[1]TDSheet!$A:$N,14,0)</f>
        <v>0</v>
      </c>
      <c r="M105" s="13">
        <f>VLOOKUP(A:A,[1]TDSheet!$A:$O,15,0)</f>
        <v>10</v>
      </c>
      <c r="N105" s="13">
        <f>VLOOKUP(A:A,[1]TDSheet!$A:$X,24,0)</f>
        <v>10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8"/>
        <v>2.6879999999999997</v>
      </c>
      <c r="X105" s="15"/>
      <c r="Y105" s="16">
        <f t="shared" si="19"/>
        <v>8.551711309523812</v>
      </c>
      <c r="Z105" s="13">
        <f t="shared" si="20"/>
        <v>1.1112351190476193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2.4338000000000002</v>
      </c>
      <c r="AF105" s="13">
        <f>VLOOKUP(A:A,[1]TDSheet!$A:$AF,32,0)</f>
        <v>1.6321999999999999</v>
      </c>
      <c r="AG105" s="13">
        <f>VLOOKUP(A:A,[1]TDSheet!$A:$AG,33,0)</f>
        <v>0.67749999999999999</v>
      </c>
      <c r="AH105" s="13">
        <v>0</v>
      </c>
      <c r="AI105" s="13" t="str">
        <f>VLOOKUP(A:A,[1]TDSheet!$A:$AI,35,0)</f>
        <v>увел</v>
      </c>
      <c r="AJ105" s="13">
        <f t="shared" si="21"/>
        <v>0</v>
      </c>
      <c r="AK105" s="13"/>
      <c r="AL105" s="13"/>
    </row>
    <row r="106" spans="1:38" s="1" customFormat="1" ht="11.1" customHeight="1" outlineLevel="1" x14ac:dyDescent="0.2">
      <c r="A106" s="7" t="s">
        <v>109</v>
      </c>
      <c r="B106" s="7" t="s">
        <v>12</v>
      </c>
      <c r="C106" s="8">
        <v>24</v>
      </c>
      <c r="D106" s="8">
        <v>1</v>
      </c>
      <c r="E106" s="8">
        <v>1</v>
      </c>
      <c r="F106" s="8">
        <v>23</v>
      </c>
      <c r="G106" s="1" t="str">
        <f>VLOOKUP(A:A,[1]TDSheet!$A:$G,7,0)</f>
        <v>нов14,03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18</v>
      </c>
      <c r="K106" s="13">
        <f t="shared" si="17"/>
        <v>-17</v>
      </c>
      <c r="L106" s="13">
        <f>VLOOKUP(A:A,[1]TDSheet!$A:$N,14,0)</f>
        <v>0</v>
      </c>
      <c r="M106" s="13">
        <f>VLOOKUP(A:A,[1]TDSheet!$A:$O,15,0)</f>
        <v>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8"/>
        <v>0.2</v>
      </c>
      <c r="X106" s="15"/>
      <c r="Y106" s="16">
        <f t="shared" si="19"/>
        <v>115</v>
      </c>
      <c r="Z106" s="13">
        <f t="shared" si="20"/>
        <v>115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</v>
      </c>
      <c r="AF106" s="13">
        <f>VLOOKUP(A:A,[1]TDSheet!$A:$AF,32,0)</f>
        <v>0.4</v>
      </c>
      <c r="AG106" s="13">
        <f>VLOOKUP(A:A,[1]TDSheet!$A:$AG,33,0)</f>
        <v>0.25</v>
      </c>
      <c r="AH106" s="13">
        <v>0</v>
      </c>
      <c r="AI106" s="19" t="str">
        <f>VLOOKUP(A:A,[1]TDSheet!$A:$AI,35,0)</f>
        <v>увел</v>
      </c>
      <c r="AJ106" s="13">
        <f t="shared" si="21"/>
        <v>0</v>
      </c>
      <c r="AK106" s="13"/>
      <c r="AL106" s="13"/>
    </row>
    <row r="107" spans="1:38" s="1" customFormat="1" ht="11.1" customHeight="1" outlineLevel="1" x14ac:dyDescent="0.2">
      <c r="A107" s="7" t="s">
        <v>110</v>
      </c>
      <c r="B107" s="7" t="s">
        <v>12</v>
      </c>
      <c r="C107" s="8">
        <v>113</v>
      </c>
      <c r="D107" s="8">
        <v>2</v>
      </c>
      <c r="E107" s="8">
        <v>43</v>
      </c>
      <c r="F107" s="8">
        <v>64</v>
      </c>
      <c r="G107" s="1" t="str">
        <f>VLOOKUP(A:A,[1]TDSheet!$A:$G,7,0)</f>
        <v>завод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61</v>
      </c>
      <c r="K107" s="13">
        <f t="shared" si="17"/>
        <v>-18</v>
      </c>
      <c r="L107" s="13">
        <f>VLOOKUP(A:A,[1]TDSheet!$A:$N,14,0)</f>
        <v>0</v>
      </c>
      <c r="M107" s="13">
        <f>VLOOKUP(A:A,[1]TDSheet!$A:$O,15,0)</f>
        <v>0</v>
      </c>
      <c r="N107" s="13">
        <f>VLOOKUP(A:A,[1]TDSheet!$A:$X,24,0)</f>
        <v>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8"/>
        <v>8.6</v>
      </c>
      <c r="X107" s="15"/>
      <c r="Y107" s="16">
        <f t="shared" si="19"/>
        <v>7.441860465116279</v>
      </c>
      <c r="Z107" s="13">
        <f t="shared" si="20"/>
        <v>7.441860465116279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21.2</v>
      </c>
      <c r="AF107" s="13">
        <f>VLOOKUP(A:A,[1]TDSheet!$A:$AF,32,0)</f>
        <v>14.4</v>
      </c>
      <c r="AG107" s="13">
        <f>VLOOKUP(A:A,[1]TDSheet!$A:$AG,33,0)</f>
        <v>4</v>
      </c>
      <c r="AH107" s="13">
        <f>VLOOKUP(A:A,[3]TDSheet!$A:$D,4,0)</f>
        <v>2</v>
      </c>
      <c r="AI107" s="13" t="str">
        <f>VLOOKUP(A:A,[1]TDSheet!$A:$AI,35,0)</f>
        <v>Макс</v>
      </c>
      <c r="AJ107" s="13">
        <f t="shared" si="21"/>
        <v>0</v>
      </c>
      <c r="AK107" s="13"/>
      <c r="AL107" s="13"/>
    </row>
    <row r="108" spans="1:38" s="1" customFormat="1" ht="11.1" customHeight="1" outlineLevel="1" x14ac:dyDescent="0.2">
      <c r="A108" s="7" t="s">
        <v>115</v>
      </c>
      <c r="B108" s="7" t="s">
        <v>12</v>
      </c>
      <c r="C108" s="8">
        <v>75</v>
      </c>
      <c r="D108" s="8">
        <v>155</v>
      </c>
      <c r="E108" s="8">
        <v>80</v>
      </c>
      <c r="F108" s="8">
        <v>87</v>
      </c>
      <c r="G108" s="1" t="str">
        <f>VLOOKUP(A:A,[1]TDSheet!$A:$G,7,0)</f>
        <v>нов1804,</v>
      </c>
      <c r="H108" s="1">
        <f>VLOOKUP(A:A,[1]TDSheet!$A:$H,8,0)</f>
        <v>0.12</v>
      </c>
      <c r="I108" s="1" t="e">
        <f>VLOOKUP(A:A,[1]TDSheet!$A:$I,9,0)</f>
        <v>#N/A</v>
      </c>
      <c r="J108" s="13">
        <f>VLOOKUP(A:A,[2]TDSheet!$A:$F,6,0)</f>
        <v>161</v>
      </c>
      <c r="K108" s="13">
        <f t="shared" si="17"/>
        <v>-81</v>
      </c>
      <c r="L108" s="13">
        <f>VLOOKUP(A:A,[1]TDSheet!$A:$N,14,0)</f>
        <v>40</v>
      </c>
      <c r="M108" s="13">
        <f>VLOOKUP(A:A,[1]TDSheet!$A:$O,15,0)</f>
        <v>30</v>
      </c>
      <c r="N108" s="13">
        <f>VLOOKUP(A:A,[1]TDSheet!$A:$X,24,0)</f>
        <v>30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8"/>
        <v>16</v>
      </c>
      <c r="X108" s="15"/>
      <c r="Y108" s="16">
        <f t="shared" si="19"/>
        <v>11.6875</v>
      </c>
      <c r="Z108" s="13">
        <f t="shared" si="20"/>
        <v>5.4375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5.6</v>
      </c>
      <c r="AF108" s="13">
        <f>VLOOKUP(A:A,[1]TDSheet!$A:$AF,32,0)</f>
        <v>20</v>
      </c>
      <c r="AG108" s="13">
        <f>VLOOKUP(A:A,[1]TDSheet!$A:$AG,33,0)</f>
        <v>22</v>
      </c>
      <c r="AH108" s="13">
        <f>VLOOKUP(A:A,[3]TDSheet!$A:$D,4,0)</f>
        <v>4</v>
      </c>
      <c r="AI108" s="13" t="str">
        <f>VLOOKUP(A:A,[1]TDSheet!$A:$AI,35,0)</f>
        <v>увел</v>
      </c>
      <c r="AJ108" s="13">
        <f t="shared" si="21"/>
        <v>0</v>
      </c>
      <c r="AK108" s="13"/>
      <c r="AL108" s="13"/>
    </row>
    <row r="109" spans="1:38" s="1" customFormat="1" ht="21.95" customHeight="1" outlineLevel="1" x14ac:dyDescent="0.2">
      <c r="A109" s="7" t="s">
        <v>116</v>
      </c>
      <c r="B109" s="7" t="s">
        <v>12</v>
      </c>
      <c r="C109" s="8">
        <v>7</v>
      </c>
      <c r="D109" s="8">
        <v>38</v>
      </c>
      <c r="E109" s="8">
        <v>2</v>
      </c>
      <c r="F109" s="8">
        <v>1</v>
      </c>
      <c r="G109" s="1" t="str">
        <f>VLOOKUP(A:A,[1]TDSheet!$A:$G,7,0)</f>
        <v>нов0805</v>
      </c>
      <c r="H109" s="1">
        <f>VLOOKUP(A:A,[1]TDSheet!$A:$H,8,0)</f>
        <v>7.0000000000000007E-2</v>
      </c>
      <c r="I109" s="1" t="e">
        <f>VLOOKUP(A:A,[1]TDSheet!$A:$I,9,0)</f>
        <v>#N/A</v>
      </c>
      <c r="J109" s="13">
        <f>VLOOKUP(A:A,[2]TDSheet!$A:$F,6,0)</f>
        <v>74</v>
      </c>
      <c r="K109" s="13">
        <f t="shared" si="17"/>
        <v>-72</v>
      </c>
      <c r="L109" s="13">
        <f>VLOOKUP(A:A,[1]TDSheet!$A:$N,14,0)</f>
        <v>0</v>
      </c>
      <c r="M109" s="13">
        <f>VLOOKUP(A:A,[1]TDSheet!$A:$O,15,0)</f>
        <v>0</v>
      </c>
      <c r="N109" s="13">
        <f>VLOOKUP(A:A,[1]TDSheet!$A:$X,24,0)</f>
        <v>50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8"/>
        <v>0.4</v>
      </c>
      <c r="X109" s="15"/>
      <c r="Y109" s="16">
        <f t="shared" si="19"/>
        <v>127.5</v>
      </c>
      <c r="Z109" s="13">
        <f t="shared" si="20"/>
        <v>2.5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0</v>
      </c>
      <c r="AF109" s="13">
        <f>VLOOKUP(A:A,[1]TDSheet!$A:$AF,32,0)</f>
        <v>0</v>
      </c>
      <c r="AG109" s="13">
        <f>VLOOKUP(A:A,[1]TDSheet!$A:$AG,33,0)</f>
        <v>68.5</v>
      </c>
      <c r="AH109" s="13">
        <v>0</v>
      </c>
      <c r="AI109" s="13" t="e">
        <f>VLOOKUP(A:A,[1]TDSheet!$A:$AI,35,0)</f>
        <v>#N/A</v>
      </c>
      <c r="AJ109" s="13">
        <f t="shared" si="21"/>
        <v>0</v>
      </c>
      <c r="AK109" s="13"/>
      <c r="AL109" s="13"/>
    </row>
    <row r="110" spans="1:38" s="1" customFormat="1" ht="11.1" customHeight="1" outlineLevel="1" x14ac:dyDescent="0.2">
      <c r="A110" s="7" t="s">
        <v>117</v>
      </c>
      <c r="B110" s="7" t="s">
        <v>12</v>
      </c>
      <c r="C110" s="8">
        <v>70</v>
      </c>
      <c r="D110" s="8">
        <v>217</v>
      </c>
      <c r="E110" s="8">
        <v>98</v>
      </c>
      <c r="F110" s="8">
        <v>141</v>
      </c>
      <c r="G110" s="1" t="str">
        <f>VLOOKUP(A:A,[1]TDSheet!$A:$G,7,0)</f>
        <v>нов0805</v>
      </c>
      <c r="H110" s="1">
        <f>VLOOKUP(A:A,[1]TDSheet!$A:$H,8,0)</f>
        <v>7.0000000000000007E-2</v>
      </c>
      <c r="I110" s="1" t="e">
        <f>VLOOKUP(A:A,[1]TDSheet!$A:$I,9,0)</f>
        <v>#N/A</v>
      </c>
      <c r="J110" s="13">
        <f>VLOOKUP(A:A,[2]TDSheet!$A:$F,6,0)</f>
        <v>177</v>
      </c>
      <c r="K110" s="13">
        <f t="shared" si="17"/>
        <v>-79</v>
      </c>
      <c r="L110" s="13">
        <f>VLOOKUP(A:A,[1]TDSheet!$A:$N,14,0)</f>
        <v>0</v>
      </c>
      <c r="M110" s="13">
        <f>VLOOKUP(A:A,[1]TDSheet!$A:$O,15,0)</f>
        <v>0</v>
      </c>
      <c r="N110" s="13">
        <f>VLOOKUP(A:A,[1]TDSheet!$A:$X,24,0)</f>
        <v>40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8"/>
        <v>19.600000000000001</v>
      </c>
      <c r="X110" s="15"/>
      <c r="Y110" s="16">
        <f t="shared" si="19"/>
        <v>9.2346938775510203</v>
      </c>
      <c r="Z110" s="13">
        <f t="shared" si="20"/>
        <v>7.1938775510204076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0</v>
      </c>
      <c r="AF110" s="13">
        <f>VLOOKUP(A:A,[1]TDSheet!$A:$AF,32,0)</f>
        <v>0</v>
      </c>
      <c r="AG110" s="13">
        <f>VLOOKUP(A:A,[1]TDSheet!$A:$AG,33,0)</f>
        <v>46.75</v>
      </c>
      <c r="AH110" s="13">
        <f>VLOOKUP(A:A,[3]TDSheet!$A:$D,4,0)</f>
        <v>6</v>
      </c>
      <c r="AI110" s="13" t="e">
        <f>VLOOKUP(A:A,[1]TDSheet!$A:$AI,35,0)</f>
        <v>#N/A</v>
      </c>
      <c r="AJ110" s="13">
        <f t="shared" si="21"/>
        <v>0</v>
      </c>
      <c r="AK110" s="13"/>
      <c r="AL110" s="13"/>
    </row>
    <row r="111" spans="1:38" s="1" customFormat="1" ht="11.1" customHeight="1" outlineLevel="1" x14ac:dyDescent="0.2">
      <c r="A111" s="7" t="s">
        <v>118</v>
      </c>
      <c r="B111" s="7" t="s">
        <v>12</v>
      </c>
      <c r="C111" s="8">
        <v>52</v>
      </c>
      <c r="D111" s="8">
        <v>18</v>
      </c>
      <c r="E111" s="8">
        <v>50</v>
      </c>
      <c r="F111" s="8">
        <v>2</v>
      </c>
      <c r="G111" s="1" t="str">
        <f>VLOOKUP(A:A,[1]TDSheet!$A:$G,7,0)</f>
        <v>нв1405,</v>
      </c>
      <c r="H111" s="1">
        <v>7.0000000000000007E-2</v>
      </c>
      <c r="I111" s="1" t="e">
        <f>VLOOKUP(A:A,[1]TDSheet!$A:$I,9,0)</f>
        <v>#N/A</v>
      </c>
      <c r="J111" s="13">
        <f>VLOOKUP(A:A,[2]TDSheet!$A:$F,6,0)</f>
        <v>206</v>
      </c>
      <c r="K111" s="13">
        <f t="shared" si="17"/>
        <v>-156</v>
      </c>
      <c r="L111" s="13">
        <f>VLOOKUP(A:A,[1]TDSheet!$A:$N,14,0)</f>
        <v>80</v>
      </c>
      <c r="M111" s="13">
        <f>VLOOKUP(A:A,[1]TDSheet!$A:$O,15,0)</f>
        <v>60</v>
      </c>
      <c r="N111" s="13">
        <f>VLOOKUP(A:A,[1]TDSheet!$A:$X,24,0)</f>
        <v>40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8"/>
        <v>10</v>
      </c>
      <c r="X111" s="15">
        <v>50</v>
      </c>
      <c r="Y111" s="16">
        <f t="shared" si="19"/>
        <v>23.2</v>
      </c>
      <c r="Z111" s="13">
        <f t="shared" si="20"/>
        <v>0.2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0</v>
      </c>
      <c r="AF111" s="13">
        <f>VLOOKUP(A:A,[1]TDSheet!$A:$AF,32,0)</f>
        <v>0</v>
      </c>
      <c r="AG111" s="13">
        <f>VLOOKUP(A:A,[1]TDSheet!$A:$AG,33,0)</f>
        <v>40.5</v>
      </c>
      <c r="AH111" s="13">
        <f>VLOOKUP(A:A,[3]TDSheet!$A:$D,4,0)</f>
        <v>1</v>
      </c>
      <c r="AI111" s="13" t="e">
        <f>VLOOKUP(A:A,[1]TDSheet!$A:$AI,35,0)</f>
        <v>#N/A</v>
      </c>
      <c r="AJ111" s="13">
        <f t="shared" si="21"/>
        <v>3.5000000000000004</v>
      </c>
      <c r="AK111" s="13"/>
      <c r="AL111" s="13"/>
    </row>
    <row r="112" spans="1:38" s="1" customFormat="1" ht="11.1" customHeight="1" outlineLevel="1" x14ac:dyDescent="0.2">
      <c r="A112" s="7" t="s">
        <v>119</v>
      </c>
      <c r="B112" s="7" t="s">
        <v>12</v>
      </c>
      <c r="C112" s="8">
        <v>44</v>
      </c>
      <c r="D112" s="8">
        <v>24</v>
      </c>
      <c r="E112" s="8">
        <v>57</v>
      </c>
      <c r="F112" s="8"/>
      <c r="G112" s="1" t="str">
        <f>VLOOKUP(A:A,[1]TDSheet!$A:$G,7,0)</f>
        <v>нв1405,</v>
      </c>
      <c r="H112" s="1">
        <v>7.0000000000000007E-2</v>
      </c>
      <c r="I112" s="1" t="e">
        <f>VLOOKUP(A:A,[1]TDSheet!$A:$I,9,0)</f>
        <v>#N/A</v>
      </c>
      <c r="J112" s="13">
        <f>VLOOKUP(A:A,[2]TDSheet!$A:$F,6,0)</f>
        <v>153</v>
      </c>
      <c r="K112" s="13">
        <f t="shared" si="17"/>
        <v>-96</v>
      </c>
      <c r="L112" s="13">
        <f>VLOOKUP(A:A,[1]TDSheet!$A:$N,14,0)</f>
        <v>40</v>
      </c>
      <c r="M112" s="13">
        <f>VLOOKUP(A:A,[1]TDSheet!$A:$O,15,0)</f>
        <v>50</v>
      </c>
      <c r="N112" s="13">
        <f>VLOOKUP(A:A,[1]TDSheet!$A:$X,24,0)</f>
        <v>40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18"/>
        <v>11.4</v>
      </c>
      <c r="X112" s="15">
        <v>50</v>
      </c>
      <c r="Y112" s="16">
        <f t="shared" si="19"/>
        <v>15.789473684210526</v>
      </c>
      <c r="Z112" s="13">
        <f t="shared" si="20"/>
        <v>0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0</v>
      </c>
      <c r="AF112" s="13">
        <f>VLOOKUP(A:A,[1]TDSheet!$A:$AF,32,0)</f>
        <v>0</v>
      </c>
      <c r="AG112" s="13">
        <f>VLOOKUP(A:A,[1]TDSheet!$A:$AG,33,0)</f>
        <v>42.25</v>
      </c>
      <c r="AH112" s="13">
        <v>0</v>
      </c>
      <c r="AI112" s="13" t="e">
        <f>VLOOKUP(A:A,[1]TDSheet!$A:$AI,35,0)</f>
        <v>#N/A</v>
      </c>
      <c r="AJ112" s="13">
        <f t="shared" si="21"/>
        <v>3.5000000000000004</v>
      </c>
      <c r="AK112" s="13"/>
      <c r="AL112" s="13"/>
    </row>
    <row r="113" spans="1:38" s="1" customFormat="1" ht="11.1" customHeight="1" outlineLevel="1" x14ac:dyDescent="0.2">
      <c r="A113" s="7" t="s">
        <v>120</v>
      </c>
      <c r="B113" s="7" t="s">
        <v>12</v>
      </c>
      <c r="C113" s="8">
        <v>91</v>
      </c>
      <c r="D113" s="8">
        <v>27</v>
      </c>
      <c r="E113" s="8">
        <v>100</v>
      </c>
      <c r="F113" s="8">
        <v>2</v>
      </c>
      <c r="G113" s="1" t="str">
        <f>VLOOKUP(A:A,[1]TDSheet!$A:$G,7,0)</f>
        <v>нв1405,</v>
      </c>
      <c r="H113" s="1">
        <v>7.0000000000000007E-2</v>
      </c>
      <c r="I113" s="1" t="e">
        <f>VLOOKUP(A:A,[1]TDSheet!$A:$I,9,0)</f>
        <v>#N/A</v>
      </c>
      <c r="J113" s="13">
        <f>VLOOKUP(A:A,[2]TDSheet!$A:$F,6,0)</f>
        <v>238</v>
      </c>
      <c r="K113" s="13">
        <f t="shared" si="17"/>
        <v>-138</v>
      </c>
      <c r="L113" s="13">
        <f>VLOOKUP(A:A,[1]TDSheet!$A:$N,14,0)</f>
        <v>80</v>
      </c>
      <c r="M113" s="13">
        <f>VLOOKUP(A:A,[1]TDSheet!$A:$O,15,0)</f>
        <v>50</v>
      </c>
      <c r="N113" s="13">
        <f>VLOOKUP(A:A,[1]TDSheet!$A:$X,24,0)</f>
        <v>40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18"/>
        <v>20</v>
      </c>
      <c r="X113" s="15">
        <v>50</v>
      </c>
      <c r="Y113" s="16">
        <f t="shared" si="19"/>
        <v>11.1</v>
      </c>
      <c r="Z113" s="13">
        <f t="shared" si="20"/>
        <v>0.1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0</v>
      </c>
      <c r="AG113" s="13">
        <f>VLOOKUP(A:A,[1]TDSheet!$A:$AG,33,0)</f>
        <v>31</v>
      </c>
      <c r="AH113" s="13">
        <f>VLOOKUP(A:A,[3]TDSheet!$A:$D,4,0)</f>
        <v>1</v>
      </c>
      <c r="AI113" s="13" t="e">
        <f>VLOOKUP(A:A,[1]TDSheet!$A:$AI,35,0)</f>
        <v>#N/A</v>
      </c>
      <c r="AJ113" s="13">
        <f t="shared" si="21"/>
        <v>3.5000000000000004</v>
      </c>
      <c r="AK113" s="13"/>
      <c r="AL113" s="13"/>
    </row>
    <row r="114" spans="1:38" s="1" customFormat="1" ht="11.1" customHeight="1" outlineLevel="1" x14ac:dyDescent="0.2">
      <c r="A114" s="7" t="s">
        <v>121</v>
      </c>
      <c r="B114" s="7" t="s">
        <v>12</v>
      </c>
      <c r="C114" s="8">
        <v>111</v>
      </c>
      <c r="D114" s="8">
        <v>20</v>
      </c>
      <c r="E114" s="8">
        <v>120</v>
      </c>
      <c r="F114" s="8">
        <v>3</v>
      </c>
      <c r="G114" s="1" t="str">
        <f>VLOOKUP(A:A,[1]TDSheet!$A:$G,7,0)</f>
        <v>нв1405,</v>
      </c>
      <c r="H114" s="1">
        <v>5.5E-2</v>
      </c>
      <c r="I114" s="1" t="e">
        <f>VLOOKUP(A:A,[1]TDSheet!$A:$I,9,0)</f>
        <v>#N/A</v>
      </c>
      <c r="J114" s="13">
        <f>VLOOKUP(A:A,[2]TDSheet!$A:$F,6,0)</f>
        <v>252</v>
      </c>
      <c r="K114" s="13">
        <f t="shared" si="17"/>
        <v>-132</v>
      </c>
      <c r="L114" s="13">
        <f>VLOOKUP(A:A,[1]TDSheet!$A:$N,14,0)</f>
        <v>80</v>
      </c>
      <c r="M114" s="13">
        <f>VLOOKUP(A:A,[1]TDSheet!$A:$O,15,0)</f>
        <v>100</v>
      </c>
      <c r="N114" s="13">
        <f>VLOOKUP(A:A,[1]TDSheet!$A:$X,24,0)</f>
        <v>40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18"/>
        <v>24</v>
      </c>
      <c r="X114" s="15">
        <v>50</v>
      </c>
      <c r="Y114" s="16">
        <f t="shared" si="19"/>
        <v>11.375</v>
      </c>
      <c r="Z114" s="13">
        <f t="shared" si="20"/>
        <v>0.125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0</v>
      </c>
      <c r="AF114" s="13">
        <f>VLOOKUP(A:A,[1]TDSheet!$A:$AF,32,0)</f>
        <v>0</v>
      </c>
      <c r="AG114" s="13">
        <f>VLOOKUP(A:A,[1]TDSheet!$A:$AG,33,0)</f>
        <v>26.25</v>
      </c>
      <c r="AH114" s="13">
        <f>VLOOKUP(A:A,[3]TDSheet!$A:$D,4,0)</f>
        <v>1</v>
      </c>
      <c r="AI114" s="13" t="e">
        <f>VLOOKUP(A:A,[1]TDSheet!$A:$AI,35,0)</f>
        <v>#N/A</v>
      </c>
      <c r="AJ114" s="13">
        <f t="shared" si="21"/>
        <v>2.75</v>
      </c>
      <c r="AK114" s="13"/>
      <c r="AL114" s="13"/>
    </row>
    <row r="115" spans="1:38" s="1" customFormat="1" ht="11.1" customHeight="1" outlineLevel="1" x14ac:dyDescent="0.2">
      <c r="A115" s="7" t="s">
        <v>122</v>
      </c>
      <c r="B115" s="7" t="s">
        <v>12</v>
      </c>
      <c r="C115" s="8">
        <v>99</v>
      </c>
      <c r="D115" s="8">
        <v>16</v>
      </c>
      <c r="E115" s="8">
        <v>99</v>
      </c>
      <c r="F115" s="8">
        <v>2</v>
      </c>
      <c r="G115" s="1" t="str">
        <f>VLOOKUP(A:A,[1]TDSheet!$A:$G,7,0)</f>
        <v>нв1405,</v>
      </c>
      <c r="H115" s="1">
        <v>5.5E-2</v>
      </c>
      <c r="I115" s="1" t="e">
        <f>VLOOKUP(A:A,[1]TDSheet!$A:$I,9,0)</f>
        <v>#N/A</v>
      </c>
      <c r="J115" s="13">
        <f>VLOOKUP(A:A,[2]TDSheet!$A:$F,6,0)</f>
        <v>215</v>
      </c>
      <c r="K115" s="13">
        <f t="shared" si="17"/>
        <v>-116</v>
      </c>
      <c r="L115" s="13">
        <f>VLOOKUP(A:A,[1]TDSheet!$A:$N,14,0)</f>
        <v>80</v>
      </c>
      <c r="M115" s="13">
        <f>VLOOKUP(A:A,[1]TDSheet!$A:$O,15,0)</f>
        <v>70</v>
      </c>
      <c r="N115" s="13">
        <f>VLOOKUP(A:A,[1]TDSheet!$A:$X,24,0)</f>
        <v>40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18"/>
        <v>19.8</v>
      </c>
      <c r="X115" s="15">
        <v>50</v>
      </c>
      <c r="Y115" s="16">
        <f t="shared" si="19"/>
        <v>12.222222222222221</v>
      </c>
      <c r="Z115" s="13">
        <f t="shared" si="20"/>
        <v>0.10101010101010101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0</v>
      </c>
      <c r="AF115" s="13">
        <f>VLOOKUP(A:A,[1]TDSheet!$A:$AF,32,0)</f>
        <v>0</v>
      </c>
      <c r="AG115" s="13">
        <f>VLOOKUP(A:A,[1]TDSheet!$A:$AG,33,0)</f>
        <v>28.75</v>
      </c>
      <c r="AH115" s="13">
        <v>0</v>
      </c>
      <c r="AI115" s="13" t="e">
        <f>VLOOKUP(A:A,[1]TDSheet!$A:$AI,35,0)</f>
        <v>#N/A</v>
      </c>
      <c r="AJ115" s="13">
        <f t="shared" si="21"/>
        <v>2.75</v>
      </c>
      <c r="AK115" s="13"/>
      <c r="AL115" s="13"/>
    </row>
    <row r="116" spans="1:38" s="1" customFormat="1" ht="11.1" customHeight="1" outlineLevel="1" x14ac:dyDescent="0.2">
      <c r="A116" s="7" t="s">
        <v>111</v>
      </c>
      <c r="B116" s="7" t="s">
        <v>8</v>
      </c>
      <c r="C116" s="8">
        <v>-16.178000000000001</v>
      </c>
      <c r="D116" s="8">
        <v>899.13699999999994</v>
      </c>
      <c r="E116" s="17">
        <v>637.02099999999996</v>
      </c>
      <c r="F116" s="17">
        <v>152.92099999999999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621.04999999999995</v>
      </c>
      <c r="K116" s="13">
        <f t="shared" si="17"/>
        <v>15.971000000000004</v>
      </c>
      <c r="L116" s="13">
        <f>VLOOKUP(A:A,[1]TDSheet!$A:$N,14,0)</f>
        <v>0</v>
      </c>
      <c r="M116" s="13">
        <f>VLOOKUP(A:A,[1]TDSheet!$A:$O,15,0)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18"/>
        <v>127.40419999999999</v>
      </c>
      <c r="X116" s="15"/>
      <c r="Y116" s="16">
        <f t="shared" si="19"/>
        <v>1.2002822512915587</v>
      </c>
      <c r="Z116" s="13">
        <f t="shared" si="20"/>
        <v>1.2002822512915587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14.9254</v>
      </c>
      <c r="AF116" s="13">
        <f>VLOOKUP(A:A,[1]TDSheet!$A:$AF,32,0)</f>
        <v>80.349199999999996</v>
      </c>
      <c r="AG116" s="13">
        <f>VLOOKUP(A:A,[1]TDSheet!$A:$AG,33,0)</f>
        <v>153.00624999999999</v>
      </c>
      <c r="AH116" s="13">
        <f>VLOOKUP(A:A,[3]TDSheet!$A:$D,4,0)</f>
        <v>100.76</v>
      </c>
      <c r="AI116" s="13">
        <f>VLOOKUP(A:A,[1]TDSheet!$A:$AI,35,0)</f>
        <v>0</v>
      </c>
      <c r="AJ116" s="13">
        <f t="shared" si="21"/>
        <v>0</v>
      </c>
      <c r="AK116" s="13"/>
      <c r="AL116" s="13"/>
    </row>
    <row r="117" spans="1:38" s="1" customFormat="1" ht="11.1" customHeight="1" outlineLevel="1" x14ac:dyDescent="0.2">
      <c r="A117" s="7" t="s">
        <v>112</v>
      </c>
      <c r="B117" s="7" t="s">
        <v>8</v>
      </c>
      <c r="C117" s="8">
        <v>-325.142</v>
      </c>
      <c r="D117" s="8">
        <v>2582.0949999999998</v>
      </c>
      <c r="E117" s="17">
        <v>1969.1759999999999</v>
      </c>
      <c r="F117" s="17">
        <v>226.339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1993.509</v>
      </c>
      <c r="K117" s="13">
        <f t="shared" si="17"/>
        <v>-24.333000000000084</v>
      </c>
      <c r="L117" s="13">
        <f>VLOOKUP(A:A,[1]TDSheet!$A:$N,14,0)</f>
        <v>0</v>
      </c>
      <c r="M117" s="13">
        <f>VLOOKUP(A:A,[1]TDSheet!$A:$O,15,0)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18"/>
        <v>393.83519999999999</v>
      </c>
      <c r="X117" s="15"/>
      <c r="Y117" s="16">
        <f t="shared" si="19"/>
        <v>0.57470485116617309</v>
      </c>
      <c r="Z117" s="13">
        <f t="shared" si="20"/>
        <v>0.57470485116617309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65.686400000000006</v>
      </c>
      <c r="AF117" s="13">
        <f>VLOOKUP(A:A,[1]TDSheet!$A:$AF,32,0)</f>
        <v>342.44380000000001</v>
      </c>
      <c r="AG117" s="13">
        <f>VLOOKUP(A:A,[1]TDSheet!$A:$AG,33,0)</f>
        <v>427.07499999999999</v>
      </c>
      <c r="AH117" s="13">
        <f>VLOOKUP(A:A,[3]TDSheet!$A:$D,4,0)</f>
        <v>287.791</v>
      </c>
      <c r="AI117" s="13">
        <f>VLOOKUP(A:A,[1]TDSheet!$A:$AI,35,0)</f>
        <v>0</v>
      </c>
      <c r="AJ117" s="13">
        <f t="shared" si="21"/>
        <v>0</v>
      </c>
      <c r="AK117" s="13"/>
      <c r="AL117" s="13"/>
    </row>
    <row r="118" spans="1:38" s="1" customFormat="1" ht="21.95" customHeight="1" outlineLevel="1" x14ac:dyDescent="0.2">
      <c r="A118" s="7" t="s">
        <v>113</v>
      </c>
      <c r="B118" s="7" t="s">
        <v>12</v>
      </c>
      <c r="C118" s="8">
        <v>-30</v>
      </c>
      <c r="D118" s="8">
        <v>712</v>
      </c>
      <c r="E118" s="17">
        <v>438</v>
      </c>
      <c r="F118" s="17">
        <v>237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481</v>
      </c>
      <c r="K118" s="13">
        <f t="shared" si="17"/>
        <v>-43</v>
      </c>
      <c r="L118" s="13">
        <f>VLOOKUP(A:A,[1]TDSheet!$A:$N,14,0)</f>
        <v>0</v>
      </c>
      <c r="M118" s="13">
        <f>VLOOKUP(A:A,[1]TDSheet!$A:$O,15,0)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18"/>
        <v>87.6</v>
      </c>
      <c r="X118" s="15"/>
      <c r="Y118" s="16">
        <f t="shared" si="19"/>
        <v>2.7054794520547949</v>
      </c>
      <c r="Z118" s="13">
        <f t="shared" si="20"/>
        <v>2.7054794520547949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0.6</v>
      </c>
      <c r="AF118" s="13">
        <f>VLOOKUP(A:A,[1]TDSheet!$A:$AF,32,0)</f>
        <v>67.599999999999994</v>
      </c>
      <c r="AG118" s="13">
        <f>VLOOKUP(A:A,[1]TDSheet!$A:$AG,33,0)</f>
        <v>124</v>
      </c>
      <c r="AH118" s="13">
        <f>VLOOKUP(A:A,[3]TDSheet!$A:$D,4,0)</f>
        <v>82</v>
      </c>
      <c r="AI118" s="13" t="e">
        <f>VLOOKUP(A:A,[1]TDSheet!$A:$AI,35,0)</f>
        <v>#N/A</v>
      </c>
      <c r="AJ118" s="13">
        <f t="shared" si="21"/>
        <v>0</v>
      </c>
      <c r="AK118" s="13"/>
      <c r="AL118" s="13"/>
    </row>
    <row r="119" spans="1:38" s="1" customFormat="1" ht="21.95" customHeight="1" outlineLevel="1" x14ac:dyDescent="0.2">
      <c r="A119" s="7" t="s">
        <v>114</v>
      </c>
      <c r="B119" s="7" t="s">
        <v>12</v>
      </c>
      <c r="C119" s="8">
        <v>-695</v>
      </c>
      <c r="D119" s="8">
        <v>3477</v>
      </c>
      <c r="E119" s="17">
        <v>1908</v>
      </c>
      <c r="F119" s="17">
        <v>423</v>
      </c>
      <c r="G119" s="1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1985</v>
      </c>
      <c r="K119" s="13">
        <f t="shared" si="17"/>
        <v>-77</v>
      </c>
      <c r="L119" s="13">
        <f>VLOOKUP(A:A,[1]TDSheet!$A:$N,14,0)</f>
        <v>0</v>
      </c>
      <c r="M119" s="13">
        <f>VLOOKUP(A:A,[1]TDSheet!$A:$O,15,0)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3"/>
      <c r="W119" s="13">
        <f t="shared" si="18"/>
        <v>381.6</v>
      </c>
      <c r="X119" s="15"/>
      <c r="Y119" s="16">
        <f t="shared" si="19"/>
        <v>1.1084905660377358</v>
      </c>
      <c r="Z119" s="13">
        <f t="shared" si="20"/>
        <v>1.1084905660377358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1.4</v>
      </c>
      <c r="AF119" s="13">
        <f>VLOOKUP(A:A,[1]TDSheet!$A:$AF,32,0)</f>
        <v>322.3032</v>
      </c>
      <c r="AG119" s="13">
        <f>VLOOKUP(A:A,[1]TDSheet!$A:$AG,33,0)</f>
        <v>461.5</v>
      </c>
      <c r="AH119" s="13">
        <f>VLOOKUP(A:A,[3]TDSheet!$A:$D,4,0)</f>
        <v>310</v>
      </c>
      <c r="AI119" s="13" t="e">
        <f>VLOOKUP(A:A,[1]TDSheet!$A:$AI,35,0)</f>
        <v>#N/A</v>
      </c>
      <c r="AJ119" s="13">
        <f t="shared" si="21"/>
        <v>0</v>
      </c>
      <c r="AK119" s="13"/>
      <c r="AL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2025-05-23T09:37:10Z</dcterms:modified>
</cp:coreProperties>
</file>