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971C1D-6845-4DA1-9641-DBF02BAA3B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261" i="1" l="1"/>
  <c r="BN261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X537" i="1"/>
  <c r="X540" i="1"/>
  <c r="Z27" i="1"/>
  <c r="BN27" i="1"/>
  <c r="Z43" i="1"/>
  <c r="BN43" i="1"/>
  <c r="D546" i="1"/>
  <c r="Z62" i="1"/>
  <c r="BN62" i="1"/>
  <c r="Y67" i="1"/>
  <c r="Z78" i="1"/>
  <c r="BN78" i="1"/>
  <c r="Z109" i="1"/>
  <c r="BN109" i="1"/>
  <c r="Z121" i="1"/>
  <c r="BN121" i="1"/>
  <c r="Z131" i="1"/>
  <c r="BN131" i="1"/>
  <c r="Z159" i="1"/>
  <c r="BN159" i="1"/>
  <c r="Z175" i="1"/>
  <c r="BN175" i="1"/>
  <c r="Z198" i="1"/>
  <c r="BN198" i="1"/>
  <c r="Z208" i="1"/>
  <c r="BN208" i="1"/>
  <c r="Y223" i="1"/>
  <c r="Z220" i="1"/>
  <c r="BN220" i="1"/>
  <c r="Z238" i="1"/>
  <c r="BN238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373" i="1"/>
  <c r="Y166" i="1"/>
  <c r="BP165" i="1"/>
  <c r="Y179" i="1"/>
  <c r="BP169" i="1"/>
  <c r="BN169" i="1"/>
  <c r="Z169" i="1"/>
  <c r="BP177" i="1"/>
  <c r="BN177" i="1"/>
  <c r="Z177" i="1"/>
  <c r="Y210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BP315" i="1"/>
  <c r="BN315" i="1"/>
  <c r="Z315" i="1"/>
  <c r="BP329" i="1"/>
  <c r="BN329" i="1"/>
  <c r="Z329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Z157" i="1"/>
  <c r="BN157" i="1"/>
  <c r="Y160" i="1"/>
  <c r="Z165" i="1"/>
  <c r="Z166" i="1" s="1"/>
  <c r="BN165" i="1"/>
  <c r="BP173" i="1"/>
  <c r="BN173" i="1"/>
  <c r="Z173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Y281" i="1"/>
  <c r="Y316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185" i="1"/>
  <c r="Y184" i="1"/>
  <c r="Y211" i="1"/>
  <c r="Y274" i="1"/>
  <c r="Y296" i="1"/>
  <c r="Q546" i="1"/>
  <c r="Y323" i="1"/>
  <c r="Y338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H546" i="1"/>
  <c r="Y161" i="1"/>
  <c r="BP170" i="1"/>
  <c r="BN170" i="1"/>
  <c r="Z170" i="1"/>
  <c r="BP174" i="1"/>
  <c r="BN174" i="1"/>
  <c r="Z174" i="1"/>
  <c r="Y178" i="1"/>
  <c r="Z184" i="1"/>
  <c r="BP182" i="1"/>
  <c r="BN182" i="1"/>
  <c r="Z182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BP172" i="1"/>
  <c r="BN172" i="1"/>
  <c r="Z172" i="1"/>
  <c r="Z178" i="1" s="1"/>
  <c r="BP176" i="1"/>
  <c r="BN176" i="1"/>
  <c r="Z176" i="1"/>
  <c r="BP193" i="1"/>
  <c r="BN193" i="1"/>
  <c r="Z193" i="1"/>
  <c r="Z194" i="1" s="1"/>
  <c r="Y195" i="1"/>
  <c r="Y199" i="1"/>
  <c r="Y200" i="1"/>
  <c r="BP197" i="1"/>
  <c r="BN197" i="1"/>
  <c r="Z197" i="1"/>
  <c r="Z199" i="1" s="1"/>
  <c r="Y155" i="1"/>
  <c r="I546" i="1"/>
  <c r="Y167" i="1"/>
  <c r="J546" i="1"/>
  <c r="Y194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Z274" i="1" s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BP371" i="1"/>
  <c r="BN371" i="1"/>
  <c r="Z371" i="1"/>
  <c r="Z373" i="1" s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95" i="1" l="1"/>
  <c r="Z227" i="1"/>
  <c r="Z160" i="1"/>
  <c r="Z112" i="1"/>
  <c r="Z517" i="1"/>
  <c r="Z529" i="1"/>
  <c r="Z470" i="1"/>
  <c r="Z316" i="1"/>
  <c r="Z424" i="1"/>
  <c r="Z222" i="1"/>
  <c r="Z210" i="1"/>
  <c r="Z45" i="1"/>
  <c r="Z493" i="1"/>
  <c r="Z266" i="1"/>
  <c r="Z239" i="1"/>
  <c r="Z104" i="1"/>
  <c r="Y538" i="1"/>
  <c r="Z512" i="1"/>
  <c r="Z522" i="1"/>
  <c r="Z331" i="1"/>
  <c r="Z323" i="1"/>
  <c r="Z256" i="1"/>
  <c r="Y536" i="1"/>
  <c r="Z81" i="1"/>
  <c r="Z72" i="1"/>
  <c r="Z32" i="1"/>
  <c r="Y540" i="1"/>
  <c r="Y537" i="1"/>
  <c r="Y539" i="1" s="1"/>
  <c r="Z541" i="1" l="1"/>
</calcChain>
</file>

<file path=xl/sharedStrings.xml><?xml version="1.0" encoding="utf-8"?>
<sst xmlns="http://schemas.openxmlformats.org/spreadsheetml/2006/main" count="2386" uniqueCount="837">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</sst>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0.375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150</v>
      </c>
      <c r="Y41" s="59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280</v>
      </c>
      <c r="Y42" s="592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83.888888888888886</v>
      </c>
      <c r="Y45" s="593">
        <f>IFERROR(Y41/H41,"0")+IFERROR(Y42/H42,"0")+IFERROR(Y43/H43,"0")+IFERROR(Y44/H44,"0")</f>
        <v>84</v>
      </c>
      <c r="Z45" s="593">
        <f>IFERROR(IF(Z41="",0,Z41),"0")+IFERROR(IF(Z42="",0,Z42),"0")+IFERROR(IF(Z43="",0,Z43),"0")+IFERROR(IF(Z44="",0,Z44),"0")</f>
        <v>0.89711999999999992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430</v>
      </c>
      <c r="Y46" s="593">
        <f>IFERROR(SUM(Y41:Y44),"0")</f>
        <v>431.20000000000005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100</v>
      </c>
      <c r="Y54" s="592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675</v>
      </c>
      <c r="Y58" s="592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159.25925925925927</v>
      </c>
      <c r="Y59" s="593">
        <f>IFERROR(Y53/H53,"0")+IFERROR(Y54/H54,"0")+IFERROR(Y55/H55,"0")+IFERROR(Y56/H56,"0")+IFERROR(Y57/H57,"0")+IFERROR(Y58/H58,"0")</f>
        <v>160</v>
      </c>
      <c r="Z59" s="593">
        <f>IFERROR(IF(Z53="",0,Z53),"0")+IFERROR(IF(Z54="",0,Z54),"0")+IFERROR(IF(Z55="",0,Z55),"0")+IFERROR(IF(Z56="",0,Z56),"0")+IFERROR(IF(Z57="",0,Z57),"0")+IFERROR(IF(Z58="",0,Z58),"0")</f>
        <v>1.5427999999999999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775</v>
      </c>
      <c r="Y60" s="593">
        <f>IFERROR(SUM(Y53:Y58),"0")</f>
        <v>783</v>
      </c>
      <c r="Z60" s="37"/>
      <c r="AA60" s="594"/>
      <c r="AB60" s="594"/>
      <c r="AC60" s="594"/>
    </row>
    <row r="61" spans="1:68" ht="14.25" hidden="1" customHeight="1" x14ac:dyDescent="0.25">
      <c r="A61" s="598" t="s">
        <v>141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148</v>
      </c>
      <c r="B64" s="54" t="s">
        <v>149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67.5</v>
      </c>
      <c r="Y65" s="592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72</v>
      </c>
      <c r="BN65" s="64">
        <f>IFERROR(Y65*I65/H65,"0")</f>
        <v>72</v>
      </c>
      <c r="BO65" s="64">
        <f>IFERROR(1/J65*(X65/H65),"0")</f>
        <v>0.13736263736263737</v>
      </c>
      <c r="BP65" s="64">
        <f>IFERROR(1/J65*(Y65/H65),"0")</f>
        <v>0.13736263736263737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29.62962962962963</v>
      </c>
      <c r="Y66" s="593">
        <f>IFERROR(Y62/H62,"0")+IFERROR(Y63/H63,"0")+IFERROR(Y64/H64,"0")+IFERROR(Y65/H65,"0")</f>
        <v>30</v>
      </c>
      <c r="Z66" s="593">
        <f>IFERROR(IF(Z62="",0,Z62),"0")+IFERROR(IF(Z63="",0,Z63),"0")+IFERROR(IF(Z64="",0,Z64),"0")+IFERROR(IF(Z65="",0,Z65),"0")</f>
        <v>0.25764999999999999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117.5</v>
      </c>
      <c r="Y67" s="593">
        <f>IFERROR(SUM(Y62:Y65),"0")</f>
        <v>121.5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152</v>
      </c>
      <c r="B69" s="54" t="s">
        <v>153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158</v>
      </c>
      <c r="B71" s="54" t="s">
        <v>159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167</v>
      </c>
      <c r="B77" s="54" t="s">
        <v>168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176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30</v>
      </c>
      <c r="Y84" s="592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31.673076923076923</v>
      </c>
      <c r="BN84" s="64">
        <f>IFERROR(Y84*I84/H84,"0")</f>
        <v>32.94</v>
      </c>
      <c r="BO84" s="64">
        <f>IFERROR(1/J84*(X84/H84),"0")</f>
        <v>6.0096153846153848E-2</v>
      </c>
      <c r="BP84" s="64">
        <f>IFERROR(1/J84*(Y84/H84),"0")</f>
        <v>6.25E-2</v>
      </c>
    </row>
    <row r="85" spans="1:68" ht="27" hidden="1" customHeight="1" x14ac:dyDescent="0.25">
      <c r="A85" s="54" t="s">
        <v>180</v>
      </c>
      <c r="B85" s="54" t="s">
        <v>181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3.8461538461538463</v>
      </c>
      <c r="Y86" s="593">
        <f>IFERROR(Y84/H84,"0")+IFERROR(Y85/H85,"0")</f>
        <v>4</v>
      </c>
      <c r="Z86" s="593">
        <f>IFERROR(IF(Z84="",0,Z84),"0")+IFERROR(IF(Z85="",0,Z85),"0")</f>
        <v>7.5920000000000001E-2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30</v>
      </c>
      <c r="Y87" s="593">
        <f>IFERROR(SUM(Y84:Y85),"0")</f>
        <v>31.2</v>
      </c>
      <c r="Z87" s="37"/>
      <c r="AA87" s="594"/>
      <c r="AB87" s="594"/>
      <c r="AC87" s="594"/>
    </row>
    <row r="88" spans="1:68" ht="16.5" hidden="1" customHeight="1" x14ac:dyDescent="0.25">
      <c r="A88" s="611" t="s">
        <v>183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50</v>
      </c>
      <c r="Y90" s="592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52.013888888888886</v>
      </c>
      <c r="BN90" s="64">
        <f>IFERROR(Y90*I90/H90,"0")</f>
        <v>56.17499999999999</v>
      </c>
      <c r="BO90" s="64">
        <f>IFERROR(1/J90*(X90/H90),"0")</f>
        <v>7.2337962962962965E-2</v>
      </c>
      <c r="BP90" s="64">
        <f>IFERROR(1/J90*(Y90/H90),"0")</f>
        <v>7.8125E-2</v>
      </c>
    </row>
    <row r="91" spans="1:68" ht="16.5" hidden="1" customHeight="1" x14ac:dyDescent="0.25">
      <c r="A91" s="54" t="s">
        <v>187</v>
      </c>
      <c r="B91" s="54" t="s">
        <v>188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180</v>
      </c>
      <c r="Y92" s="592">
        <f>IFERROR(IF(X92="",0,CEILING((X92/$H92),1)*$H92),"")</f>
        <v>180</v>
      </c>
      <c r="Z92" s="36">
        <f>IFERROR(IF(Y92=0,"",ROUNDUP(Y92/H92,0)*0.00902),"")</f>
        <v>0.36080000000000001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188.39999999999998</v>
      </c>
      <c r="BN92" s="64">
        <f>IFERROR(Y92*I92/H92,"0")</f>
        <v>188.39999999999998</v>
      </c>
      <c r="BO92" s="64">
        <f>IFERROR(1/J92*(X92/H92),"0")</f>
        <v>0.30303030303030304</v>
      </c>
      <c r="BP92" s="64">
        <f>IFERROR(1/J92*(Y92/H92),"0")</f>
        <v>0.30303030303030304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44.629629629629633</v>
      </c>
      <c r="Y93" s="593">
        <f>IFERROR(Y90/H90,"0")+IFERROR(Y91/H91,"0")+IFERROR(Y92/H92,"0")</f>
        <v>45</v>
      </c>
      <c r="Z93" s="593">
        <f>IFERROR(IF(Z90="",0,Z90),"0")+IFERROR(IF(Z91="",0,Z91),"0")+IFERROR(IF(Z92="",0,Z92),"0")</f>
        <v>0.45569999999999999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230</v>
      </c>
      <c r="Y94" s="593">
        <f>IFERROR(SUM(Y90:Y92),"0")</f>
        <v>234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hidden="1" customHeight="1" x14ac:dyDescent="0.25">
      <c r="A97" s="54" t="s">
        <v>192</v>
      </c>
      <c r="B97" s="54" t="s">
        <v>195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88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192</v>
      </c>
      <c r="B98" s="54" t="s">
        <v>197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201</v>
      </c>
      <c r="B100" s="54" t="s">
        <v>202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540</v>
      </c>
      <c r="Y101" s="592">
        <f t="shared" si="16"/>
        <v>540</v>
      </c>
      <c r="Z101" s="36">
        <f>IFERROR(IF(Y101=0,"",ROUNDUP(Y101/H101,0)*0.00651),"")</f>
        <v>1.302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590.4</v>
      </c>
      <c r="BN101" s="64">
        <f t="shared" si="18"/>
        <v>590.4</v>
      </c>
      <c r="BO101" s="64">
        <f t="shared" si="19"/>
        <v>1.098901098901099</v>
      </c>
      <c r="BP101" s="64">
        <f t="shared" si="20"/>
        <v>1.098901098901099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208</v>
      </c>
      <c r="B103" s="54" t="s">
        <v>209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211.9047619047619</v>
      </c>
      <c r="Y104" s="593">
        <f>IFERROR(Y96/H96,"0")+IFERROR(Y97/H97,"0")+IFERROR(Y98/H98,"0")+IFERROR(Y99/H99,"0")+IFERROR(Y100/H100,"0")+IFERROR(Y101/H101,"0")+IFERROR(Y102/H102,"0")+IFERROR(Y103/H103,"0")</f>
        <v>212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1.52976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640</v>
      </c>
      <c r="Y105" s="593">
        <f>IFERROR(SUM(Y96:Y103),"0")</f>
        <v>640.79999999999995</v>
      </c>
      <c r="Z105" s="37"/>
      <c r="AA105" s="594"/>
      <c r="AB105" s="594"/>
      <c r="AC105" s="594"/>
    </row>
    <row r="106" spans="1:68" ht="16.5" hidden="1" customHeight="1" x14ac:dyDescent="0.25">
      <c r="A106" s="611" t="s">
        <v>210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50</v>
      </c>
      <c r="Y108" s="592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52.013888888888886</v>
      </c>
      <c r="BN108" s="64">
        <f>IFERROR(Y108*I108/H108,"0")</f>
        <v>56.17499999999999</v>
      </c>
      <c r="BO108" s="64">
        <f>IFERROR(1/J108*(X108/H108),"0")</f>
        <v>7.2337962962962965E-2</v>
      </c>
      <c r="BP108" s="64">
        <f>IFERROR(1/J108*(Y108/H108),"0")</f>
        <v>7.8125E-2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675</v>
      </c>
      <c r="Y110" s="592">
        <f>IFERROR(IF(X110="",0,CEILING((X110/$H110),1)*$H110),"")</f>
        <v>675</v>
      </c>
      <c r="Z110" s="36">
        <f>IFERROR(IF(Y110=0,"",ROUNDUP(Y110/H110,0)*0.00902),"")</f>
        <v>1.353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706.5</v>
      </c>
      <c r="BN110" s="64">
        <f>IFERROR(Y110*I110/H110,"0")</f>
        <v>706.5</v>
      </c>
      <c r="BO110" s="64">
        <f>IFERROR(1/J110*(X110/H110),"0")</f>
        <v>1.1363636363636365</v>
      </c>
      <c r="BP110" s="64">
        <f>IFERROR(1/J110*(Y110/H110),"0")</f>
        <v>1.1363636363636365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154.62962962962962</v>
      </c>
      <c r="Y112" s="593">
        <f>IFERROR(Y108/H108,"0")+IFERROR(Y109/H109,"0")+IFERROR(Y110/H110,"0")+IFERROR(Y111/H111,"0")</f>
        <v>155</v>
      </c>
      <c r="Z112" s="593">
        <f>IFERROR(IF(Z108="",0,Z108),"0")+IFERROR(IF(Z109="",0,Z109),"0")+IFERROR(IF(Z110="",0,Z110),"0")+IFERROR(IF(Z111="",0,Z111),"0")</f>
        <v>1.4479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725</v>
      </c>
      <c r="Y113" s="593">
        <f>IFERROR(SUM(Y108:Y111),"0")</f>
        <v>729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141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220</v>
      </c>
      <c r="B115" s="54" t="s">
        <v>221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223</v>
      </c>
      <c r="B116" s="54" t="s">
        <v>224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225</v>
      </c>
      <c r="B117" s="54" t="s">
        <v>226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227</v>
      </c>
      <c r="B121" s="54" t="s">
        <v>228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227</v>
      </c>
      <c r="B122" s="54" t="s">
        <v>230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hidden="1" customHeight="1" x14ac:dyDescent="0.25">
      <c r="A124" s="54" t="s">
        <v>233</v>
      </c>
      <c r="B124" s="54" t="s">
        <v>234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450</v>
      </c>
      <c r="Y125" s="592">
        <f t="shared" si="21"/>
        <v>450.90000000000003</v>
      </c>
      <c r="Z125" s="36">
        <f>IFERROR(IF(Y125=0,"",ROUNDUP(Y125/H125,0)*0.00651),"")</f>
        <v>1.08717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492</v>
      </c>
      <c r="BN125" s="64">
        <f t="shared" si="23"/>
        <v>492.98399999999998</v>
      </c>
      <c r="BO125" s="64">
        <f t="shared" si="24"/>
        <v>0.91575091575091572</v>
      </c>
      <c r="BP125" s="64">
        <f t="shared" si="25"/>
        <v>0.91758241758241765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135</v>
      </c>
      <c r="Y126" s="592">
        <f t="shared" si="21"/>
        <v>135</v>
      </c>
      <c r="Z126" s="36">
        <f>IFERROR(IF(Y126=0,"",ROUNDUP(Y126/H126,0)*0.00651),"")</f>
        <v>0.48825000000000002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148.5</v>
      </c>
      <c r="BN126" s="64">
        <f t="shared" si="23"/>
        <v>148.5</v>
      </c>
      <c r="BO126" s="64">
        <f t="shared" si="24"/>
        <v>0.41208791208791212</v>
      </c>
      <c r="BP126" s="64">
        <f t="shared" si="25"/>
        <v>0.41208791208791212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313.09523809523807</v>
      </c>
      <c r="Y128" s="593">
        <f>IFERROR(Y121/H121,"0")+IFERROR(Y122/H122,"0")+IFERROR(Y123/H123,"0")+IFERROR(Y124/H124,"0")+IFERROR(Y125/H125,"0")+IFERROR(Y126/H126,"0")+IFERROR(Y127/H127,"0")</f>
        <v>314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2.94198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1185</v>
      </c>
      <c r="Y129" s="593">
        <f>IFERROR(SUM(Y121:Y127),"0")</f>
        <v>1190.7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176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243</v>
      </c>
      <c r="B131" s="54" t="s">
        <v>244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36.299999999999997</v>
      </c>
      <c r="Y132" s="592">
        <f>IFERROR(IF(X132="",0,CEILING((X132/$H132),1)*$H132),"")</f>
        <v>37.619999999999997</v>
      </c>
      <c r="Z132" s="36">
        <f>IFERROR(IF(Y132=0,"",ROUNDUP(Y132/H132,0)*0.00651),"")</f>
        <v>0.12369000000000001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41.029999999999994</v>
      </c>
      <c r="BN132" s="64">
        <f>IFERROR(Y132*I132/H132,"0")</f>
        <v>42.521999999999998</v>
      </c>
      <c r="BO132" s="64">
        <f>IFERROR(1/J132*(X132/H132),"0")</f>
        <v>0.10073260073260074</v>
      </c>
      <c r="BP132" s="64">
        <f>IFERROR(1/J132*(Y132/H132),"0")</f>
        <v>0.1043956043956044</v>
      </c>
    </row>
    <row r="133" spans="1:68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18.333333333333332</v>
      </c>
      <c r="Y133" s="593">
        <f>IFERROR(Y131/H131,"0")+IFERROR(Y132/H132,"0")</f>
        <v>19</v>
      </c>
      <c r="Z133" s="593">
        <f>IFERROR(IF(Z131="",0,Z131),"0")+IFERROR(IF(Z132="",0,Z132),"0")</f>
        <v>0.12369000000000001</v>
      </c>
      <c r="AA133" s="594"/>
      <c r="AB133" s="594"/>
      <c r="AC133" s="594"/>
    </row>
    <row r="134" spans="1:68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36.299999999999997</v>
      </c>
      <c r="Y134" s="593">
        <f>IFERROR(SUM(Y131:Y132),"0")</f>
        <v>37.619999999999997</v>
      </c>
      <c r="Z134" s="37"/>
      <c r="AA134" s="594"/>
      <c r="AB134" s="594"/>
      <c r="AC134" s="594"/>
    </row>
    <row r="135" spans="1:68" ht="16.5" hidden="1" customHeight="1" x14ac:dyDescent="0.25">
      <c r="A135" s="611" t="s">
        <v>249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250</v>
      </c>
      <c r="B137" s="54" t="s">
        <v>251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128</v>
      </c>
      <c r="Y138" s="592">
        <f>IFERROR(IF(X138="",0,CEILING((X138/$H138),1)*$H138),"")</f>
        <v>128</v>
      </c>
      <c r="Z138" s="36">
        <f>IFERROR(IF(Y138=0,"",ROUNDUP(Y138/H138,0)*0.00651),"")</f>
        <v>0.26040000000000002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135.19999999999999</v>
      </c>
      <c r="BN138" s="64">
        <f>IFERROR(Y138*I138/H138,"0")</f>
        <v>135.19999999999999</v>
      </c>
      <c r="BO138" s="64">
        <f>IFERROR(1/J138*(X138/H138),"0")</f>
        <v>0.2197802197802198</v>
      </c>
      <c r="BP138" s="64">
        <f>IFERROR(1/J138*(Y138/H138),"0")</f>
        <v>0.2197802197802198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40</v>
      </c>
      <c r="Y139" s="593">
        <f>IFERROR(Y137/H137,"0")+IFERROR(Y138/H138,"0")</f>
        <v>40</v>
      </c>
      <c r="Z139" s="593">
        <f>IFERROR(IF(Z137="",0,Z137),"0")+IFERROR(IF(Z138="",0,Z138),"0")</f>
        <v>0.26040000000000002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128</v>
      </c>
      <c r="Y140" s="593">
        <f>IFERROR(SUM(Y137:Y138),"0")</f>
        <v>128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254</v>
      </c>
      <c r="B142" s="54" t="s">
        <v>255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28</v>
      </c>
      <c r="Y143" s="592">
        <f>IFERROR(IF(X143="",0,CEILING((X143/$H143),1)*$H143),"")</f>
        <v>28</v>
      </c>
      <c r="Z143" s="36">
        <f>IFERROR(IF(Y143=0,"",ROUNDUP(Y143/H143,0)*0.00651),"")</f>
        <v>6.5100000000000005E-2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30.68</v>
      </c>
      <c r="BN143" s="64">
        <f>IFERROR(Y143*I143/H143,"0")</f>
        <v>30.68</v>
      </c>
      <c r="BO143" s="64">
        <f>IFERROR(1/J143*(X143/H143),"0")</f>
        <v>5.4945054945054951E-2</v>
      </c>
      <c r="BP143" s="64">
        <f>IFERROR(1/J143*(Y143/H143),"0")</f>
        <v>5.4945054945054951E-2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10</v>
      </c>
      <c r="Y144" s="593">
        <f>IFERROR(Y142/H142,"0")+IFERROR(Y143/H143,"0")</f>
        <v>10</v>
      </c>
      <c r="Z144" s="593">
        <f>IFERROR(IF(Z142="",0,Z142),"0")+IFERROR(IF(Z143="",0,Z143),"0")</f>
        <v>6.5100000000000005E-2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28</v>
      </c>
      <c r="Y145" s="593">
        <f>IFERROR(SUM(Y142:Y143),"0")</f>
        <v>28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258</v>
      </c>
      <c r="B147" s="54" t="s">
        <v>259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66</v>
      </c>
      <c r="Y148" s="592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25</v>
      </c>
      <c r="Y149" s="593">
        <f>IFERROR(Y147/H147,"0")+IFERROR(Y148/H148,"0")</f>
        <v>25</v>
      </c>
      <c r="Z149" s="593">
        <f>IFERROR(IF(Z147="",0,Z147),"0")+IFERROR(IF(Z148="",0,Z148),"0")</f>
        <v>0.16275000000000001</v>
      </c>
      <c r="AA149" s="594"/>
      <c r="AB149" s="594"/>
      <c r="AC149" s="594"/>
    </row>
    <row r="150" spans="1:68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66</v>
      </c>
      <c r="Y150" s="593">
        <f>IFERROR(SUM(Y147:Y148),"0")</f>
        <v>66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261</v>
      </c>
      <c r="B153" s="54" t="s">
        <v>262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264</v>
      </c>
      <c r="B157" s="54" t="s">
        <v>265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267</v>
      </c>
      <c r="B158" s="54" t="s">
        <v>268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273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274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141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275</v>
      </c>
      <c r="B165" s="54" t="s">
        <v>276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20</v>
      </c>
      <c r="Y170" s="59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100</v>
      </c>
      <c r="Y171" s="592">
        <f t="shared" si="26"/>
        <v>100.80000000000001</v>
      </c>
      <c r="Z171" s="36">
        <f>IFERROR(IF(Y171=0,"",ROUNDUP(Y171/H171,0)*0.00902),"")</f>
        <v>0.21648000000000001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105</v>
      </c>
      <c r="BN171" s="64">
        <f t="shared" si="28"/>
        <v>105.84000000000002</v>
      </c>
      <c r="BO171" s="64">
        <f t="shared" si="29"/>
        <v>0.18037518037518038</v>
      </c>
      <c r="BP171" s="64">
        <f t="shared" si="30"/>
        <v>0.18181818181818182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70</v>
      </c>
      <c r="Y172" s="59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157.5</v>
      </c>
      <c r="Y173" s="592">
        <f t="shared" si="26"/>
        <v>157.5</v>
      </c>
      <c r="Z173" s="36">
        <f>IFERROR(IF(Y173=0,"",ROUNDUP(Y173/H173,0)*0.00502),"")</f>
        <v>0.3765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167.25</v>
      </c>
      <c r="BN173" s="64">
        <f t="shared" si="28"/>
        <v>167.25</v>
      </c>
      <c r="BO173" s="64">
        <f t="shared" si="29"/>
        <v>0.32051282051282054</v>
      </c>
      <c r="BP173" s="64">
        <f t="shared" si="30"/>
        <v>0.32051282051282054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280</v>
      </c>
      <c r="Y175" s="592">
        <f t="shared" si="26"/>
        <v>281.40000000000003</v>
      </c>
      <c r="Z175" s="36">
        <f>IFERROR(IF(Y175=0,"",ROUNDUP(Y175/H175,0)*0.00502),"")</f>
        <v>0.67268000000000006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293.33333333333331</v>
      </c>
      <c r="BN175" s="64">
        <f t="shared" si="28"/>
        <v>294.80000000000007</v>
      </c>
      <c r="BO175" s="64">
        <f t="shared" si="29"/>
        <v>0.56980056980056981</v>
      </c>
      <c r="BP175" s="64">
        <f t="shared" si="30"/>
        <v>0.57264957264957272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289.28571428571428</v>
      </c>
      <c r="Y178" s="593">
        <f>IFERROR(Y169/H169,"0")+IFERROR(Y170/H170,"0")+IFERROR(Y171/H171,"0")+IFERROR(Y172/H172,"0")+IFERROR(Y173/H173,"0")+IFERROR(Y174/H174,"0")+IFERROR(Y175/H175,"0")+IFERROR(Y176/H176,"0")+IFERROR(Y177/H177,"0")</f>
        <v>292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1.6618400000000002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707.5</v>
      </c>
      <c r="Y179" s="593">
        <f>IFERROR(SUM(Y169:Y177),"0")</f>
        <v>716.10000000000014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301</v>
      </c>
      <c r="B181" s="54" t="s">
        <v>302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5.5555555555555554</v>
      </c>
      <c r="Y184" s="593">
        <f>IFERROR(Y181/H181,"0")+IFERROR(Y182/H182,"0")+IFERROR(Y183/H183,"0")</f>
        <v>6</v>
      </c>
      <c r="Z184" s="593">
        <f>IFERROR(IF(Z181="",0,Z181),"0")+IFERROR(IF(Z182="",0,Z182),"0")+IFERROR(IF(Z183="",0,Z183),"0")</f>
        <v>3.5400000000000001E-2</v>
      </c>
      <c r="AA184" s="594"/>
      <c r="AB184" s="594"/>
      <c r="AC184" s="594"/>
    </row>
    <row r="185" spans="1:68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7</v>
      </c>
      <c r="Y185" s="593">
        <f>IFERROR(SUM(Y181:Y183),"0")</f>
        <v>7.5600000000000005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311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hidden="1" customHeight="1" x14ac:dyDescent="0.25">
      <c r="A190" s="611" t="s">
        <v>314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141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90</v>
      </c>
      <c r="Y202" s="592">
        <f t="shared" ref="Y202:Y209" si="31">IFERROR(IF(X202="",0,CEILING((X202/$H202),1)*$H202),"")</f>
        <v>91.800000000000011</v>
      </c>
      <c r="Z202" s="36">
        <f>IFERROR(IF(Y202=0,"",ROUNDUP(Y202/H202,0)*0.00902),"")</f>
        <v>0.15334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93.5</v>
      </c>
      <c r="BN202" s="64">
        <f t="shared" ref="BN202:BN209" si="33">IFERROR(Y202*I202/H202,"0")</f>
        <v>95.37</v>
      </c>
      <c r="BO202" s="64">
        <f t="shared" ref="BO202:BO209" si="34">IFERROR(1/J202*(X202/H202),"0")</f>
        <v>0.12626262626262624</v>
      </c>
      <c r="BP202" s="64">
        <f t="shared" ref="BP202:BP209" si="35">IFERROR(1/J202*(Y202/H202),"0")</f>
        <v>0.12878787878787878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60</v>
      </c>
      <c r="Y203" s="59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250</v>
      </c>
      <c r="Y204" s="592">
        <f t="shared" si="31"/>
        <v>253.8</v>
      </c>
      <c r="Z204" s="36">
        <f>IFERROR(IF(Y204=0,"",ROUNDUP(Y204/H204,0)*0.00902),"")</f>
        <v>0.42393999999999998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259.72222222222223</v>
      </c>
      <c r="BN204" s="64">
        <f t="shared" si="33"/>
        <v>263.67</v>
      </c>
      <c r="BO204" s="64">
        <f t="shared" si="34"/>
        <v>0.35072951739618402</v>
      </c>
      <c r="BP204" s="64">
        <f t="shared" si="35"/>
        <v>0.35606060606060608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70</v>
      </c>
      <c r="Y205" s="592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81</v>
      </c>
      <c r="Y206" s="592">
        <f t="shared" si="31"/>
        <v>81</v>
      </c>
      <c r="Z206" s="36">
        <f>IFERROR(IF(Y206=0,"",ROUNDUP(Y206/H206,0)*0.00502),"")</f>
        <v>0.22590000000000002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86.85</v>
      </c>
      <c r="BN206" s="64">
        <f t="shared" si="33"/>
        <v>86.85</v>
      </c>
      <c r="BO206" s="64">
        <f t="shared" si="34"/>
        <v>0.19230769230769232</v>
      </c>
      <c r="BP206" s="64">
        <f t="shared" si="35"/>
        <v>0.19230769230769232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42</v>
      </c>
      <c r="Y207" s="592">
        <f t="shared" si="31"/>
        <v>43.2</v>
      </c>
      <c r="Z207" s="36">
        <f>IFERROR(IF(Y207=0,"",ROUNDUP(Y207/H207,0)*0.00502),"")</f>
        <v>0.12048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44.333333333333329</v>
      </c>
      <c r="BN207" s="64">
        <f t="shared" si="33"/>
        <v>45.6</v>
      </c>
      <c r="BO207" s="64">
        <f t="shared" si="34"/>
        <v>9.9715099715099717E-2</v>
      </c>
      <c r="BP207" s="64">
        <f t="shared" si="35"/>
        <v>0.10256410256410257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78</v>
      </c>
      <c r="Y208" s="592">
        <f t="shared" si="31"/>
        <v>79.2</v>
      </c>
      <c r="Z208" s="36">
        <f>IFERROR(IF(Y208=0,"",ROUNDUP(Y208/H208,0)*0.00502),"")</f>
        <v>0.22088000000000002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82.333333333333329</v>
      </c>
      <c r="BN208" s="64">
        <f t="shared" si="33"/>
        <v>83.6</v>
      </c>
      <c r="BO208" s="64">
        <f t="shared" si="34"/>
        <v>0.1851851851851852</v>
      </c>
      <c r="BP208" s="64">
        <f t="shared" si="35"/>
        <v>0.18803418803418806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45</v>
      </c>
      <c r="Y209" s="59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47.5</v>
      </c>
      <c r="BN209" s="64">
        <f t="shared" si="33"/>
        <v>47.5</v>
      </c>
      <c r="BO209" s="64">
        <f t="shared" si="34"/>
        <v>0.10683760683760685</v>
      </c>
      <c r="BP209" s="64">
        <f t="shared" si="35"/>
        <v>0.10683760683760685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223.7037037037037</v>
      </c>
      <c r="Y210" s="593">
        <f>IFERROR(Y202/H202,"0")+IFERROR(Y203/H203,"0")+IFERROR(Y204/H204,"0")+IFERROR(Y205/H205,"0")+IFERROR(Y206/H206,"0")+IFERROR(Y207/H207,"0")+IFERROR(Y208/H208,"0")+IFERROR(Y209/H209,"0")</f>
        <v>227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1.4955399999999999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716</v>
      </c>
      <c r="Y211" s="593">
        <f>IFERROR(SUM(Y202:Y209),"0")</f>
        <v>729.00000000000011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130</v>
      </c>
      <c r="Y215" s="592">
        <f t="shared" si="36"/>
        <v>130.5</v>
      </c>
      <c r="Z215" s="36">
        <f>IFERROR(IF(Y215=0,"",ROUNDUP(Y215/H215,0)*0.01898),"")</f>
        <v>0.28470000000000001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137.7551724137931</v>
      </c>
      <c r="BN215" s="64">
        <f t="shared" si="38"/>
        <v>138.285</v>
      </c>
      <c r="BO215" s="64">
        <f t="shared" si="39"/>
        <v>0.2334770114942529</v>
      </c>
      <c r="BP215" s="64">
        <f t="shared" si="40"/>
        <v>0.23437500000000003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360</v>
      </c>
      <c r="Y216" s="592">
        <f t="shared" si="36"/>
        <v>360</v>
      </c>
      <c r="Z216" s="36">
        <f t="shared" ref="Z216:Z221" si="41">IFERROR(IF(Y216=0,"",ROUNDUP(Y216/H216,0)*0.00651),"")</f>
        <v>0.97650000000000003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400.5</v>
      </c>
      <c r="BN216" s="64">
        <f t="shared" si="38"/>
        <v>400.5</v>
      </c>
      <c r="BO216" s="64">
        <f t="shared" si="39"/>
        <v>0.82417582417582425</v>
      </c>
      <c r="BP216" s="64">
        <f t="shared" si="40"/>
        <v>0.82417582417582425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120</v>
      </c>
      <c r="Y220" s="592">
        <f t="shared" si="36"/>
        <v>120</v>
      </c>
      <c r="Z220" s="36">
        <f t="shared" si="41"/>
        <v>0.32550000000000001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132.60000000000002</v>
      </c>
      <c r="BN220" s="64">
        <f t="shared" si="38"/>
        <v>132.60000000000002</v>
      </c>
      <c r="BO220" s="64">
        <f t="shared" si="39"/>
        <v>0.27472527472527475</v>
      </c>
      <c r="BP220" s="64">
        <f t="shared" si="40"/>
        <v>0.27472527472527475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320</v>
      </c>
      <c r="Y221" s="592">
        <f t="shared" si="36"/>
        <v>321.59999999999997</v>
      </c>
      <c r="Z221" s="36">
        <f t="shared" si="41"/>
        <v>0.87234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354.4</v>
      </c>
      <c r="BN221" s="64">
        <f t="shared" si="38"/>
        <v>356.17199999999997</v>
      </c>
      <c r="BO221" s="64">
        <f t="shared" si="39"/>
        <v>0.73260073260073266</v>
      </c>
      <c r="BP221" s="64">
        <f t="shared" si="40"/>
        <v>0.73626373626373631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514.94252873563221</v>
      </c>
      <c r="Y222" s="593">
        <f>IFERROR(Y213/H213,"0")+IFERROR(Y214/H214,"0")+IFERROR(Y215/H215,"0")+IFERROR(Y216/H216,"0")+IFERROR(Y217/H217,"0")+IFERROR(Y218/H218,"0")+IFERROR(Y219/H219,"0")+IFERROR(Y220/H220,"0")+IFERROR(Y221/H221,"0")</f>
        <v>516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3.5462099999999999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1330</v>
      </c>
      <c r="Y223" s="593">
        <f>IFERROR(SUM(Y213:Y221),"0")</f>
        <v>1332.8999999999999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176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24</v>
      </c>
      <c r="Y225" s="59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8</v>
      </c>
      <c r="Y226" s="592">
        <f>IFERROR(IF(X226="",0,CEILING((X226/$H226),1)*$H226),"")</f>
        <v>9.6</v>
      </c>
      <c r="Z226" s="36">
        <f>IFERROR(IF(Y226=0,"",ROUNDUP(Y226/H226,0)*0.00651),"")</f>
        <v>2.6040000000000001E-2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8.8400000000000016</v>
      </c>
      <c r="BN226" s="64">
        <f>IFERROR(Y226*I226/H226,"0")</f>
        <v>10.608000000000001</v>
      </c>
      <c r="BO226" s="64">
        <f>IFERROR(1/J226*(X226/H226),"0")</f>
        <v>1.8315018315018316E-2</v>
      </c>
      <c r="BP226" s="64">
        <f>IFERROR(1/J226*(Y226/H226),"0")</f>
        <v>2.197802197802198E-2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13.333333333333334</v>
      </c>
      <c r="Y227" s="593">
        <f>IFERROR(Y225/H225,"0")+IFERROR(Y226/H226,"0")</f>
        <v>14</v>
      </c>
      <c r="Z227" s="593">
        <f>IFERROR(IF(Z225="",0,Z225),"0")+IFERROR(IF(Z226="",0,Z226),"0")</f>
        <v>9.1139999999999999E-2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32</v>
      </c>
      <c r="Y228" s="593">
        <f>IFERROR(SUM(Y225:Y226),"0")</f>
        <v>33.6</v>
      </c>
      <c r="Z228" s="37"/>
      <c r="AA228" s="594"/>
      <c r="AB228" s="594"/>
      <c r="AC228" s="594"/>
    </row>
    <row r="229" spans="1:68" ht="16.5" hidden="1" customHeight="1" x14ac:dyDescent="0.25">
      <c r="A229" s="611" t="s">
        <v>375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20</v>
      </c>
      <c r="Y231" s="592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16</v>
      </c>
      <c r="Y236" s="592">
        <f t="shared" si="42"/>
        <v>16</v>
      </c>
      <c r="Z236" s="36">
        <f>IFERROR(IF(Y236=0,"",ROUNDUP(Y236/H236,0)*0.00902),"")</f>
        <v>3.6080000000000001E-2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16.84</v>
      </c>
      <c r="BN236" s="64">
        <f t="shared" si="44"/>
        <v>16.84</v>
      </c>
      <c r="BO236" s="64">
        <f t="shared" si="45"/>
        <v>3.0303030303030304E-2</v>
      </c>
      <c r="BP236" s="64">
        <f t="shared" si="46"/>
        <v>3.0303030303030304E-2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40</v>
      </c>
      <c r="Y238" s="59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15.724137931034484</v>
      </c>
      <c r="Y239" s="593">
        <f>IFERROR(Y231/H231,"0")+IFERROR(Y232/H232,"0")+IFERROR(Y233/H233,"0")+IFERROR(Y234/H234,"0")+IFERROR(Y235/H235,"0")+IFERROR(Y236/H236,"0")+IFERROR(Y237/H237,"0")+IFERROR(Y238/H238,"0")</f>
        <v>16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0.16424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76</v>
      </c>
      <c r="Y240" s="593">
        <f>IFERROR(SUM(Y231:Y238),"0")</f>
        <v>79.2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141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399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403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404</v>
      </c>
      <c r="B251" s="54" t="s">
        <v>405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5.833333333333333</v>
      </c>
      <c r="Y256" s="593">
        <f>IFERROR(Y251/H251,"0")+IFERROR(Y252/H252,"0")+IFERROR(Y253/H253,"0")+IFERROR(Y254/H254,"0")+IFERROR(Y255/H255,"0")</f>
        <v>7</v>
      </c>
      <c r="Z256" s="593">
        <f>IFERROR(IF(Z251="",0,Z251),"0")+IFERROR(IF(Z252="",0,Z252),"0")+IFERROR(IF(Z253="",0,Z253),"0")+IFERROR(IF(Z254="",0,Z254),"0")+IFERROR(IF(Z255="",0,Z255),"0")</f>
        <v>4.1300000000000003E-2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5.5</v>
      </c>
      <c r="Y257" s="593">
        <f>IFERROR(SUM(Y251:Y255),"0")</f>
        <v>6.57</v>
      </c>
      <c r="Z257" s="37"/>
      <c r="AA257" s="594"/>
      <c r="AB257" s="594"/>
      <c r="AC257" s="594"/>
    </row>
    <row r="258" spans="1:68" ht="16.5" hidden="1" customHeight="1" x14ac:dyDescent="0.25">
      <c r="A258" s="611" t="s">
        <v>415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416</v>
      </c>
      <c r="B260" s="54" t="s">
        <v>417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419</v>
      </c>
      <c r="B262" s="54" t="s">
        <v>422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427</v>
      </c>
      <c r="B264" s="54" t="s">
        <v>428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430</v>
      </c>
      <c r="B265" s="54" t="s">
        <v>431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433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434</v>
      </c>
      <c r="B270" s="54" t="s">
        <v>435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436</v>
      </c>
      <c r="B271" s="54" t="s">
        <v>437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447</v>
      </c>
      <c r="B278" s="54" t="s">
        <v>448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280</v>
      </c>
      <c r="Y279" s="592">
        <f>IFERROR(IF(X279="",0,CEILING((X279/$H279),1)*$H279),"")</f>
        <v>280.8</v>
      </c>
      <c r="Z279" s="36">
        <f>IFERROR(IF(Y279=0,"",ROUNDUP(Y279/H279,0)*0.00651),"")</f>
        <v>0.76167000000000007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309.40000000000003</v>
      </c>
      <c r="BN279" s="64">
        <f>IFERROR(Y279*I279/H279,"0")</f>
        <v>310.28400000000005</v>
      </c>
      <c r="BO279" s="64">
        <f>IFERROR(1/J279*(X279/H279),"0")</f>
        <v>0.64102564102564108</v>
      </c>
      <c r="BP279" s="64">
        <f>IFERROR(1/J279*(Y279/H279),"0")</f>
        <v>0.64285714285714302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300</v>
      </c>
      <c r="Y280" s="592">
        <f>IFERROR(IF(X280="",0,CEILING((X280/$H280),1)*$H280),"")</f>
        <v>300</v>
      </c>
      <c r="Z280" s="36">
        <f>IFERROR(IF(Y280=0,"",ROUNDUP(Y280/H280,0)*0.00651),"")</f>
        <v>0.81374999999999997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322.5</v>
      </c>
      <c r="BN280" s="64">
        <f>IFERROR(Y280*I280/H280,"0")</f>
        <v>322.5</v>
      </c>
      <c r="BO280" s="64">
        <f>IFERROR(1/J280*(X280/H280),"0")</f>
        <v>0.68681318681318682</v>
      </c>
      <c r="BP280" s="64">
        <f>IFERROR(1/J280*(Y280/H280),"0")</f>
        <v>0.68681318681318682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241.66666666666669</v>
      </c>
      <c r="Y281" s="593">
        <f>IFERROR(Y278/H278,"0")+IFERROR(Y279/H279,"0")+IFERROR(Y280/H280,"0")</f>
        <v>242</v>
      </c>
      <c r="Z281" s="593">
        <f>IFERROR(IF(Z278="",0,Z278),"0")+IFERROR(IF(Z279="",0,Z279),"0")+IFERROR(IF(Z280="",0,Z280),"0")</f>
        <v>1.57542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580</v>
      </c>
      <c r="Y282" s="593">
        <f>IFERROR(SUM(Y278:Y280),"0")</f>
        <v>580.79999999999995</v>
      </c>
      <c r="Z282" s="37"/>
      <c r="AA282" s="594"/>
      <c r="AB282" s="594"/>
      <c r="AC282" s="594"/>
    </row>
    <row r="283" spans="1:68" ht="16.5" hidden="1" customHeight="1" x14ac:dyDescent="0.25">
      <c r="A283" s="611" t="s">
        <v>456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457</v>
      </c>
      <c r="B285" s="54" t="s">
        <v>458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460</v>
      </c>
      <c r="B289" s="54" t="s">
        <v>461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463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464</v>
      </c>
      <c r="B294" s="54" t="s">
        <v>465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467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210</v>
      </c>
      <c r="Y299" s="592">
        <f>IFERROR(IF(X299="",0,CEILING((X299/$H299),1)*$H299),"")</f>
        <v>210</v>
      </c>
      <c r="Z299" s="36">
        <f>IFERROR(IF(Y299=0,"",ROUNDUP(Y299/H299,0)*0.00502),"")</f>
        <v>0.502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220.00000000000003</v>
      </c>
      <c r="BN299" s="64">
        <f>IFERROR(Y299*I299/H299,"0")</f>
        <v>220.00000000000003</v>
      </c>
      <c r="BO299" s="64">
        <f>IFERROR(1/J299*(X299/H299),"0")</f>
        <v>0.42735042735042739</v>
      </c>
      <c r="BP299" s="64">
        <f>IFERROR(1/J299*(Y299/H299),"0")</f>
        <v>0.42735042735042739</v>
      </c>
    </row>
    <row r="300" spans="1:68" ht="37.5" hidden="1" customHeight="1" x14ac:dyDescent="0.25">
      <c r="A300" s="54" t="s">
        <v>471</v>
      </c>
      <c r="B300" s="54" t="s">
        <v>472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100</v>
      </c>
      <c r="Y301" s="593">
        <f>IFERROR(Y299/H299,"0")+IFERROR(Y300/H300,"0")</f>
        <v>100</v>
      </c>
      <c r="Z301" s="593">
        <f>IFERROR(IF(Z299="",0,Z299),"0")+IFERROR(IF(Z300="",0,Z300),"0")</f>
        <v>0.502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210</v>
      </c>
      <c r="Y302" s="593">
        <f>IFERROR(SUM(Y299:Y300),"0")</f>
        <v>210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473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474</v>
      </c>
      <c r="B305" s="54" t="s">
        <v>475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478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479</v>
      </c>
      <c r="B310" s="54" t="s">
        <v>480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482</v>
      </c>
      <c r="B311" s="54" t="s">
        <v>483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482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176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</v>
      </c>
      <c r="Y334" s="592">
        <f>IFERROR(IF(X334="",0,CEILING((X334/$H334),1)*$H334),"")</f>
        <v>42</v>
      </c>
      <c r="Z334" s="36">
        <f>IFERROR(IF(Y334=0,"",ROUNDUP(Y334/H334,0)*0.01898),"")</f>
        <v>9.4899999999999998E-2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42.471428571428568</v>
      </c>
      <c r="BN334" s="64">
        <f>IFERROR(Y334*I334/H334,"0")</f>
        <v>44.594999999999999</v>
      </c>
      <c r="BO334" s="64">
        <f>IFERROR(1/J334*(X334/H334),"0")</f>
        <v>7.4404761904761904E-2</v>
      </c>
      <c r="BP334" s="64">
        <f>IFERROR(1/J334*(Y334/H334),"0")</f>
        <v>7.8125E-2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700</v>
      </c>
      <c r="Y335" s="592">
        <f>IFERROR(IF(X335="",0,CEILING((X335/$H335),1)*$H335),"")</f>
        <v>702</v>
      </c>
      <c r="Z335" s="36">
        <f>IFERROR(IF(Y335=0,"",ROUNDUP(Y335/H335,0)*0.01898),"")</f>
        <v>1.7081999999999999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746.57692307692309</v>
      </c>
      <c r="BN335" s="64">
        <f>IFERROR(Y335*I335/H335,"0")</f>
        <v>748.71000000000015</v>
      </c>
      <c r="BO335" s="64">
        <f>IFERROR(1/J335*(X335/H335),"0")</f>
        <v>1.4022435897435899</v>
      </c>
      <c r="BP335" s="64">
        <f>IFERROR(1/J335*(Y335/H335),"0")</f>
        <v>1.40625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96.88644688644689</v>
      </c>
      <c r="Y337" s="593">
        <f>IFERROR(Y334/H334,"0")+IFERROR(Y335/H335,"0")+IFERROR(Y336/H336,"0")</f>
        <v>98</v>
      </c>
      <c r="Z337" s="593">
        <f>IFERROR(IF(Z334="",0,Z334),"0")+IFERROR(IF(Z335="",0,Z335),"0")+IFERROR(IF(Z336="",0,Z336),"0")</f>
        <v>1.8600399999999999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760</v>
      </c>
      <c r="Y338" s="593">
        <f>IFERROR(SUM(Y334:Y336),"0")</f>
        <v>769.2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25.5</v>
      </c>
      <c r="Y342" s="592">
        <f>IFERROR(IF(X342="",0,CEILING((X342/$H342),1)*$H342),"")</f>
        <v>25.5</v>
      </c>
      <c r="Z342" s="36">
        <f>IFERROR(IF(Y342=0,"",ROUNDUP(Y342/H342,0)*0.00651),"")</f>
        <v>6.5100000000000005E-2</v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29.550000000000004</v>
      </c>
      <c r="BN342" s="64">
        <f>IFERROR(Y342*I342/H342,"0")</f>
        <v>29.550000000000004</v>
      </c>
      <c r="BO342" s="64">
        <f>IFERROR(1/J342*(X342/H342),"0")</f>
        <v>5.4945054945054951E-2</v>
      </c>
      <c r="BP342" s="64">
        <f>IFERROR(1/J342*(Y342/H342),"0")</f>
        <v>5.4945054945054951E-2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85</v>
      </c>
      <c r="Y343" s="592">
        <f>IFERROR(IF(X343="",0,CEILING((X343/$H343),1)*$H343),"")</f>
        <v>86.699999999999989</v>
      </c>
      <c r="Z343" s="36">
        <f>IFERROR(IF(Y343=0,"",ROUNDUP(Y343/H343,0)*0.00651),"")</f>
        <v>0.22134000000000001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96</v>
      </c>
      <c r="BN343" s="64">
        <f>IFERROR(Y343*I343/H343,"0")</f>
        <v>97.92</v>
      </c>
      <c r="BO343" s="64">
        <f>IFERROR(1/J343*(X343/H343),"0")</f>
        <v>0.18315018315018317</v>
      </c>
      <c r="BP343" s="64">
        <f>IFERROR(1/J343*(Y343/H343),"0")</f>
        <v>0.18681318681318682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43.333333333333336</v>
      </c>
      <c r="Y344" s="593">
        <f>IFERROR(Y340/H340,"0")+IFERROR(Y341/H341,"0")+IFERROR(Y342/H342,"0")+IFERROR(Y343/H343,"0")</f>
        <v>44</v>
      </c>
      <c r="Z344" s="593">
        <f>IFERROR(IF(Z340="",0,Z340),"0")+IFERROR(IF(Z341="",0,Z341),"0")+IFERROR(IF(Z342="",0,Z342),"0")+IFERROR(IF(Z343="",0,Z343),"0")</f>
        <v>0.28644000000000003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110.5</v>
      </c>
      <c r="Y345" s="593">
        <f>IFERROR(SUM(Y340:Y343),"0")</f>
        <v>112.19999999999999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15</v>
      </c>
      <c r="Y354" s="592">
        <f>IFERROR(IF(X354="",0,CEILING((X354/$H354),1)*$H354),"")</f>
        <v>16.2</v>
      </c>
      <c r="Z354" s="36">
        <f>IFERROR(IF(Y354=0,"",ROUNDUP(Y354/H354,0)*0.00651),"")</f>
        <v>5.8590000000000003E-2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16.900000000000002</v>
      </c>
      <c r="BN354" s="64">
        <f>IFERROR(Y354*I354/H354,"0")</f>
        <v>18.251999999999999</v>
      </c>
      <c r="BO354" s="64">
        <f>IFERROR(1/J354*(X354/H354),"0")</f>
        <v>4.5787545787545791E-2</v>
      </c>
      <c r="BP354" s="64">
        <f>IFERROR(1/J354*(Y354/H354),"0")</f>
        <v>4.9450549450549455E-2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8.3333333333333339</v>
      </c>
      <c r="Y355" s="593">
        <f>IFERROR(Y354/H354,"0")</f>
        <v>9</v>
      </c>
      <c r="Z355" s="593">
        <f>IFERROR(IF(Z354="",0,Z354),"0")</f>
        <v>5.8590000000000003E-2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15</v>
      </c>
      <c r="Y356" s="593">
        <f>IFERROR(SUM(Y354:Y354),"0")</f>
        <v>16.2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1050</v>
      </c>
      <c r="Y359" s="592">
        <f>IFERROR(IF(X359="",0,CEILING((X359/$H359),1)*$H359),"")</f>
        <v>1050</v>
      </c>
      <c r="Z359" s="36">
        <f>IFERROR(IF(Y359=0,"",ROUNDUP(Y359/H359,0)*0.00651),"")</f>
        <v>3.2549999999999999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1176</v>
      </c>
      <c r="BN359" s="64">
        <f>IFERROR(Y359*I359/H359,"0")</f>
        <v>1176</v>
      </c>
      <c r="BO359" s="64">
        <f>IFERROR(1/J359*(X359/H359),"0")</f>
        <v>2.7472527472527473</v>
      </c>
      <c r="BP359" s="64">
        <f>IFERROR(1/J359*(Y359/H359),"0")</f>
        <v>2.7472527472527473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454.99999999999989</v>
      </c>
      <c r="Y360" s="592">
        <f>IFERROR(IF(X360="",0,CEILING((X360/$H360),1)*$H360),"")</f>
        <v>455.70000000000005</v>
      </c>
      <c r="Z360" s="36">
        <f>IFERROR(IF(Y360=0,"",ROUNDUP(Y360/H360,0)*0.00651),"")</f>
        <v>1.4126700000000001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506.99999999999977</v>
      </c>
      <c r="BN360" s="64">
        <f>IFERROR(Y360*I360/H360,"0")</f>
        <v>507.78</v>
      </c>
      <c r="BO360" s="64">
        <f>IFERROR(1/J360*(X360/H360),"0")</f>
        <v>1.1904761904761902</v>
      </c>
      <c r="BP360" s="64">
        <f>IFERROR(1/J360*(Y360/H360),"0")</f>
        <v>1.1923076923076923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716.66666666666663</v>
      </c>
      <c r="Y361" s="593">
        <f>IFERROR(Y358/H358,"0")+IFERROR(Y359/H359,"0")+IFERROR(Y360/H360,"0")</f>
        <v>717</v>
      </c>
      <c r="Z361" s="593">
        <f>IFERROR(IF(Z358="",0,Z358),"0")+IFERROR(IF(Z359="",0,Z359),"0")+IFERROR(IF(Z360="",0,Z360),"0")</f>
        <v>4.6676700000000002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1505</v>
      </c>
      <c r="Y362" s="593">
        <f>IFERROR(SUM(Y358:Y360),"0")</f>
        <v>1505.7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600</v>
      </c>
      <c r="Y366" s="592">
        <f t="shared" ref="Y366:Y372" si="57">IFERROR(IF(X366="",0,CEILING((X366/$H366),1)*$H366),"")</f>
        <v>600</v>
      </c>
      <c r="Z366" s="36">
        <f>IFERROR(IF(Y366=0,"",ROUNDUP(Y366/H366,0)*0.02175),"")</f>
        <v>0.86999999999999988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619.20000000000005</v>
      </c>
      <c r="BN366" s="64">
        <f t="shared" ref="BN366:BN372" si="59">IFERROR(Y366*I366/H366,"0")</f>
        <v>619.20000000000005</v>
      </c>
      <c r="BO366" s="64">
        <f t="shared" ref="BO366:BO372" si="60">IFERROR(1/J366*(X366/H366),"0")</f>
        <v>0.83333333333333326</v>
      </c>
      <c r="BP366" s="64">
        <f t="shared" ref="BP366:BP372" si="61">IFERROR(1/J366*(Y366/H366),"0")</f>
        <v>0.83333333333333326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2100</v>
      </c>
      <c r="Y368" s="592">
        <f t="shared" si="57"/>
        <v>2100</v>
      </c>
      <c r="Z368" s="36">
        <f>IFERROR(IF(Y368=0,"",ROUNDUP(Y368/H368,0)*0.02175),"")</f>
        <v>3.0449999999999999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2167.1999999999998</v>
      </c>
      <c r="BN368" s="64">
        <f t="shared" si="59"/>
        <v>2167.1999999999998</v>
      </c>
      <c r="BO368" s="64">
        <f t="shared" si="60"/>
        <v>2.9166666666666665</v>
      </c>
      <c r="BP368" s="64">
        <f t="shared" si="61"/>
        <v>2.9166666666666665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270</v>
      </c>
      <c r="Y369" s="592">
        <f t="shared" si="57"/>
        <v>270</v>
      </c>
      <c r="Z369" s="36">
        <f>IFERROR(IF(Y369=0,"",ROUNDUP(Y369/H369,0)*0.02175),"")</f>
        <v>0.39149999999999996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278.64000000000004</v>
      </c>
      <c r="BN369" s="64">
        <f t="shared" si="59"/>
        <v>278.64000000000004</v>
      </c>
      <c r="BO369" s="64">
        <f t="shared" si="60"/>
        <v>0.375</v>
      </c>
      <c r="BP369" s="64">
        <f t="shared" si="61"/>
        <v>0.375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</v>
      </c>
      <c r="Y372" s="592">
        <f t="shared" si="57"/>
        <v>10</v>
      </c>
      <c r="Z372" s="36">
        <f>IFERROR(IF(Y372=0,"",ROUNDUP(Y372/H372,0)*0.00902),"")</f>
        <v>1.804E-2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10.42</v>
      </c>
      <c r="BN372" s="64">
        <f t="shared" si="59"/>
        <v>10.42</v>
      </c>
      <c r="BO372" s="64">
        <f t="shared" si="60"/>
        <v>1.5151515151515152E-2</v>
      </c>
      <c r="BP372" s="64">
        <f t="shared" si="61"/>
        <v>1.5151515151515152E-2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226.66666666666669</v>
      </c>
      <c r="Y373" s="593">
        <f>IFERROR(Y366/H366,"0")+IFERROR(Y367/H367,"0")+IFERROR(Y368/H368,"0")+IFERROR(Y369/H369,"0")+IFERROR(Y370/H370,"0")+IFERROR(Y371/H371,"0")+IFERROR(Y372/H372,"0")</f>
        <v>227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4.9117899999999999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3380</v>
      </c>
      <c r="Y374" s="593">
        <f>IFERROR(SUM(Y366:Y372),"0")</f>
        <v>3385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141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1500</v>
      </c>
      <c r="Y376" s="592">
        <f>IFERROR(IF(X376="",0,CEILING((X376/$H376),1)*$H376),"")</f>
        <v>1500</v>
      </c>
      <c r="Z376" s="36">
        <f>IFERROR(IF(Y376=0,"",ROUNDUP(Y376/H376,0)*0.02175),"")</f>
        <v>2.1749999999999998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1548</v>
      </c>
      <c r="BN376" s="64">
        <f>IFERROR(Y376*I376/H376,"0")</f>
        <v>1548</v>
      </c>
      <c r="BO376" s="64">
        <f>IFERROR(1/J376*(X376/H376),"0")</f>
        <v>2.083333333333333</v>
      </c>
      <c r="BP376" s="64">
        <f>IFERROR(1/J376*(Y376/H376),"0")</f>
        <v>2.083333333333333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101</v>
      </c>
      <c r="Y378" s="593">
        <f>IFERROR(Y376/H376,"0")+IFERROR(Y377/H377,"0")</f>
        <v>101</v>
      </c>
      <c r="Z378" s="593">
        <f>IFERROR(IF(Z376="",0,Z376),"0")+IFERROR(IF(Z377="",0,Z377),"0")</f>
        <v>2.1840199999999999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1504</v>
      </c>
      <c r="Y379" s="593">
        <f>IFERROR(SUM(Y376:Y377),"0")</f>
        <v>1504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176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20</v>
      </c>
      <c r="Y386" s="592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2.2222222222222223</v>
      </c>
      <c r="Y387" s="593">
        <f>IFERROR(Y386/H386,"0")</f>
        <v>3</v>
      </c>
      <c r="Z387" s="593">
        <f>IFERROR(IF(Z386="",0,Z386),"0")</f>
        <v>5.6940000000000004E-2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20</v>
      </c>
      <c r="Y388" s="593">
        <f>IFERROR(SUM(Y386:Y386),"0")</f>
        <v>27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60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62.175000000000004</v>
      </c>
      <c r="BN393" s="64">
        <f>IFERROR(Y393*I393/H393,"0")</f>
        <v>62.175000000000004</v>
      </c>
      <c r="BO393" s="64">
        <f>IFERROR(1/J393*(X393/H393),"0")</f>
        <v>7.8125E-2</v>
      </c>
      <c r="BP393" s="64">
        <f>IFERROR(1/J393*(Y393/H393),"0")</f>
        <v>7.8125E-2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5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60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176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35</v>
      </c>
      <c r="Y419" s="592">
        <f t="shared" si="62"/>
        <v>35.700000000000003</v>
      </c>
      <c r="Z419" s="36">
        <f t="shared" si="67"/>
        <v>8.5339999999999999E-2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37.166666666666664</v>
      </c>
      <c r="BN419" s="64">
        <f t="shared" si="64"/>
        <v>37.910000000000004</v>
      </c>
      <c r="BO419" s="64">
        <f t="shared" si="65"/>
        <v>7.1225071225071226E-2</v>
      </c>
      <c r="BP419" s="64">
        <f t="shared" si="66"/>
        <v>7.2649572649572655E-2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7</v>
      </c>
      <c r="Y420" s="592">
        <f t="shared" si="62"/>
        <v>8.4</v>
      </c>
      <c r="Z420" s="36">
        <f t="shared" si="67"/>
        <v>2.0080000000000001E-2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7.4333333333333327</v>
      </c>
      <c r="BN420" s="64">
        <f t="shared" si="64"/>
        <v>8.92</v>
      </c>
      <c r="BO420" s="64">
        <f t="shared" si="65"/>
        <v>1.4245014245014245E-2</v>
      </c>
      <c r="BP420" s="64">
        <f t="shared" si="66"/>
        <v>1.7094017094017096E-2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42</v>
      </c>
      <c r="Y422" s="592">
        <f t="shared" si="62"/>
        <v>42</v>
      </c>
      <c r="Z422" s="36">
        <f t="shared" si="67"/>
        <v>0.1004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44.599999999999994</v>
      </c>
      <c r="BN422" s="64">
        <f t="shared" si="64"/>
        <v>44.599999999999994</v>
      </c>
      <c r="BO422" s="64">
        <f t="shared" si="65"/>
        <v>8.5470085470085472E-2</v>
      </c>
      <c r="BP422" s="64">
        <f t="shared" si="66"/>
        <v>8.5470085470085472E-2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41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0.20582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84</v>
      </c>
      <c r="Y425" s="593">
        <f>IFERROR(SUM(Y414:Y423),"0")</f>
        <v>86.1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141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17.5</v>
      </c>
      <c r="Y441" s="592">
        <f>IFERROR(IF(X441="",0,CEILING((X441/$H441),1)*$H441),"")</f>
        <v>18.900000000000002</v>
      </c>
      <c r="Z441" s="36">
        <f>IFERROR(IF(Y441=0,"",ROUNDUP(Y441/H441,0)*0.00502),"")</f>
        <v>4.5179999999999998E-2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18.583333333333332</v>
      </c>
      <c r="BN441" s="64">
        <f>IFERROR(Y441*I441/H441,"0")</f>
        <v>20.07</v>
      </c>
      <c r="BO441" s="64">
        <f>IFERROR(1/J441*(X441/H441),"0")</f>
        <v>3.5612535612535613E-2</v>
      </c>
      <c r="BP441" s="64">
        <f>IFERROR(1/J441*(Y441/H441),"0")</f>
        <v>3.8461538461538464E-2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8.3333333333333321</v>
      </c>
      <c r="Y442" s="593">
        <f>IFERROR(Y438/H438,"0")+IFERROR(Y439/H439,"0")+IFERROR(Y440/H440,"0")+IFERROR(Y441/H441,"0")</f>
        <v>9</v>
      </c>
      <c r="Z442" s="593">
        <f>IFERROR(IF(Z438="",0,Z438),"0")+IFERROR(IF(Z439="",0,Z439),"0")+IFERROR(IF(Z440="",0,Z440),"0")+IFERROR(IF(Z441="",0,Z441),"0")</f>
        <v>4.5179999999999998E-2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17.5</v>
      </c>
      <c r="Y443" s="593">
        <f>IFERROR(SUM(Y438:Y441),"0")</f>
        <v>18.900000000000002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100</v>
      </c>
      <c r="Y446" s="592">
        <f>IFERROR(IF(X446="",0,CEILING((X446/$H446),1)*$H446),"")</f>
        <v>100.8</v>
      </c>
      <c r="Z446" s="36">
        <f>IFERROR(IF(Y446=0,"",ROUNDUP(Y446/H446,0)*0.00651),"")</f>
        <v>0.54683999999999999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175</v>
      </c>
      <c r="BN446" s="64">
        <f>IFERROR(Y446*I446/H446,"0")</f>
        <v>176.4</v>
      </c>
      <c r="BO446" s="64">
        <f>IFERROR(1/J446*(X446/H446),"0")</f>
        <v>0.45787545787545797</v>
      </c>
      <c r="BP446" s="64">
        <f>IFERROR(1/J446*(Y446/H446),"0")</f>
        <v>0.46153846153846156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83.333333333333343</v>
      </c>
      <c r="Y447" s="593">
        <f>IFERROR(Y446/H446,"0")</f>
        <v>84</v>
      </c>
      <c r="Z447" s="593">
        <f>IFERROR(IF(Z446="",0,Z446),"0")</f>
        <v>0.54683999999999999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100</v>
      </c>
      <c r="Y448" s="593">
        <f>IFERROR(SUM(Y446:Y446),"0")</f>
        <v>100.8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50</v>
      </c>
      <c r="Y457" s="592">
        <f t="shared" ref="Y457:Y469" si="68">IFERROR(IF(X457="",0,CEILING((X457/$H457),1)*$H457),"")</f>
        <v>52.800000000000004</v>
      </c>
      <c r="Z457" s="36">
        <f t="shared" ref="Z457:Z462" si="69">IFERROR(IF(Y457=0,"",ROUNDUP(Y457/H457,0)*0.01196),"")</f>
        <v>0.1196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53.409090909090907</v>
      </c>
      <c r="BN457" s="64">
        <f t="shared" ref="BN457:BN469" si="71">IFERROR(Y457*I457/H457,"0")</f>
        <v>56.400000000000006</v>
      </c>
      <c r="BO457" s="64">
        <f t="shared" ref="BO457:BO469" si="72">IFERROR(1/J457*(X457/H457),"0")</f>
        <v>9.1054778554778545E-2</v>
      </c>
      <c r="BP457" s="64">
        <f t="shared" ref="BP457:BP469" si="73">IFERROR(1/J457*(Y457/H457),"0")</f>
        <v>9.6153846153846159E-2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140</v>
      </c>
      <c r="Y459" s="592">
        <f t="shared" si="68"/>
        <v>142.56</v>
      </c>
      <c r="Z459" s="36">
        <f t="shared" si="69"/>
        <v>0.32291999999999998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149.54545454545453</v>
      </c>
      <c r="BN459" s="64">
        <f t="shared" si="71"/>
        <v>152.27999999999997</v>
      </c>
      <c r="BO459" s="64">
        <f t="shared" si="72"/>
        <v>0.25495337995337997</v>
      </c>
      <c r="BP459" s="64">
        <f t="shared" si="73"/>
        <v>0.25961538461538464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140</v>
      </c>
      <c r="Y461" s="592">
        <f t="shared" si="68"/>
        <v>142.56</v>
      </c>
      <c r="Z461" s="36">
        <f t="shared" si="69"/>
        <v>0.32291999999999998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149.54545454545453</v>
      </c>
      <c r="BN461" s="64">
        <f t="shared" si="71"/>
        <v>152.27999999999997</v>
      </c>
      <c r="BO461" s="64">
        <f t="shared" si="72"/>
        <v>0.25495337995337997</v>
      </c>
      <c r="BP461" s="64">
        <f t="shared" si="73"/>
        <v>0.25961538461538464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84</v>
      </c>
      <c r="Y464" s="592">
        <f t="shared" si="68"/>
        <v>86.4</v>
      </c>
      <c r="Z464" s="36">
        <f>IFERROR(IF(Y464=0,"",ROUNDUP(Y464/H464,0)*0.00902),"")</f>
        <v>0.21648000000000001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88.9</v>
      </c>
      <c r="BN464" s="64">
        <f t="shared" si="71"/>
        <v>91.440000000000012</v>
      </c>
      <c r="BO464" s="64">
        <f t="shared" si="72"/>
        <v>0.17676767676767677</v>
      </c>
      <c r="BP464" s="64">
        <f t="shared" si="73"/>
        <v>0.18181818181818182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162</v>
      </c>
      <c r="Y468" s="592">
        <f t="shared" si="68"/>
        <v>162</v>
      </c>
      <c r="Z468" s="36">
        <f>IFERROR(IF(Y468=0,"",ROUNDUP(Y468/H468,0)*0.00902),"")</f>
        <v>0.40590000000000004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171.45000000000002</v>
      </c>
      <c r="BN468" s="64">
        <f t="shared" si="71"/>
        <v>171.45000000000002</v>
      </c>
      <c r="BO468" s="64">
        <f t="shared" si="72"/>
        <v>0.34090909090909094</v>
      </c>
      <c r="BP468" s="64">
        <f t="shared" si="73"/>
        <v>0.34090909090909094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130.83333333333331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133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1.3878200000000001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576</v>
      </c>
      <c r="Y471" s="593">
        <f>IFERROR(SUM(Y457:Y469),"0")</f>
        <v>586.32000000000005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80</v>
      </c>
      <c r="Y473" s="592">
        <f>IFERROR(IF(X473="",0,CEILING((X473/$H473),1)*$H473),"")</f>
        <v>84.48</v>
      </c>
      <c r="Z473" s="36">
        <f>IFERROR(IF(Y473=0,"",ROUNDUP(Y473/H473,0)*0.01196),"")</f>
        <v>0.19136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85.454545454545453</v>
      </c>
      <c r="BN473" s="64">
        <f>IFERROR(Y473*I473/H473,"0")</f>
        <v>90.24</v>
      </c>
      <c r="BO473" s="64">
        <f>IFERROR(1/J473*(X473/H473),"0")</f>
        <v>0.14568764568764569</v>
      </c>
      <c r="BP473" s="64">
        <f>IFERROR(1/J473*(Y473/H473),"0")</f>
        <v>0.15384615384615385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15.15151515151515</v>
      </c>
      <c r="Y476" s="593">
        <f>IFERROR(Y473/H473,"0")+IFERROR(Y474/H474,"0")+IFERROR(Y475/H475,"0")</f>
        <v>16</v>
      </c>
      <c r="Z476" s="593">
        <f>IFERROR(IF(Z473="",0,Z473),"0")+IFERROR(IF(Z474="",0,Z474),"0")+IFERROR(IF(Z475="",0,Z475),"0")</f>
        <v>0.19136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80</v>
      </c>
      <c r="Y477" s="593">
        <f>IFERROR(SUM(Y473:Y475),"0")</f>
        <v>84.48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40</v>
      </c>
      <c r="Y479" s="592">
        <f t="shared" ref="Y479:Y486" si="74">IFERROR(IF(X479="",0,CEILING((X479/$H479),1)*$H479),"")</f>
        <v>42.24</v>
      </c>
      <c r="Z479" s="36">
        <f>IFERROR(IF(Y479=0,"",ROUNDUP(Y479/H479,0)*0.01196),"")</f>
        <v>9.5680000000000001E-2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42.727272727272727</v>
      </c>
      <c r="BN479" s="64">
        <f t="shared" ref="BN479:BN486" si="76">IFERROR(Y479*I479/H479,"0")</f>
        <v>45.12</v>
      </c>
      <c r="BO479" s="64">
        <f t="shared" ref="BO479:BO486" si="77">IFERROR(1/J479*(X479/H479),"0")</f>
        <v>7.2843822843822847E-2</v>
      </c>
      <c r="BP479" s="64">
        <f t="shared" ref="BP479:BP486" si="78">IFERROR(1/J479*(Y479/H479),"0")</f>
        <v>7.6923076923076927E-2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100</v>
      </c>
      <c r="Y481" s="592">
        <f t="shared" si="74"/>
        <v>100.32000000000001</v>
      </c>
      <c r="Z481" s="36">
        <f>IFERROR(IF(Y481=0,"",ROUNDUP(Y481/H481,0)*0.01196),"")</f>
        <v>0.22724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106.81818181818181</v>
      </c>
      <c r="BN481" s="64">
        <f t="shared" si="76"/>
        <v>107.16</v>
      </c>
      <c r="BO481" s="64">
        <f t="shared" si="77"/>
        <v>0.18210955710955709</v>
      </c>
      <c r="BP481" s="64">
        <f t="shared" si="78"/>
        <v>0.18269230769230771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72</v>
      </c>
      <c r="Y483" s="592">
        <f t="shared" si="74"/>
        <v>72</v>
      </c>
      <c r="Z483" s="36">
        <f>IFERROR(IF(Y483=0,"",ROUNDUP(Y483/H483,0)*0.00902),"")</f>
        <v>0.1353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103.95</v>
      </c>
      <c r="BN483" s="64">
        <f t="shared" si="76"/>
        <v>103.95</v>
      </c>
      <c r="BO483" s="64">
        <f t="shared" si="77"/>
        <v>0.11363636363636365</v>
      </c>
      <c r="BP483" s="64">
        <f t="shared" si="78"/>
        <v>0.11363636363636365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12</v>
      </c>
      <c r="Y484" s="592">
        <f t="shared" si="74"/>
        <v>14.399999999999999</v>
      </c>
      <c r="Z484" s="36">
        <f>IFERROR(IF(Y484=0,"",ROUNDUP(Y484/H484,0)*0.00902),"")</f>
        <v>2.7060000000000001E-2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16.725000000000001</v>
      </c>
      <c r="BN484" s="64">
        <f t="shared" si="76"/>
        <v>20.07</v>
      </c>
      <c r="BO484" s="64">
        <f t="shared" si="77"/>
        <v>1.893939393939394E-2</v>
      </c>
      <c r="BP484" s="64">
        <f t="shared" si="78"/>
        <v>2.2727272727272728E-2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132</v>
      </c>
      <c r="Y486" s="592">
        <f t="shared" si="74"/>
        <v>134.4</v>
      </c>
      <c r="Z486" s="36">
        <f>IFERROR(IF(Y486=0,"",ROUNDUP(Y486/H486,0)*0.00902),"")</f>
        <v>0.25256000000000001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183.97500000000002</v>
      </c>
      <c r="BN486" s="64">
        <f t="shared" si="76"/>
        <v>187.32000000000002</v>
      </c>
      <c r="BO486" s="64">
        <f t="shared" si="77"/>
        <v>0.20833333333333334</v>
      </c>
      <c r="BP486" s="64">
        <f t="shared" si="78"/>
        <v>0.21212121212121215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80.984848484848484</v>
      </c>
      <c r="Y487" s="593">
        <f>IFERROR(Y479/H479,"0")+IFERROR(Y480/H480,"0")+IFERROR(Y481/H481,"0")+IFERROR(Y482/H482,"0")+IFERROR(Y483/H483,"0")+IFERROR(Y484/H484,"0")+IFERROR(Y485/H485,"0")+IFERROR(Y486/H486,"0")</f>
        <v>83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0.85743999999999998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406</v>
      </c>
      <c r="Y488" s="593">
        <f>IFERROR(SUM(Y479:Y486),"0")</f>
        <v>416.15999999999997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176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10</v>
      </c>
      <c r="Y504" s="592">
        <f>IFERROR(IF(X504="",0,CEILING((X504/$H504),1)*$H504),"")</f>
        <v>12</v>
      </c>
      <c r="Z504" s="36">
        <f>IFERROR(IF(Y504=0,"",ROUNDUP(Y504/H504,0)*0.01898),"")</f>
        <v>1.898E-2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10.362500000000001</v>
      </c>
      <c r="BN504" s="64">
        <f>IFERROR(Y504*I504/H504,"0")</f>
        <v>12.435</v>
      </c>
      <c r="BO504" s="64">
        <f>IFERROR(1/J504*(X504/H504),"0")</f>
        <v>1.3020833333333334E-2</v>
      </c>
      <c r="BP504" s="64">
        <f>IFERROR(1/J504*(Y504/H504),"0")</f>
        <v>1.5625E-2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0.83333333333333337</v>
      </c>
      <c r="Y505" s="593">
        <f>IFERROR(Y502/H502,"0")+IFERROR(Y503/H503,"0")+IFERROR(Y504/H504,"0")</f>
        <v>1</v>
      </c>
      <c r="Z505" s="593">
        <f>IFERROR(IF(Z502="",0,Z502),"0")+IFERROR(IF(Z503="",0,Z503),"0")+IFERROR(IF(Z504="",0,Z504),"0")</f>
        <v>1.898E-2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10</v>
      </c>
      <c r="Y506" s="593">
        <f>IFERROR(SUM(Y502:Y504),"0")</f>
        <v>12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141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700</v>
      </c>
      <c r="Y520" s="592">
        <f>IFERROR(IF(X520="",0,CEILING((X520/$H520),1)*$H520),"")</f>
        <v>702</v>
      </c>
      <c r="Z520" s="36">
        <f>IFERROR(IF(Y520=0,"",ROUNDUP(Y520/H520,0)*0.01898),"")</f>
        <v>1.48044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740.36666666666667</v>
      </c>
      <c r="BN520" s="64">
        <f>IFERROR(Y520*I520/H520,"0")</f>
        <v>742.48199999999997</v>
      </c>
      <c r="BO520" s="64">
        <f>IFERROR(1/J520*(X520/H520),"0")</f>
        <v>1.2152777777777777</v>
      </c>
      <c r="BP520" s="64">
        <f>IFERROR(1/J520*(Y520/H520),"0")</f>
        <v>1.21875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77.777777777777771</v>
      </c>
      <c r="Y522" s="593">
        <f>IFERROR(Y520/H520,"0")+IFERROR(Y521/H521,"0")</f>
        <v>78</v>
      </c>
      <c r="Z522" s="593">
        <f>IFERROR(IF(Z520="",0,Z520),"0")+IFERROR(IF(Z521="",0,Z521),"0")</f>
        <v>1.48044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700</v>
      </c>
      <c r="Y523" s="593">
        <f>IFERROR(SUM(Y520:Y521),"0")</f>
        <v>702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176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141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17426.3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17551.59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18659.012795068909</v>
      </c>
      <c r="Y537" s="593">
        <f>IFERROR(SUM(BN22:BN533),"0")</f>
        <v>18794.016000000003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33</v>
      </c>
      <c r="Y538" s="38">
        <f>ROUNDUP(SUM(BP22:BP533),0)</f>
        <v>33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19484.012795068909</v>
      </c>
      <c r="Y539" s="593">
        <f>GrossWeightTotalR+PalletQtyTotalR*25</f>
        <v>19619.016000000003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4148.8398638398639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4175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37.840730000000008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183</v>
      </c>
      <c r="F544" s="655" t="s">
        <v>210</v>
      </c>
      <c r="G544" s="655" t="s">
        <v>249</v>
      </c>
      <c r="H544" s="655" t="s">
        <v>100</v>
      </c>
      <c r="I544" s="655" t="s">
        <v>274</v>
      </c>
      <c r="J544" s="655" t="s">
        <v>314</v>
      </c>
      <c r="K544" s="655" t="s">
        <v>375</v>
      </c>
      <c r="L544" s="655" t="s">
        <v>415</v>
      </c>
      <c r="M544" s="655" t="s">
        <v>433</v>
      </c>
      <c r="N544" s="589"/>
      <c r="O544" s="655" t="s">
        <v>446</v>
      </c>
      <c r="P544" s="655" t="s">
        <v>456</v>
      </c>
      <c r="Q544" s="655" t="s">
        <v>463</v>
      </c>
      <c r="R544" s="655" t="s">
        <v>467</v>
      </c>
      <c r="S544" s="655" t="s">
        <v>473</v>
      </c>
      <c r="T544" s="655" t="s">
        <v>478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431.20000000000005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935.7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874.8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1957.3200000000002</v>
      </c>
      <c r="G546" s="46">
        <f>IFERROR(Y137*1,"0")+IFERROR(Y138*1,"0")+IFERROR(Y142*1,"0")+IFERROR(Y143*1,"0")+IFERROR(Y147*1,"0")+IFERROR(Y148*1,"0")</f>
        <v>222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727.44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2095.5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85.77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580.79999999999995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210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881.40000000000009</v>
      </c>
      <c r="U546" s="46">
        <f>IFERROR(Y354*1,"0")+IFERROR(Y358*1,"0")+IFERROR(Y359*1,"0")+IFERROR(Y360*1,"0")</f>
        <v>1521.9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4961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86.1</v>
      </c>
      <c r="Y546" s="46">
        <f>IFERROR(Y433*1,"0")+IFERROR(Y434*1,"0")+IFERROR(Y438*1,"0")+IFERROR(Y439*1,"0")+IFERROR(Y440*1,"0")+IFERROR(Y441*1,"0")</f>
        <v>18.900000000000002</v>
      </c>
      <c r="Z546" s="46">
        <f>IFERROR(Y446*1,"0")</f>
        <v>100.8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1086.96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714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50,00"/>
        <filter val="1 185,00"/>
        <filter val="1 330,00"/>
        <filter val="1 500,00"/>
        <filter val="1 504,00"/>
        <filter val="1 505,00"/>
        <filter val="10,00"/>
        <filter val="100,00"/>
        <filter val="101,00"/>
        <filter val="110,50"/>
        <filter val="117,50"/>
        <filter val="12,00"/>
        <filter val="120,00"/>
        <filter val="128,00"/>
        <filter val="13,33"/>
        <filter val="130,00"/>
        <filter val="130,83"/>
        <filter val="132,00"/>
        <filter val="135,00"/>
        <filter val="140,00"/>
        <filter val="15,00"/>
        <filter val="15,15"/>
        <filter val="15,72"/>
        <filter val="150,00"/>
        <filter val="154,63"/>
        <filter val="157,50"/>
        <filter val="159,26"/>
        <filter val="16,00"/>
        <filter val="162,00"/>
        <filter val="17 426,30"/>
        <filter val="17,50"/>
        <filter val="18 659,01"/>
        <filter val="18,33"/>
        <filter val="180,00"/>
        <filter val="19 484,01"/>
        <filter val="2 100,00"/>
        <filter val="2,22"/>
        <filter val="2,75"/>
        <filter val="2,78"/>
        <filter val="20,00"/>
        <filter val="210,00"/>
        <filter val="211,90"/>
        <filter val="223,70"/>
        <filter val="226,67"/>
        <filter val="230,00"/>
        <filter val="24,00"/>
        <filter val="241,67"/>
        <filter val="25,00"/>
        <filter val="25,50"/>
        <filter val="250,00"/>
        <filter val="270,00"/>
        <filter val="28,00"/>
        <filter val="280,00"/>
        <filter val="289,29"/>
        <filter val="29,63"/>
        <filter val="3 380,00"/>
        <filter val="3,50"/>
        <filter val="3,85"/>
        <filter val="30,00"/>
        <filter val="300,00"/>
        <filter val="313,10"/>
        <filter val="32,00"/>
        <filter val="320,00"/>
        <filter val="33"/>
        <filter val="35,00"/>
        <filter val="36,30"/>
        <filter val="360,00"/>
        <filter val="4 148,84"/>
        <filter val="4,00"/>
        <filter val="4,44"/>
        <filter val="40,00"/>
        <filter val="400,00"/>
        <filter val="406,00"/>
        <filter val="42,00"/>
        <filter val="43,33"/>
        <filter val="430,00"/>
        <filter val="44,63"/>
        <filter val="45,00"/>
        <filter val="450,00"/>
        <filter val="455,00"/>
        <filter val="5,00"/>
        <filter val="5,50"/>
        <filter val="5,56"/>
        <filter val="5,83"/>
        <filter val="50,00"/>
        <filter val="514,94"/>
        <filter val="540,00"/>
        <filter val="576,00"/>
        <filter val="580,00"/>
        <filter val="60,00"/>
        <filter val="600,00"/>
        <filter val="640,00"/>
        <filter val="66,00"/>
        <filter val="67,50"/>
        <filter val="675,00"/>
        <filter val="7,00"/>
        <filter val="70,00"/>
        <filter val="700,00"/>
        <filter val="707,50"/>
        <filter val="716,00"/>
        <filter val="716,67"/>
        <filter val="72,00"/>
        <filter val="725,00"/>
        <filter val="76,00"/>
        <filter val="760,00"/>
        <filter val="77,78"/>
        <filter val="775,00"/>
        <filter val="78,00"/>
        <filter val="8,00"/>
        <filter val="8,33"/>
        <filter val="80,00"/>
        <filter val="80,98"/>
        <filter val="81,00"/>
        <filter val="83,33"/>
        <filter val="83,89"/>
        <filter val="84,00"/>
        <filter val="85,00"/>
        <filter val="90,00"/>
        <filter val="96,89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