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97F816-4350-4D58-A718-2D39FBABE4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BO169" i="1"/>
  <c r="BM169" i="1"/>
  <c r="Y169" i="1"/>
  <c r="Y178" i="1" s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Y189" i="1" l="1"/>
  <c r="Y188" i="1"/>
  <c r="BP187" i="1"/>
  <c r="BN187" i="1"/>
  <c r="Z187" i="1"/>
  <c r="Z188" i="1" s="1"/>
  <c r="BP192" i="1"/>
  <c r="BN192" i="1"/>
  <c r="Z192" i="1"/>
  <c r="BP217" i="1"/>
  <c r="BN217" i="1"/>
  <c r="Z217" i="1"/>
  <c r="BP242" i="1"/>
  <c r="BN242" i="1"/>
  <c r="Z242" i="1"/>
  <c r="BP300" i="1"/>
  <c r="BN300" i="1"/>
  <c r="Z300" i="1"/>
  <c r="BP335" i="1"/>
  <c r="BN335" i="1"/>
  <c r="Z335" i="1"/>
  <c r="BP341" i="1"/>
  <c r="BN341" i="1"/>
  <c r="Z341" i="1"/>
  <c r="BP370" i="1"/>
  <c r="BN370" i="1"/>
  <c r="Z370" i="1"/>
  <c r="BP417" i="1"/>
  <c r="BN417" i="1"/>
  <c r="Z417" i="1"/>
  <c r="BP458" i="1"/>
  <c r="BN458" i="1"/>
  <c r="Z458" i="1"/>
  <c r="BP481" i="1"/>
  <c r="BN481" i="1"/>
  <c r="Z481" i="1"/>
  <c r="BP516" i="1"/>
  <c r="BN516" i="1"/>
  <c r="Z516" i="1"/>
  <c r="X536" i="1"/>
  <c r="Y32" i="1"/>
  <c r="Z42" i="1"/>
  <c r="BN42" i="1"/>
  <c r="Z57" i="1"/>
  <c r="BN57" i="1"/>
  <c r="Z71" i="1"/>
  <c r="BN71" i="1"/>
  <c r="Y81" i="1"/>
  <c r="Z85" i="1"/>
  <c r="BN85" i="1"/>
  <c r="Z103" i="1"/>
  <c r="BN103" i="1"/>
  <c r="Z122" i="1"/>
  <c r="BN122" i="1"/>
  <c r="BP126" i="1"/>
  <c r="BN126" i="1"/>
  <c r="BP147" i="1"/>
  <c r="BN147" i="1"/>
  <c r="Z147" i="1"/>
  <c r="BP206" i="1"/>
  <c r="BN206" i="1"/>
  <c r="Z206" i="1"/>
  <c r="BP232" i="1"/>
  <c r="BN232" i="1"/>
  <c r="Z232" i="1"/>
  <c r="BP264" i="1"/>
  <c r="BN264" i="1"/>
  <c r="Z264" i="1"/>
  <c r="BP319" i="1"/>
  <c r="BN319" i="1"/>
  <c r="Z319" i="1"/>
  <c r="BP340" i="1"/>
  <c r="BN340" i="1"/>
  <c r="Z340" i="1"/>
  <c r="Y355" i="1"/>
  <c r="BP354" i="1"/>
  <c r="BN354" i="1"/>
  <c r="Z354" i="1"/>
  <c r="Z355" i="1" s="1"/>
  <c r="BP358" i="1"/>
  <c r="BN358" i="1"/>
  <c r="Z358" i="1"/>
  <c r="Y388" i="1"/>
  <c r="Y387" i="1"/>
  <c r="BP386" i="1"/>
  <c r="BN386" i="1"/>
  <c r="Z386" i="1"/>
  <c r="Z387" i="1" s="1"/>
  <c r="BP391" i="1"/>
  <c r="BN391" i="1"/>
  <c r="Z391" i="1"/>
  <c r="BP427" i="1"/>
  <c r="BN427" i="1"/>
  <c r="Z427" i="1"/>
  <c r="BP466" i="1"/>
  <c r="BN466" i="1"/>
  <c r="Z466" i="1"/>
  <c r="BP467" i="1"/>
  <c r="BN467" i="1"/>
  <c r="Z467" i="1"/>
  <c r="Y518" i="1"/>
  <c r="Y517" i="1"/>
  <c r="BP515" i="1"/>
  <c r="BN515" i="1"/>
  <c r="Z515" i="1"/>
  <c r="Z517" i="1" s="1"/>
  <c r="Y245" i="1"/>
  <c r="Y546" i="1"/>
  <c r="BP132" i="1"/>
  <c r="BN132" i="1"/>
  <c r="BP143" i="1"/>
  <c r="BN143" i="1"/>
  <c r="Z143" i="1"/>
  <c r="BP183" i="1"/>
  <c r="BN183" i="1"/>
  <c r="Z183" i="1"/>
  <c r="BP204" i="1"/>
  <c r="BN204" i="1"/>
  <c r="Z204" i="1"/>
  <c r="BP215" i="1"/>
  <c r="BN215" i="1"/>
  <c r="Z215" i="1"/>
  <c r="Y227" i="1"/>
  <c r="BP225" i="1"/>
  <c r="BN225" i="1"/>
  <c r="Z225" i="1"/>
  <c r="Z227" i="1" s="1"/>
  <c r="BP238" i="1"/>
  <c r="BN238" i="1"/>
  <c r="Z238" i="1"/>
  <c r="BP261" i="1"/>
  <c r="BN261" i="1"/>
  <c r="Z261" i="1"/>
  <c r="BP279" i="1"/>
  <c r="BN279" i="1"/>
  <c r="Z279" i="1"/>
  <c r="BP315" i="1"/>
  <c r="BN315" i="1"/>
  <c r="Z315" i="1"/>
  <c r="BP329" i="1"/>
  <c r="BN329" i="1"/>
  <c r="Z329" i="1"/>
  <c r="BP349" i="1"/>
  <c r="BN349" i="1"/>
  <c r="Z349" i="1"/>
  <c r="Z22" i="1"/>
  <c r="Z23" i="1" s="1"/>
  <c r="BN22" i="1"/>
  <c r="BP22" i="1"/>
  <c r="Z26" i="1"/>
  <c r="BN26" i="1"/>
  <c r="BP26" i="1"/>
  <c r="Z30" i="1"/>
  <c r="BN30" i="1"/>
  <c r="C546" i="1"/>
  <c r="Z44" i="1"/>
  <c r="BN44" i="1"/>
  <c r="Y60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Z96" i="1"/>
  <c r="BN96" i="1"/>
  <c r="BP96" i="1"/>
  <c r="Z97" i="1"/>
  <c r="BN97" i="1"/>
  <c r="Z101" i="1"/>
  <c r="BN101" i="1"/>
  <c r="Z108" i="1"/>
  <c r="BN108" i="1"/>
  <c r="Z116" i="1"/>
  <c r="BN116" i="1"/>
  <c r="Y128" i="1"/>
  <c r="Z124" i="1"/>
  <c r="BN124" i="1"/>
  <c r="Z132" i="1"/>
  <c r="BP158" i="1"/>
  <c r="BN158" i="1"/>
  <c r="Z158" i="1"/>
  <c r="BP198" i="1"/>
  <c r="BN198" i="1"/>
  <c r="Z198" i="1"/>
  <c r="BP208" i="1"/>
  <c r="BN208" i="1"/>
  <c r="Z208" i="1"/>
  <c r="BP209" i="1"/>
  <c r="BN209" i="1"/>
  <c r="Z209" i="1"/>
  <c r="BP219" i="1"/>
  <c r="BN219" i="1"/>
  <c r="Z219" i="1"/>
  <c r="BP234" i="1"/>
  <c r="BN234" i="1"/>
  <c r="Z234" i="1"/>
  <c r="Y257" i="1"/>
  <c r="BP252" i="1"/>
  <c r="BN252" i="1"/>
  <c r="Z252" i="1"/>
  <c r="M546" i="1"/>
  <c r="BP271" i="1"/>
  <c r="BN271" i="1"/>
  <c r="Z271" i="1"/>
  <c r="S546" i="1"/>
  <c r="Y306" i="1"/>
  <c r="BP305" i="1"/>
  <c r="BN305" i="1"/>
  <c r="Z305" i="1"/>
  <c r="Z306" i="1" s="1"/>
  <c r="Y316" i="1"/>
  <c r="BN310" i="1"/>
  <c r="Z310" i="1"/>
  <c r="BP311" i="1"/>
  <c r="BN311" i="1"/>
  <c r="Z311" i="1"/>
  <c r="BP321" i="1"/>
  <c r="BN321" i="1"/>
  <c r="Z321" i="1"/>
  <c r="BP343" i="1"/>
  <c r="BN343" i="1"/>
  <c r="Z343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149" i="1"/>
  <c r="I546" i="1"/>
  <c r="Y184" i="1"/>
  <c r="Y223" i="1"/>
  <c r="Y228" i="1"/>
  <c r="K546" i="1"/>
  <c r="Y244" i="1"/>
  <c r="Y345" i="1"/>
  <c r="Y351" i="1"/>
  <c r="BP368" i="1"/>
  <c r="BN368" i="1"/>
  <c r="Z368" i="1"/>
  <c r="BP382" i="1"/>
  <c r="BN382" i="1"/>
  <c r="Z382" i="1"/>
  <c r="X546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U546" i="1"/>
  <c r="Y362" i="1"/>
  <c r="Y378" i="1"/>
  <c r="Y395" i="1"/>
  <c r="Y405" i="1"/>
  <c r="Y429" i="1"/>
  <c r="Y442" i="1"/>
  <c r="Y477" i="1"/>
  <c r="Y476" i="1"/>
  <c r="H9" i="1"/>
  <c r="A10" i="1"/>
  <c r="Y33" i="1"/>
  <c r="Y37" i="1"/>
  <c r="Y45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Z172" i="1"/>
  <c r="BN172" i="1"/>
  <c r="Z174" i="1"/>
  <c r="BN174" i="1"/>
  <c r="Z176" i="1"/>
  <c r="BN176" i="1"/>
  <c r="Y179" i="1"/>
  <c r="Z182" i="1"/>
  <c r="Z184" i="1" s="1"/>
  <c r="BN182" i="1"/>
  <c r="Y185" i="1"/>
  <c r="J546" i="1"/>
  <c r="Z193" i="1"/>
  <c r="Z194" i="1" s="1"/>
  <c r="BN193" i="1"/>
  <c r="Y194" i="1"/>
  <c r="Z197" i="1"/>
  <c r="Z199" i="1" s="1"/>
  <c r="BN197" i="1"/>
  <c r="BP197" i="1"/>
  <c r="Y200" i="1"/>
  <c r="Y211" i="1"/>
  <c r="Z203" i="1"/>
  <c r="BN203" i="1"/>
  <c r="Z205" i="1"/>
  <c r="BN205" i="1"/>
  <c r="Z207" i="1"/>
  <c r="BN207" i="1"/>
  <c r="BP216" i="1"/>
  <c r="BN216" i="1"/>
  <c r="Z216" i="1"/>
  <c r="BP220" i="1"/>
  <c r="BN220" i="1"/>
  <c r="Z220" i="1"/>
  <c r="F9" i="1"/>
  <c r="J9" i="1"/>
  <c r="B546" i="1"/>
  <c r="X537" i="1"/>
  <c r="X538" i="1"/>
  <c r="X54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BN84" i="1"/>
  <c r="BP84" i="1"/>
  <c r="E546" i="1"/>
  <c r="Z91" i="1"/>
  <c r="Z93" i="1" s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Y195" i="1"/>
  <c r="Y210" i="1"/>
  <c r="BP214" i="1"/>
  <c r="BN214" i="1"/>
  <c r="Z214" i="1"/>
  <c r="BP218" i="1"/>
  <c r="BN218" i="1"/>
  <c r="Z218" i="1"/>
  <c r="Y222" i="1"/>
  <c r="Z226" i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BN243" i="1"/>
  <c r="BP243" i="1"/>
  <c r="Z247" i="1"/>
  <c r="Z248" i="1" s="1"/>
  <c r="BN247" i="1"/>
  <c r="BP247" i="1"/>
  <c r="Y248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Y267" i="1"/>
  <c r="Y275" i="1"/>
  <c r="Y282" i="1"/>
  <c r="Y287" i="1"/>
  <c r="Y291" i="1"/>
  <c r="Y296" i="1"/>
  <c r="Y301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Y338" i="1"/>
  <c r="Y239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Y323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44" i="1"/>
  <c r="Y350" i="1"/>
  <c r="Y361" i="1"/>
  <c r="Y373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42" i="1"/>
  <c r="BN342" i="1"/>
  <c r="Z348" i="1"/>
  <c r="BN348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210" i="1" l="1"/>
  <c r="Z470" i="1"/>
  <c r="Z350" i="1"/>
  <c r="Z344" i="1"/>
  <c r="Z337" i="1"/>
  <c r="Z323" i="1"/>
  <c r="Z244" i="1"/>
  <c r="Z239" i="1"/>
  <c r="Z222" i="1"/>
  <c r="Z86" i="1"/>
  <c r="Z395" i="1"/>
  <c r="Z373" i="1"/>
  <c r="Z487" i="1"/>
  <c r="Z104" i="1"/>
  <c r="Y537" i="1"/>
  <c r="Y540" i="1"/>
  <c r="Z493" i="1"/>
  <c r="Z442" i="1"/>
  <c r="Z316" i="1"/>
  <c r="Z178" i="1"/>
  <c r="Z128" i="1"/>
  <c r="Z112" i="1"/>
  <c r="Z81" i="1"/>
  <c r="Z59" i="1"/>
  <c r="Y538" i="1"/>
  <c r="Z32" i="1"/>
  <c r="X539" i="1"/>
  <c r="Z529" i="1"/>
  <c r="Z505" i="1"/>
  <c r="Z424" i="1"/>
  <c r="Z405" i="1"/>
  <c r="Z331" i="1"/>
  <c r="Z281" i="1"/>
  <c r="Z274" i="1"/>
  <c r="Z266" i="1"/>
  <c r="Z256" i="1"/>
  <c r="Z160" i="1"/>
  <c r="Z118" i="1"/>
  <c r="Z66" i="1"/>
  <c r="Z45" i="1"/>
  <c r="Y536" i="1"/>
  <c r="Z512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<sst xmlns="http://schemas.openxmlformats.org/spreadsheetml/2006/main" count="2388" uniqueCount="853">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</sst>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818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1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11</v>
      </c>
      <c r="Y53" s="592">
        <f t="shared" ref="Y53:Y58" si="6">IFERROR(IF(X53="",0,CEILING((X53/$H53),1)*$H53),"")</f>
        <v>11.2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11.427232142857143</v>
      </c>
      <c r="BN53" s="64">
        <f t="shared" ref="BN53:BN58" si="8">IFERROR(Y53*I53/H53,"0")</f>
        <v>11.635</v>
      </c>
      <c r="BO53" s="64">
        <f t="shared" ref="BO53:BO58" si="9">IFERROR(1/J53*(X53/H53),"0")</f>
        <v>1.5345982142857144E-2</v>
      </c>
      <c r="BP53" s="64">
        <f t="shared" ref="BP53:BP58" si="10">IFERROR(1/J53*(Y53/H53),"0")</f>
        <v>1.5625E-2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15</v>
      </c>
      <c r="Y56" s="592">
        <f t="shared" si="6"/>
        <v>16</v>
      </c>
      <c r="Z56" s="36">
        <f>IFERROR(IF(Y56=0,"",ROUNDUP(Y56/H56,0)*0.00902),"")</f>
        <v>3.6080000000000001E-2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15.7875</v>
      </c>
      <c r="BN56" s="64">
        <f t="shared" si="8"/>
        <v>16.84</v>
      </c>
      <c r="BO56" s="64">
        <f t="shared" si="9"/>
        <v>2.8409090909090912E-2</v>
      </c>
      <c r="BP56" s="64">
        <f t="shared" si="10"/>
        <v>3.0303030303030304E-2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4.7321428571428577</v>
      </c>
      <c r="Y59" s="593">
        <f>IFERROR(Y53/H53,"0")+IFERROR(Y54/H54,"0")+IFERROR(Y55/H55,"0")+IFERROR(Y56/H56,"0")+IFERROR(Y57/H57,"0")+IFERROR(Y58/H58,"0")</f>
        <v>5</v>
      </c>
      <c r="Z59" s="593">
        <f>IFERROR(IF(Z53="",0,Z53),"0")+IFERROR(IF(Z54="",0,Z54),"0")+IFERROR(IF(Z55="",0,Z55),"0")+IFERROR(IF(Z56="",0,Z56),"0")+IFERROR(IF(Z57="",0,Z57),"0")+IFERROR(IF(Z58="",0,Z58),"0")</f>
        <v>5.5059999999999998E-2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26</v>
      </c>
      <c r="Y60" s="593">
        <f>IFERROR(SUM(Y53:Y58),"0")</f>
        <v>27.2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96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101.93142857142857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0.17857142857142858</v>
      </c>
      <c r="BP96" s="64">
        <f t="shared" ref="BP96:BP103" si="20">IFERROR(1/J96*(Y96/H96),"0")</f>
        <v>0.1875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26</v>
      </c>
      <c r="Y101" s="592">
        <f t="shared" si="16"/>
        <v>27</v>
      </c>
      <c r="Z101" s="36">
        <f>IFERROR(IF(Y101=0,"",ROUNDUP(Y101/H101,0)*0.00651),"")</f>
        <v>6.5100000000000005E-2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28.426666666666662</v>
      </c>
      <c r="BN101" s="64">
        <f t="shared" si="18"/>
        <v>29.519999999999996</v>
      </c>
      <c r="BO101" s="64">
        <f t="shared" si="19"/>
        <v>5.2910052910052914E-2</v>
      </c>
      <c r="BP101" s="64">
        <f t="shared" si="20"/>
        <v>5.4945054945054951E-2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21.058201058201057</v>
      </c>
      <c r="Y104" s="593">
        <f>IFERROR(Y96/H96,"0")+IFERROR(Y97/H97,"0")+IFERROR(Y98/H98,"0")+IFERROR(Y99/H99,"0")+IFERROR(Y100/H100,"0")+IFERROR(Y101/H101,"0")+IFERROR(Y102/H102,"0")+IFERROR(Y103/H103,"0")</f>
        <v>22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0.29286000000000001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122</v>
      </c>
      <c r="Y105" s="593">
        <f>IFERROR(SUM(Y96:Y103),"0")</f>
        <v>127.80000000000001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32</v>
      </c>
      <c r="Y108" s="592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33.288888888888884</v>
      </c>
      <c r="BN108" s="64">
        <f>IFERROR(Y108*I108/H108,"0")</f>
        <v>33.705000000000005</v>
      </c>
      <c r="BO108" s="64">
        <f>IFERROR(1/J108*(X108/H108),"0")</f>
        <v>4.6296296296296294E-2</v>
      </c>
      <c r="BP108" s="64">
        <f>IFERROR(1/J108*(Y108/H108),"0")</f>
        <v>4.6875000000000007E-2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2.9629629629629628</v>
      </c>
      <c r="Y112" s="593">
        <f>IFERROR(Y108/H108,"0")+IFERROR(Y109/H109,"0")+IFERROR(Y110/H110,"0")+IFERROR(Y111/H111,"0")</f>
        <v>3.0000000000000004</v>
      </c>
      <c r="Z112" s="593">
        <f>IFERROR(IF(Z108="",0,Z108),"0")+IFERROR(IF(Z109="",0,Z109),"0")+IFERROR(IF(Z110="",0,Z110),"0")+IFERROR(IF(Z111="",0,Z111),"0")</f>
        <v>5.6940000000000004E-2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32</v>
      </c>
      <c r="Y113" s="593">
        <f>IFERROR(SUM(Y108:Y111),"0")</f>
        <v>32.400000000000006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5</v>
      </c>
      <c r="Y115" s="592">
        <f>IFERROR(IF(X115="",0,CEILING((X115/$H115),1)*$H115),"")</f>
        <v>10.8</v>
      </c>
      <c r="Z115" s="36">
        <f>IFERROR(IF(Y115=0,"",ROUNDUP(Y115/H115,0)*0.01898),"")</f>
        <v>1.898E-2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5.2013888888888884</v>
      </c>
      <c r="BN115" s="64">
        <f>IFERROR(Y115*I115/H115,"0")</f>
        <v>11.234999999999999</v>
      </c>
      <c r="BO115" s="64">
        <f>IFERROR(1/J115*(X115/H115),"0")</f>
        <v>7.2337962962962955E-3</v>
      </c>
      <c r="BP115" s="64">
        <f>IFERROR(1/J115*(Y115/H115),"0")</f>
        <v>1.5625E-2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3</v>
      </c>
      <c r="Y117" s="592">
        <f>IFERROR(IF(X117="",0,CEILING((X117/$H117),1)*$H117),"")</f>
        <v>4.8</v>
      </c>
      <c r="Z117" s="36">
        <f>IFERROR(IF(Y117=0,"",ROUNDUP(Y117/H117,0)*0.00651),"")</f>
        <v>1.302E-2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3.2250000000000001</v>
      </c>
      <c r="BN117" s="64">
        <f>IFERROR(Y117*I117/H117,"0")</f>
        <v>5.16</v>
      </c>
      <c r="BO117" s="64">
        <f>IFERROR(1/J117*(X117/H117),"0")</f>
        <v>6.8681318681318689E-3</v>
      </c>
      <c r="BP117" s="64">
        <f>IFERROR(1/J117*(Y117/H117),"0")</f>
        <v>1.098901098901099E-2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1.7129629629629628</v>
      </c>
      <c r="Y118" s="593">
        <f>IFERROR(Y115/H115,"0")+IFERROR(Y116/H116,"0")+IFERROR(Y117/H117,"0")</f>
        <v>3</v>
      </c>
      <c r="Z118" s="593">
        <f>IFERROR(IF(Z115="",0,Z115),"0")+IFERROR(IF(Z116="",0,Z116),"0")+IFERROR(IF(Z117="",0,Z117),"0")</f>
        <v>3.2000000000000001E-2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8</v>
      </c>
      <c r="Y119" s="593">
        <f>IFERROR(SUM(Y115:Y117),"0")</f>
        <v>15.600000000000001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6</v>
      </c>
      <c r="Y165" s="592">
        <f>IFERROR(IF(X165="",0,CEILING((X165/$H165),1)*$H165),"")</f>
        <v>7.92</v>
      </c>
      <c r="Z165" s="36">
        <f>IFERROR(IF(Y165=0,"",ROUNDUP(Y165/H165,0)*0.00502),"")</f>
        <v>2.0080000000000001E-2</v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6.3030303030303036</v>
      </c>
      <c r="BN165" s="64">
        <f>IFERROR(Y165*I165/H165,"0")</f>
        <v>8.32</v>
      </c>
      <c r="BO165" s="64">
        <f>IFERROR(1/J165*(X165/H165),"0")</f>
        <v>1.2950012950012951E-2</v>
      </c>
      <c r="BP165" s="64">
        <f>IFERROR(1/J165*(Y165/H165),"0")</f>
        <v>1.7094017094017096E-2</v>
      </c>
    </row>
    <row r="166" spans="1:68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3.0303030303030303</v>
      </c>
      <c r="Y166" s="593">
        <f>IFERROR(Y165/H165,"0")</f>
        <v>4</v>
      </c>
      <c r="Z166" s="593">
        <f>IFERROR(IF(Z165="",0,Z165),"0")</f>
        <v>2.0080000000000001E-2</v>
      </c>
      <c r="AA166" s="594"/>
      <c r="AB166" s="594"/>
      <c r="AC166" s="594"/>
    </row>
    <row r="167" spans="1:68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6</v>
      </c>
      <c r="Y167" s="593">
        <f>IFERROR(SUM(Y165:Y165),"0")</f>
        <v>7.92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10</v>
      </c>
      <c r="Y169" s="592">
        <f t="shared" ref="Y169:Y177" si="26">IFERROR(IF(X169="",0,CEILING((X169/$H169),1)*$H169),"")</f>
        <v>12.600000000000001</v>
      </c>
      <c r="Z169" s="36">
        <f>IFERROR(IF(Y169=0,"",ROUNDUP(Y169/H169,0)*0.00902),"")</f>
        <v>2.7060000000000001E-2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10.642857142857141</v>
      </c>
      <c r="BN169" s="64">
        <f t="shared" ref="BN169:BN177" si="28">IFERROR(Y169*I169/H169,"0")</f>
        <v>13.41</v>
      </c>
      <c r="BO169" s="64">
        <f t="shared" ref="BO169:BO177" si="29">IFERROR(1/J169*(X169/H169),"0")</f>
        <v>1.8037518037518036E-2</v>
      </c>
      <c r="BP169" s="64">
        <f t="shared" ref="BP169:BP177" si="30">IFERROR(1/J169*(Y169/H169),"0")</f>
        <v>2.2727272727272728E-2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10</v>
      </c>
      <c r="Y171" s="59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10.5</v>
      </c>
      <c r="BN171" s="64">
        <f t="shared" si="28"/>
        <v>13.230000000000002</v>
      </c>
      <c r="BO171" s="64">
        <f t="shared" si="29"/>
        <v>1.8037518037518036E-2</v>
      </c>
      <c r="BP171" s="64">
        <f t="shared" si="30"/>
        <v>2.2727272727272728E-2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11</v>
      </c>
      <c r="Y172" s="592">
        <f t="shared" si="26"/>
        <v>12.600000000000001</v>
      </c>
      <c r="Z172" s="36">
        <f>IFERROR(IF(Y172=0,"",ROUNDUP(Y172/H172,0)*0.00502),"")</f>
        <v>3.0120000000000001E-2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11.68095238095238</v>
      </c>
      <c r="BN172" s="64">
        <f t="shared" si="28"/>
        <v>13.38</v>
      </c>
      <c r="BO172" s="64">
        <f t="shared" si="29"/>
        <v>2.2385022385022386E-2</v>
      </c>
      <c r="BP172" s="64">
        <f t="shared" si="30"/>
        <v>2.5641025641025644E-2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4</v>
      </c>
      <c r="Y174" s="592">
        <f t="shared" si="26"/>
        <v>5.4</v>
      </c>
      <c r="Z174" s="36">
        <f>IFERROR(IF(Y174=0,"",ROUNDUP(Y174/H174,0)*0.00502),"")</f>
        <v>1.506E-2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4.2888888888888888</v>
      </c>
      <c r="BN174" s="64">
        <f t="shared" si="28"/>
        <v>5.79</v>
      </c>
      <c r="BO174" s="64">
        <f t="shared" si="29"/>
        <v>9.4966761633428314E-3</v>
      </c>
      <c r="BP174" s="64">
        <f t="shared" si="30"/>
        <v>1.2820512820512822E-2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12.222222222222221</v>
      </c>
      <c r="Y178" s="593">
        <f>IFERROR(Y169/H169,"0")+IFERROR(Y170/H170,"0")+IFERROR(Y171/H171,"0")+IFERROR(Y172/H172,"0")+IFERROR(Y173/H173,"0")+IFERROR(Y174/H174,"0")+IFERROR(Y175/H175,"0")+IFERROR(Y176/H176,"0")+IFERROR(Y177/H177,"0")</f>
        <v>15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9.9300000000000013E-2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35</v>
      </c>
      <c r="Y179" s="593">
        <f>IFERROR(SUM(Y169:Y177),"0")</f>
        <v>43.2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7</v>
      </c>
      <c r="Y202" s="592">
        <f t="shared" ref="Y202:Y209" si="31">IFERROR(IF(X202="",0,CEILING((X202/$H202),1)*$H202),"")</f>
        <v>10.8</v>
      </c>
      <c r="Z202" s="36">
        <f>IFERROR(IF(Y202=0,"",ROUNDUP(Y202/H202,0)*0.00902),"")</f>
        <v>1.804E-2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7.2722222222222221</v>
      </c>
      <c r="BN202" s="64">
        <f t="shared" ref="BN202:BN209" si="33">IFERROR(Y202*I202/H202,"0")</f>
        <v>11.22</v>
      </c>
      <c r="BO202" s="64">
        <f t="shared" ref="BO202:BO209" si="34">IFERROR(1/J202*(X202/H202),"0")</f>
        <v>9.8204264870931542E-3</v>
      </c>
      <c r="BP202" s="64">
        <f t="shared" ref="BP202:BP209" si="35">IFERROR(1/J202*(Y202/H202),"0")</f>
        <v>1.5151515151515152E-2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7</v>
      </c>
      <c r="Y203" s="592">
        <f t="shared" si="31"/>
        <v>10.8</v>
      </c>
      <c r="Z203" s="36">
        <f>IFERROR(IF(Y203=0,"",ROUNDUP(Y203/H203,0)*0.00902),"")</f>
        <v>1.804E-2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7.2722222222222221</v>
      </c>
      <c r="BN203" s="64">
        <f t="shared" si="33"/>
        <v>11.22</v>
      </c>
      <c r="BO203" s="64">
        <f t="shared" si="34"/>
        <v>9.8204264870931542E-3</v>
      </c>
      <c r="BP203" s="64">
        <f t="shared" si="35"/>
        <v>1.5151515151515152E-2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33</v>
      </c>
      <c r="Y205" s="592">
        <f t="shared" si="31"/>
        <v>37.800000000000004</v>
      </c>
      <c r="Z205" s="36">
        <f>IFERROR(IF(Y205=0,"",ROUNDUP(Y205/H205,0)*0.00902),"")</f>
        <v>6.3140000000000002E-2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34.283333333333339</v>
      </c>
      <c r="BN205" s="64">
        <f t="shared" si="33"/>
        <v>39.270000000000003</v>
      </c>
      <c r="BO205" s="64">
        <f t="shared" si="34"/>
        <v>4.6296296296296294E-2</v>
      </c>
      <c r="BP205" s="64">
        <f t="shared" si="35"/>
        <v>5.3030303030303032E-2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3</v>
      </c>
      <c r="Y207" s="592">
        <f t="shared" si="31"/>
        <v>3.6</v>
      </c>
      <c r="Z207" s="36">
        <f>IFERROR(IF(Y207=0,"",ROUNDUP(Y207/H207,0)*0.00502),"")</f>
        <v>1.004E-2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3.1666666666666661</v>
      </c>
      <c r="BN207" s="64">
        <f t="shared" si="33"/>
        <v>3.8</v>
      </c>
      <c r="BO207" s="64">
        <f t="shared" si="34"/>
        <v>7.1225071225071226E-3</v>
      </c>
      <c r="BP207" s="64">
        <f t="shared" si="35"/>
        <v>8.5470085470085479E-3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10.370370370370368</v>
      </c>
      <c r="Y210" s="593">
        <f>IFERROR(Y202/H202,"0")+IFERROR(Y203/H203,"0")+IFERROR(Y204/H204,"0")+IFERROR(Y205/H205,"0")+IFERROR(Y206/H206,"0")+IFERROR(Y207/H207,"0")+IFERROR(Y208/H208,"0")+IFERROR(Y209/H209,"0")</f>
        <v>13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0.10926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50</v>
      </c>
      <c r="Y211" s="593">
        <f>IFERROR(SUM(Y202:Y209),"0")</f>
        <v>63.000000000000007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27</v>
      </c>
      <c r="Y216" s="592">
        <f t="shared" si="36"/>
        <v>28.799999999999997</v>
      </c>
      <c r="Z216" s="36">
        <f t="shared" ref="Z216:Z221" si="41">IFERROR(IF(Y216=0,"",ROUNDUP(Y216/H216,0)*0.00651),"")</f>
        <v>7.8119999999999995E-2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30.037500000000001</v>
      </c>
      <c r="BN216" s="64">
        <f t="shared" si="38"/>
        <v>32.039999999999992</v>
      </c>
      <c r="BO216" s="64">
        <f t="shared" si="39"/>
        <v>6.1813186813186816E-2</v>
      </c>
      <c r="BP216" s="64">
        <f t="shared" si="40"/>
        <v>6.5934065934065936E-2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78</v>
      </c>
      <c r="Y218" s="592">
        <f t="shared" si="36"/>
        <v>79.2</v>
      </c>
      <c r="Z218" s="36">
        <f t="shared" si="41"/>
        <v>0.21482999999999999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86.190000000000012</v>
      </c>
      <c r="BN218" s="64">
        <f t="shared" si="38"/>
        <v>87.51600000000002</v>
      </c>
      <c r="BO218" s="64">
        <f t="shared" si="39"/>
        <v>0.17857142857142858</v>
      </c>
      <c r="BP218" s="64">
        <f t="shared" si="40"/>
        <v>0.18131868131868134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48</v>
      </c>
      <c r="Y219" s="592">
        <f t="shared" si="36"/>
        <v>48</v>
      </c>
      <c r="Z219" s="36">
        <f t="shared" si="41"/>
        <v>0.13020000000000001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53.040000000000006</v>
      </c>
      <c r="BN219" s="64">
        <f t="shared" si="38"/>
        <v>53.040000000000006</v>
      </c>
      <c r="BO219" s="64">
        <f t="shared" si="39"/>
        <v>0.1098901098901099</v>
      </c>
      <c r="BP219" s="64">
        <f t="shared" si="40"/>
        <v>0.1098901098901099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21</v>
      </c>
      <c r="Y221" s="592">
        <f t="shared" si="36"/>
        <v>21.599999999999998</v>
      </c>
      <c r="Z221" s="36">
        <f t="shared" si="41"/>
        <v>5.8590000000000003E-2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23.2575</v>
      </c>
      <c r="BN221" s="64">
        <f t="shared" si="38"/>
        <v>23.921999999999997</v>
      </c>
      <c r="BO221" s="64">
        <f t="shared" si="39"/>
        <v>4.807692307692308E-2</v>
      </c>
      <c r="BP221" s="64">
        <f t="shared" si="40"/>
        <v>4.9450549450549455E-2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72.5</v>
      </c>
      <c r="Y222" s="593">
        <f>IFERROR(Y213/H213,"0")+IFERROR(Y214/H214,"0")+IFERROR(Y215/H215,"0")+IFERROR(Y216/H216,"0")+IFERROR(Y217/H217,"0")+IFERROR(Y218/H218,"0")+IFERROR(Y219/H219,"0")+IFERROR(Y220/H220,"0")+IFERROR(Y221/H221,"0")</f>
        <v>74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0.48174000000000006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174</v>
      </c>
      <c r="Y223" s="593">
        <f>IFERROR(SUM(Y213:Y221),"0")</f>
        <v>177.6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5</v>
      </c>
      <c r="Y225" s="59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5.5250000000000012</v>
      </c>
      <c r="BN225" s="64">
        <f>IFERROR(Y225*I225/H225,"0")</f>
        <v>7.9560000000000004</v>
      </c>
      <c r="BO225" s="64">
        <f>IFERROR(1/J225*(X225/H225),"0")</f>
        <v>1.1446886446886448E-2</v>
      </c>
      <c r="BP225" s="64">
        <f>IFERROR(1/J225*(Y225/H225),"0")</f>
        <v>1.6483516483516484E-2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9</v>
      </c>
      <c r="Y226" s="592">
        <f>IFERROR(IF(X226="",0,CEILING((X226/$H226),1)*$H226),"")</f>
        <v>9.6</v>
      </c>
      <c r="Z226" s="36">
        <f>IFERROR(IF(Y226=0,"",ROUNDUP(Y226/H226,0)*0.00651),"")</f>
        <v>2.6040000000000001E-2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9.9450000000000021</v>
      </c>
      <c r="BN226" s="64">
        <f>IFERROR(Y226*I226/H226,"0")</f>
        <v>10.608000000000001</v>
      </c>
      <c r="BO226" s="64">
        <f>IFERROR(1/J226*(X226/H226),"0")</f>
        <v>2.0604395604395608E-2</v>
      </c>
      <c r="BP226" s="64">
        <f>IFERROR(1/J226*(Y226/H226),"0")</f>
        <v>2.197802197802198E-2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5.8333333333333339</v>
      </c>
      <c r="Y227" s="593">
        <f>IFERROR(Y225/H225,"0")+IFERROR(Y226/H226,"0")</f>
        <v>7</v>
      </c>
      <c r="Z227" s="593">
        <f>IFERROR(IF(Z225="",0,Z225),"0")+IFERROR(IF(Z226="",0,Z226),"0")</f>
        <v>4.5569999999999999E-2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14</v>
      </c>
      <c r="Y228" s="593">
        <f>IFERROR(SUM(Y225:Y226),"0")</f>
        <v>16.799999999999997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2</v>
      </c>
      <c r="Y279" s="592">
        <f>IFERROR(IF(X279="",0,CEILING((X279/$H279),1)*$H279),"")</f>
        <v>2.4</v>
      </c>
      <c r="Z279" s="36">
        <f>IFERROR(IF(Y279=0,"",ROUNDUP(Y279/H279,0)*0.00651),"")</f>
        <v>6.5100000000000002E-3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2.2100000000000004</v>
      </c>
      <c r="BN279" s="64">
        <f>IFERROR(Y279*I279/H279,"0")</f>
        <v>2.6520000000000001</v>
      </c>
      <c r="BO279" s="64">
        <f>IFERROR(1/J279*(X279/H279),"0")</f>
        <v>4.578754578754579E-3</v>
      </c>
      <c r="BP279" s="64">
        <f>IFERROR(1/J279*(Y279/H279),"0")</f>
        <v>5.4945054945054949E-3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31</v>
      </c>
      <c r="Y280" s="592">
        <f>IFERROR(IF(X280="",0,CEILING((X280/$H280),1)*$H280),"")</f>
        <v>31.2</v>
      </c>
      <c r="Z280" s="36">
        <f>IFERROR(IF(Y280=0,"",ROUNDUP(Y280/H280,0)*0.00651),"")</f>
        <v>8.4629999999999997E-2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33.325000000000003</v>
      </c>
      <c r="BN280" s="64">
        <f>IFERROR(Y280*I280/H280,"0")</f>
        <v>33.54</v>
      </c>
      <c r="BO280" s="64">
        <f>IFERROR(1/J280*(X280/H280),"0")</f>
        <v>7.0970695970695982E-2</v>
      </c>
      <c r="BP280" s="64">
        <f>IFERROR(1/J280*(Y280/H280),"0")</f>
        <v>7.1428571428571438E-2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13.750000000000002</v>
      </c>
      <c r="Y281" s="593">
        <f>IFERROR(Y278/H278,"0")+IFERROR(Y279/H279,"0")+IFERROR(Y280/H280,"0")</f>
        <v>14</v>
      </c>
      <c r="Z281" s="593">
        <f>IFERROR(IF(Z278="",0,Z278),"0")+IFERROR(IF(Z279="",0,Z279),"0")+IFERROR(IF(Z280="",0,Z280),"0")</f>
        <v>9.1139999999999999E-2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33</v>
      </c>
      <c r="Y282" s="593">
        <f>IFERROR(SUM(Y278:Y280),"0")</f>
        <v>33.6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5</v>
      </c>
      <c r="Y310" s="592">
        <f t="shared" ref="Y310:Y315" si="52">IFERROR(IF(X310="",0,CEILING((X310/$H310),1)*$H310),"")</f>
        <v>10.8</v>
      </c>
      <c r="Z310" s="36">
        <f>IFERROR(IF(Y310=0,"",ROUNDUP(Y310/H310,0)*0.01898),"")</f>
        <v>1.898E-2</v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5.2013888888888884</v>
      </c>
      <c r="BN310" s="64">
        <f t="shared" ref="BN310:BN315" si="54">IFERROR(Y310*I310/H310,"0")</f>
        <v>11.234999999999999</v>
      </c>
      <c r="BO310" s="64">
        <f t="shared" ref="BO310:BO315" si="55">IFERROR(1/J310*(X310/H310),"0")</f>
        <v>7.2337962962962955E-3</v>
      </c>
      <c r="BP310" s="64">
        <f t="shared" ref="BP310:BP315" si="56">IFERROR(1/J310*(Y310/H310),"0")</f>
        <v>1.5625E-2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4</v>
      </c>
      <c r="Y311" s="592">
        <f t="shared" si="52"/>
        <v>10.8</v>
      </c>
      <c r="Z311" s="36">
        <f>IFERROR(IF(Y311=0,"",ROUNDUP(Y311/H311,0)*0.01898),"")</f>
        <v>1.898E-2</v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4.1611111111111105</v>
      </c>
      <c r="BN311" s="64">
        <f t="shared" si="54"/>
        <v>11.234999999999999</v>
      </c>
      <c r="BO311" s="64">
        <f t="shared" si="55"/>
        <v>5.7870370370370367E-3</v>
      </c>
      <c r="BP311" s="64">
        <f t="shared" si="56"/>
        <v>1.5625E-2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0.83333333333333326</v>
      </c>
      <c r="Y316" s="593">
        <f>IFERROR(Y310/H310,"0")+IFERROR(Y311/H311,"0")+IFERROR(Y312/H312,"0")+IFERROR(Y313/H313,"0")+IFERROR(Y314/H314,"0")+IFERROR(Y315/H315,"0")</f>
        <v>2</v>
      </c>
      <c r="Z316" s="593">
        <f>IFERROR(IF(Z310="",0,Z310),"0")+IFERROR(IF(Z311="",0,Z311),"0")+IFERROR(IF(Z312="",0,Z312),"0")+IFERROR(IF(Z313="",0,Z313),"0")+IFERROR(IF(Z314="",0,Z314),"0")+IFERROR(IF(Z315="",0,Z315),"0")</f>
        <v>3.7960000000000001E-2</v>
      </c>
      <c r="AA316" s="594"/>
      <c r="AB316" s="594"/>
      <c r="AC316" s="594"/>
    </row>
    <row r="317" spans="1:68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9</v>
      </c>
      <c r="Y317" s="593">
        <f>IFERROR(SUM(Y310:Y315),"0")</f>
        <v>21.6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28</v>
      </c>
      <c r="Y335" s="592">
        <f>IFERROR(IF(X335="",0,CEILING((X335/$H335),1)*$H335),"")</f>
        <v>31.2</v>
      </c>
      <c r="Z335" s="36">
        <f>IFERROR(IF(Y335=0,"",ROUNDUP(Y335/H335,0)*0.01898),"")</f>
        <v>7.5920000000000001E-2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29.863076923076925</v>
      </c>
      <c r="BN335" s="64">
        <f>IFERROR(Y335*I335/H335,"0")</f>
        <v>33.276000000000003</v>
      </c>
      <c r="BO335" s="64">
        <f>IFERROR(1/J335*(X335/H335),"0")</f>
        <v>5.6089743589743592E-2</v>
      </c>
      <c r="BP335" s="64">
        <f>IFERROR(1/J335*(Y335/H335),"0")</f>
        <v>6.25E-2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3.5897435897435899</v>
      </c>
      <c r="Y337" s="593">
        <f>IFERROR(Y334/H334,"0")+IFERROR(Y335/H335,"0")+IFERROR(Y336/H336,"0")</f>
        <v>4</v>
      </c>
      <c r="Z337" s="593">
        <f>IFERROR(IF(Z334="",0,Z334),"0")+IFERROR(IF(Z335="",0,Z335),"0")+IFERROR(IF(Z336="",0,Z336),"0")</f>
        <v>7.5920000000000001E-2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28</v>
      </c>
      <c r="Y338" s="593">
        <f>IFERROR(SUM(Y334:Y336),"0")</f>
        <v>31.2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5</v>
      </c>
      <c r="Y354" s="592">
        <f>IFERROR(IF(X354="",0,CEILING((X354/$H354),1)*$H354),"")</f>
        <v>5.4</v>
      </c>
      <c r="Z354" s="36">
        <f>IFERROR(IF(Y354=0,"",ROUNDUP(Y354/H354,0)*0.00651),"")</f>
        <v>1.9529999999999999E-2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5.6333333333333337</v>
      </c>
      <c r="BN354" s="64">
        <f>IFERROR(Y354*I354/H354,"0")</f>
        <v>6.0839999999999996</v>
      </c>
      <c r="BO354" s="64">
        <f>IFERROR(1/J354*(X354/H354),"0")</f>
        <v>1.5262515262515264E-2</v>
      </c>
      <c r="BP354" s="64">
        <f>IFERROR(1/J354*(Y354/H354),"0")</f>
        <v>1.6483516483516484E-2</v>
      </c>
    </row>
    <row r="355" spans="1:68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2.7777777777777777</v>
      </c>
      <c r="Y355" s="593">
        <f>IFERROR(Y354/H354,"0")</f>
        <v>3</v>
      </c>
      <c r="Z355" s="593">
        <f>IFERROR(IF(Z354="",0,Z354),"0")</f>
        <v>1.9529999999999999E-2</v>
      </c>
      <c r="AA355" s="594"/>
      <c r="AB355" s="594"/>
      <c r="AC355" s="594"/>
    </row>
    <row r="356" spans="1:68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5</v>
      </c>
      <c r="Y356" s="593">
        <f>IFERROR(SUM(Y354:Y354),"0")</f>
        <v>5.4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176</v>
      </c>
      <c r="Y367" s="592">
        <f t="shared" si="57"/>
        <v>180</v>
      </c>
      <c r="Z367" s="36">
        <f>IFERROR(IF(Y367=0,"",ROUNDUP(Y367/H367,0)*0.02175),"")</f>
        <v>0.26100000000000001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181.63200000000001</v>
      </c>
      <c r="BN367" s="64">
        <f t="shared" si="59"/>
        <v>185.76000000000002</v>
      </c>
      <c r="BO367" s="64">
        <f t="shared" si="60"/>
        <v>0.24444444444444441</v>
      </c>
      <c r="BP367" s="64">
        <f t="shared" si="61"/>
        <v>0.25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163</v>
      </c>
      <c r="Y369" s="592">
        <f t="shared" si="57"/>
        <v>165</v>
      </c>
      <c r="Z369" s="36">
        <f>IFERROR(IF(Y369=0,"",ROUNDUP(Y369/H369,0)*0.02175),"")</f>
        <v>0.23924999999999999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168.21600000000001</v>
      </c>
      <c r="BN369" s="64">
        <f t="shared" si="59"/>
        <v>170.28000000000003</v>
      </c>
      <c r="BO369" s="64">
        <f t="shared" si="60"/>
        <v>0.22638888888888889</v>
      </c>
      <c r="BP369" s="64">
        <f t="shared" si="61"/>
        <v>0.22916666666666666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22.6</v>
      </c>
      <c r="Y373" s="593">
        <f>IFERROR(Y366/H366,"0")+IFERROR(Y367/H367,"0")+IFERROR(Y368/H368,"0")+IFERROR(Y369/H369,"0")+IFERROR(Y370/H370,"0")+IFERROR(Y371/H371,"0")+IFERROR(Y372/H372,"0")</f>
        <v>23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0.50024999999999997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339</v>
      </c>
      <c r="Y374" s="593">
        <f>IFERROR(SUM(Y366:Y372),"0")</f>
        <v>345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48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50.768000000000001</v>
      </c>
      <c r="BN382" s="64">
        <f>IFERROR(Y382*I382/H382,"0")</f>
        <v>57.113999999999997</v>
      </c>
      <c r="BO382" s="64">
        <f>IFERROR(1/J382*(X382/H382),"0")</f>
        <v>8.3333333333333329E-2</v>
      </c>
      <c r="BP382" s="64">
        <f>IFERROR(1/J382*(Y382/H382),"0")</f>
        <v>9.375E-2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5.333333333333333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48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63</v>
      </c>
      <c r="Y386" s="592">
        <f>IFERROR(IF(X386="",0,CEILING((X386/$H386),1)*$H386),"")</f>
        <v>63</v>
      </c>
      <c r="Z386" s="36">
        <f>IFERROR(IF(Y386=0,"",ROUNDUP(Y386/H386,0)*0.01898),"")</f>
        <v>0.13286000000000001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66.632999999999996</v>
      </c>
      <c r="BN386" s="64">
        <f>IFERROR(Y386*I386/H386,"0")</f>
        <v>66.632999999999996</v>
      </c>
      <c r="BO386" s="64">
        <f>IFERROR(1/J386*(X386/H386),"0")</f>
        <v>0.109375</v>
      </c>
      <c r="BP386" s="64">
        <f>IFERROR(1/J386*(Y386/H386),"0")</f>
        <v>0.109375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7</v>
      </c>
      <c r="Y387" s="593">
        <f>IFERROR(Y386/H386,"0")</f>
        <v>7</v>
      </c>
      <c r="Z387" s="593">
        <f>IFERROR(IF(Z386="",0,Z386),"0")</f>
        <v>0.13286000000000001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63</v>
      </c>
      <c r="Y388" s="593">
        <f>IFERROR(SUM(Y386:Y386),"0")</f>
        <v>63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16</v>
      </c>
      <c r="Y438" s="592">
        <f>IFERROR(IF(X438="",0,CEILING((X438/$H438),1)*$H438),"")</f>
        <v>16.200000000000003</v>
      </c>
      <c r="Z438" s="36">
        <f>IFERROR(IF(Y438=0,"",ROUNDUP(Y438/H438,0)*0.00902),"")</f>
        <v>2.7060000000000001E-2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16.622222222222224</v>
      </c>
      <c r="BN438" s="64">
        <f>IFERROR(Y438*I438/H438,"0")</f>
        <v>16.830000000000002</v>
      </c>
      <c r="BO438" s="64">
        <f>IFERROR(1/J438*(X438/H438),"0")</f>
        <v>2.2446689113355778E-2</v>
      </c>
      <c r="BP438" s="64">
        <f>IFERROR(1/J438*(Y438/H438),"0")</f>
        <v>2.2727272727272731E-2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2.9629629629629628</v>
      </c>
      <c r="Y442" s="593">
        <f>IFERROR(Y438/H438,"0")+IFERROR(Y439/H439,"0")+IFERROR(Y440/H440,"0")+IFERROR(Y441/H441,"0")</f>
        <v>3.0000000000000004</v>
      </c>
      <c r="Z442" s="593">
        <f>IFERROR(IF(Z438="",0,Z438),"0")+IFERROR(IF(Z439="",0,Z439),"0")+IFERROR(IF(Z440="",0,Z440),"0")+IFERROR(IF(Z441="",0,Z441),"0")</f>
        <v>2.7060000000000001E-2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16</v>
      </c>
      <c r="Y443" s="593">
        <f>IFERROR(SUM(Y438:Y441),"0")</f>
        <v>16.200000000000003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8</v>
      </c>
      <c r="Y457" s="592">
        <f t="shared" ref="Y457:Y469" si="68">IFERROR(IF(X457="",0,CEILING((X457/$H457),1)*$H457),"")</f>
        <v>10.56</v>
      </c>
      <c r="Z457" s="36">
        <f t="shared" ref="Z457:Z462" si="69">IFERROR(IF(Y457=0,"",ROUNDUP(Y457/H457,0)*0.01196),"")</f>
        <v>2.392E-2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8.545454545454545</v>
      </c>
      <c r="BN457" s="64">
        <f t="shared" ref="BN457:BN469" si="71">IFERROR(Y457*I457/H457,"0")</f>
        <v>11.28</v>
      </c>
      <c r="BO457" s="64">
        <f t="shared" ref="BO457:BO469" si="72">IFERROR(1/J457*(X457/H457),"0")</f>
        <v>1.456876456876457E-2</v>
      </c>
      <c r="BP457" s="64">
        <f t="shared" ref="BP457:BP469" si="73">IFERROR(1/J457*(Y457/H457),"0")</f>
        <v>1.9230769230769232E-2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9</v>
      </c>
      <c r="Y458" s="592">
        <f t="shared" si="68"/>
        <v>10.56</v>
      </c>
      <c r="Z458" s="36">
        <f t="shared" si="69"/>
        <v>2.392E-2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9.6136363636363633</v>
      </c>
      <c r="BN458" s="64">
        <f t="shared" si="71"/>
        <v>11.28</v>
      </c>
      <c r="BO458" s="64">
        <f t="shared" si="72"/>
        <v>1.638986013986014E-2</v>
      </c>
      <c r="BP458" s="64">
        <f t="shared" si="73"/>
        <v>1.9230769230769232E-2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3.2196969696969697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4.7840000000000001E-2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17</v>
      </c>
      <c r="Y471" s="593">
        <f>IFERROR(SUM(Y457:Y469),"0")</f>
        <v>21.12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hidden="1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hidden="1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58</v>
      </c>
      <c r="Y479" s="592">
        <f t="shared" ref="Y479:Y486" si="74">IFERROR(IF(X479="",0,CEILING((X479/$H479),1)*$H479),"")</f>
        <v>58.080000000000005</v>
      </c>
      <c r="Z479" s="36">
        <f>IFERROR(IF(Y479=0,"",ROUNDUP(Y479/H479,0)*0.01196),"")</f>
        <v>0.13156000000000001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61.954545454545453</v>
      </c>
      <c r="BN479" s="64">
        <f t="shared" ref="BN479:BN486" si="76">IFERROR(Y479*I479/H479,"0")</f>
        <v>62.040000000000006</v>
      </c>
      <c r="BO479" s="64">
        <f t="shared" ref="BO479:BO486" si="77">IFERROR(1/J479*(X479/H479),"0")</f>
        <v>0.10562354312354312</v>
      </c>
      <c r="BP479" s="64">
        <f t="shared" ref="BP479:BP486" si="78">IFERROR(1/J479*(Y479/H479),"0")</f>
        <v>0.10576923076923078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33</v>
      </c>
      <c r="Y480" s="592">
        <f t="shared" si="74"/>
        <v>36.96</v>
      </c>
      <c r="Z480" s="36">
        <f>IFERROR(IF(Y480=0,"",ROUNDUP(Y480/H480,0)*0.01196),"")</f>
        <v>8.3720000000000003E-2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35.249999999999993</v>
      </c>
      <c r="BN480" s="64">
        <f t="shared" si="76"/>
        <v>39.479999999999997</v>
      </c>
      <c r="BO480" s="64">
        <f t="shared" si="77"/>
        <v>6.0096153846153848E-2</v>
      </c>
      <c r="BP480" s="64">
        <f t="shared" si="78"/>
        <v>6.7307692307692318E-2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17.234848484848484</v>
      </c>
      <c r="Y487" s="593">
        <f>IFERROR(Y479/H479,"0")+IFERROR(Y480/H480,"0")+IFERROR(Y481/H481,"0")+IFERROR(Y482/H482,"0")+IFERROR(Y483/H483,"0")+IFERROR(Y484/H484,"0")+IFERROR(Y485/H485,"0")+IFERROR(Y486/H486,"0")</f>
        <v>18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0.21528000000000003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91</v>
      </c>
      <c r="Y488" s="593">
        <f>IFERROR(SUM(Y479:Y486),"0")</f>
        <v>95.04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76</v>
      </c>
      <c r="Y520" s="592">
        <f>IFERROR(IF(X520="",0,CEILING((X520/$H520),1)*$H520),"")</f>
        <v>81</v>
      </c>
      <c r="Z520" s="36">
        <f>IFERROR(IF(Y520=0,"",ROUNDUP(Y520/H520,0)*0.01898),"")</f>
        <v>0.17082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80.382666666666665</v>
      </c>
      <c r="BN520" s="64">
        <f>IFERROR(Y520*I520/H520,"0")</f>
        <v>85.670999999999992</v>
      </c>
      <c r="BO520" s="64">
        <f>IFERROR(1/J520*(X520/H520),"0")</f>
        <v>0.13194444444444445</v>
      </c>
      <c r="BP520" s="64">
        <f>IFERROR(1/J520*(Y520/H520),"0")</f>
        <v>0.140625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8.4444444444444446</v>
      </c>
      <c r="Y522" s="593">
        <f>IFERROR(Y520/H520,"0")+IFERROR(Y521/H521,"0")</f>
        <v>9</v>
      </c>
      <c r="Z522" s="593">
        <f>IFERROR(IF(Z520="",0,Z520),"0")+IFERROR(IF(Z521="",0,Z521),"0")</f>
        <v>0.17082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76</v>
      </c>
      <c r="Y523" s="593">
        <f>IFERROR(SUM(Y520:Y521),"0")</f>
        <v>81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1192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1278.68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1262.7047138278388</v>
      </c>
      <c r="Y537" s="593">
        <f>IFERROR(SUM(BN22:BN533),"0")</f>
        <v>1354.2350000000001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3</v>
      </c>
      <c r="Y538" s="38">
        <f>ROUNDUP(SUM(BP22:BP533),0)</f>
        <v>3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1337.7047138278388</v>
      </c>
      <c r="Y539" s="593">
        <f>GrossWeightTotalR+PalletQtyTotalR*25</f>
        <v>1429.2350000000001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222.1686396936397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239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2.6253500000000001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27.2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127.80000000000001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48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51.120000000000005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257.39999999999998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33.6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52.8</v>
      </c>
      <c r="U546" s="46">
        <f>IFERROR(Y354*1,"0")+IFERROR(Y358*1,"0")+IFERROR(Y359*1,"0")+IFERROR(Y360*1,"0")</f>
        <v>5.4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462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16.200000000000003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116.16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81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92,00"/>
        <filter val="1 262,70"/>
        <filter val="1 337,70"/>
        <filter val="1,71"/>
        <filter val="10,00"/>
        <filter val="10,37"/>
        <filter val="11,00"/>
        <filter val="12,22"/>
        <filter val="122,00"/>
        <filter val="13,75"/>
        <filter val="14,00"/>
        <filter val="15,00"/>
        <filter val="16,00"/>
        <filter val="163,00"/>
        <filter val="17,00"/>
        <filter val="17,23"/>
        <filter val="174,00"/>
        <filter val="176,00"/>
        <filter val="2,00"/>
        <filter val="2,78"/>
        <filter val="2,96"/>
        <filter val="21,00"/>
        <filter val="21,06"/>
        <filter val="22,60"/>
        <filter val="222,17"/>
        <filter val="26,00"/>
        <filter val="27,00"/>
        <filter val="28,00"/>
        <filter val="3"/>
        <filter val="3,00"/>
        <filter val="3,03"/>
        <filter val="3,22"/>
        <filter val="3,59"/>
        <filter val="31,00"/>
        <filter val="32,00"/>
        <filter val="33,00"/>
        <filter val="339,00"/>
        <filter val="35,00"/>
        <filter val="4,00"/>
        <filter val="4,73"/>
        <filter val="48,00"/>
        <filter val="5,00"/>
        <filter val="5,33"/>
        <filter val="5,83"/>
        <filter val="50,00"/>
        <filter val="58,00"/>
        <filter val="6,00"/>
        <filter val="63,00"/>
        <filter val="7,00"/>
        <filter val="72,50"/>
        <filter val="76,00"/>
        <filter val="78,00"/>
        <filter val="8,00"/>
        <filter val="8,44"/>
        <filter val="9,00"/>
        <filter val="91,00"/>
        <filter val="96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