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31C89DDC-6DBA-40E4-A659-4DA31B53B8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E31" i="1"/>
  <c r="O7" i="1" l="1"/>
  <c r="O8" i="1"/>
  <c r="O9" i="1"/>
  <c r="O10" i="1"/>
  <c r="O11" i="1"/>
  <c r="O12" i="1"/>
  <c r="P12" i="1" s="1"/>
  <c r="O13" i="1"/>
  <c r="P13" i="1" s="1"/>
  <c r="O14" i="1"/>
  <c r="O15" i="1"/>
  <c r="O16" i="1"/>
  <c r="O17" i="1"/>
  <c r="O18" i="1"/>
  <c r="O19" i="1"/>
  <c r="P19" i="1" s="1"/>
  <c r="O20" i="1"/>
  <c r="O21" i="1"/>
  <c r="T21" i="1" s="1"/>
  <c r="O22" i="1"/>
  <c r="P22" i="1" s="1"/>
  <c r="O23" i="1"/>
  <c r="O24" i="1"/>
  <c r="P24" i="1" s="1"/>
  <c r="O25" i="1"/>
  <c r="P25" i="1" s="1"/>
  <c r="O26" i="1"/>
  <c r="O27" i="1"/>
  <c r="U27" i="1" s="1"/>
  <c r="O28" i="1"/>
  <c r="P28" i="1" s="1"/>
  <c r="O29" i="1"/>
  <c r="O30" i="1"/>
  <c r="O31" i="1"/>
  <c r="P31" i="1" s="1"/>
  <c r="O32" i="1"/>
  <c r="O33" i="1"/>
  <c r="O34" i="1"/>
  <c r="O35" i="1"/>
  <c r="P35" i="1" s="1"/>
  <c r="O36" i="1"/>
  <c r="P36" i="1" s="1"/>
  <c r="O37" i="1"/>
  <c r="O38" i="1"/>
  <c r="P38" i="1" s="1"/>
  <c r="O39" i="1"/>
  <c r="O40" i="1"/>
  <c r="O41" i="1"/>
  <c r="O42" i="1"/>
  <c r="O43" i="1"/>
  <c r="O44" i="1"/>
  <c r="O45" i="1"/>
  <c r="P45" i="1" s="1"/>
  <c r="O46" i="1"/>
  <c r="P46" i="1" s="1"/>
  <c r="O47" i="1"/>
  <c r="O48" i="1"/>
  <c r="P48" i="1" s="1"/>
  <c r="O49" i="1"/>
  <c r="T49" i="1" s="1"/>
  <c r="O50" i="1"/>
  <c r="O51" i="1"/>
  <c r="P51" i="1" s="1"/>
  <c r="O52" i="1"/>
  <c r="T52" i="1" s="1"/>
  <c r="O53" i="1"/>
  <c r="O54" i="1"/>
  <c r="O55" i="1"/>
  <c r="P55" i="1" s="1"/>
  <c r="O56" i="1"/>
  <c r="P56" i="1" s="1"/>
  <c r="O57" i="1"/>
  <c r="T57" i="1" s="1"/>
  <c r="O58" i="1"/>
  <c r="T58" i="1" s="1"/>
  <c r="O59" i="1"/>
  <c r="T59" i="1" s="1"/>
  <c r="O60" i="1"/>
  <c r="O61" i="1"/>
  <c r="O62" i="1"/>
  <c r="O63" i="1"/>
  <c r="O64" i="1"/>
  <c r="P64" i="1" s="1"/>
  <c r="O65" i="1"/>
  <c r="O66" i="1"/>
  <c r="P66" i="1" s="1"/>
  <c r="O67" i="1"/>
  <c r="T67" i="1" s="1"/>
  <c r="O68" i="1"/>
  <c r="T68" i="1" s="1"/>
  <c r="O69" i="1"/>
  <c r="O70" i="1"/>
  <c r="O71" i="1"/>
  <c r="O72" i="1"/>
  <c r="O73" i="1"/>
  <c r="P73" i="1" s="1"/>
  <c r="O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AI27" i="1"/>
  <c r="AM27" i="1" s="1"/>
  <c r="AG27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27" i="1" l="1"/>
  <c r="T27" i="1" s="1"/>
  <c r="P6" i="1"/>
  <c r="AI6" i="1" s="1"/>
  <c r="U72" i="1"/>
  <c r="P72" i="1"/>
  <c r="U70" i="1"/>
  <c r="U66" i="1"/>
  <c r="U64" i="1"/>
  <c r="U62" i="1"/>
  <c r="P62" i="1"/>
  <c r="U60" i="1"/>
  <c r="P60" i="1"/>
  <c r="U56" i="1"/>
  <c r="U54" i="1"/>
  <c r="P54" i="1"/>
  <c r="U50" i="1"/>
  <c r="U48" i="1"/>
  <c r="U46" i="1"/>
  <c r="U44" i="1"/>
  <c r="P44" i="1"/>
  <c r="U42" i="1"/>
  <c r="U40" i="1"/>
  <c r="P40" i="1"/>
  <c r="U38" i="1"/>
  <c r="U36" i="1"/>
  <c r="U34" i="1"/>
  <c r="P34" i="1"/>
  <c r="U32" i="1"/>
  <c r="P32" i="1"/>
  <c r="U28" i="1"/>
  <c r="U26" i="1"/>
  <c r="P26" i="1"/>
  <c r="U24" i="1"/>
  <c r="U22" i="1"/>
  <c r="U20" i="1"/>
  <c r="P20" i="1"/>
  <c r="U18" i="1"/>
  <c r="P18" i="1"/>
  <c r="U16" i="1"/>
  <c r="P16" i="1"/>
  <c r="U14" i="1"/>
  <c r="P14" i="1"/>
  <c r="U12" i="1"/>
  <c r="U8" i="1"/>
  <c r="P8" i="1"/>
  <c r="U73" i="1"/>
  <c r="U71" i="1"/>
  <c r="P71" i="1"/>
  <c r="U69" i="1"/>
  <c r="P69" i="1"/>
  <c r="U65" i="1"/>
  <c r="P65" i="1"/>
  <c r="U63" i="1"/>
  <c r="P63" i="1"/>
  <c r="U61" i="1"/>
  <c r="U55" i="1"/>
  <c r="U53" i="1"/>
  <c r="P53" i="1"/>
  <c r="U51" i="1"/>
  <c r="U47" i="1"/>
  <c r="P47" i="1"/>
  <c r="U45" i="1"/>
  <c r="U43" i="1"/>
  <c r="U41" i="1"/>
  <c r="U39" i="1"/>
  <c r="U37" i="1"/>
  <c r="P37" i="1"/>
  <c r="U35" i="1"/>
  <c r="U33" i="1"/>
  <c r="P33" i="1"/>
  <c r="U31" i="1"/>
  <c r="U29" i="1"/>
  <c r="P29" i="1"/>
  <c r="U25" i="1"/>
  <c r="U23" i="1"/>
  <c r="U19" i="1"/>
  <c r="U17" i="1"/>
  <c r="U15" i="1"/>
  <c r="U13" i="1"/>
  <c r="U11" i="1"/>
  <c r="U9" i="1"/>
  <c r="U7" i="1"/>
  <c r="U68" i="1"/>
  <c r="U52" i="1"/>
  <c r="U21" i="1"/>
  <c r="U58" i="1"/>
  <c r="O5" i="1"/>
  <c r="U6" i="1"/>
  <c r="T30" i="1"/>
  <c r="U30" i="1"/>
  <c r="T10" i="1"/>
  <c r="U10" i="1"/>
  <c r="U67" i="1"/>
  <c r="U59" i="1"/>
  <c r="U57" i="1"/>
  <c r="U49" i="1"/>
  <c r="K5" i="1"/>
  <c r="AJ27" i="1"/>
  <c r="Q6" i="1" l="1"/>
  <c r="T6" i="1" s="1"/>
  <c r="AJ6" i="1"/>
  <c r="AM6" i="1"/>
  <c r="AG6" i="1"/>
  <c r="AI7" i="1"/>
  <c r="P5" i="1"/>
  <c r="AG7" i="1"/>
  <c r="AI9" i="1"/>
  <c r="AG9" i="1"/>
  <c r="AG11" i="1"/>
  <c r="AI11" i="1"/>
  <c r="AI13" i="1"/>
  <c r="AG13" i="1"/>
  <c r="AI15" i="1"/>
  <c r="AG15" i="1"/>
  <c r="AG17" i="1"/>
  <c r="AI17" i="1"/>
  <c r="AG19" i="1"/>
  <c r="AI19" i="1"/>
  <c r="AG23" i="1"/>
  <c r="AI23" i="1"/>
  <c r="AG25" i="1"/>
  <c r="AI25" i="1"/>
  <c r="AG29" i="1"/>
  <c r="AI29" i="1"/>
  <c r="AG31" i="1"/>
  <c r="AI31" i="1"/>
  <c r="AG33" i="1"/>
  <c r="AI33" i="1"/>
  <c r="AG35" i="1"/>
  <c r="AI35" i="1"/>
  <c r="AG37" i="1"/>
  <c r="AI37" i="1"/>
  <c r="AI39" i="1"/>
  <c r="AG39" i="1"/>
  <c r="AG41" i="1"/>
  <c r="AI41" i="1"/>
  <c r="AG43" i="1"/>
  <c r="AI43" i="1"/>
  <c r="AG45" i="1"/>
  <c r="AI45" i="1"/>
  <c r="AG47" i="1"/>
  <c r="AI47" i="1"/>
  <c r="AI51" i="1"/>
  <c r="AG51" i="1"/>
  <c r="AG53" i="1"/>
  <c r="AI53" i="1"/>
  <c r="AG55" i="1"/>
  <c r="AI55" i="1"/>
  <c r="AI61" i="1"/>
  <c r="AG61" i="1"/>
  <c r="AI63" i="1"/>
  <c r="AG63" i="1"/>
  <c r="AI65" i="1"/>
  <c r="AG65" i="1"/>
  <c r="AI69" i="1"/>
  <c r="AG69" i="1"/>
  <c r="AI71" i="1"/>
  <c r="AG71" i="1"/>
  <c r="AI73" i="1"/>
  <c r="AG73" i="1"/>
  <c r="AI8" i="1"/>
  <c r="AG8" i="1"/>
  <c r="AI12" i="1"/>
  <c r="AG12" i="1"/>
  <c r="AG14" i="1"/>
  <c r="AI14" i="1"/>
  <c r="AG16" i="1"/>
  <c r="AI16" i="1"/>
  <c r="AI18" i="1"/>
  <c r="AG18" i="1"/>
  <c r="AI20" i="1"/>
  <c r="AG20" i="1"/>
  <c r="AG22" i="1"/>
  <c r="AI22" i="1"/>
  <c r="AG24" i="1"/>
  <c r="AI24" i="1"/>
  <c r="AG26" i="1"/>
  <c r="AI26" i="1"/>
  <c r="AG28" i="1"/>
  <c r="AI28" i="1"/>
  <c r="AI32" i="1"/>
  <c r="AG32" i="1"/>
  <c r="AI34" i="1"/>
  <c r="AG34" i="1"/>
  <c r="AI36" i="1"/>
  <c r="AG36" i="1"/>
  <c r="AI38" i="1"/>
  <c r="AG38" i="1"/>
  <c r="AI40" i="1"/>
  <c r="AG40" i="1"/>
  <c r="AG44" i="1"/>
  <c r="AI44" i="1"/>
  <c r="AG46" i="1"/>
  <c r="AI46" i="1"/>
  <c r="AG48" i="1"/>
  <c r="AI48" i="1"/>
  <c r="AI50" i="1"/>
  <c r="AG50" i="1"/>
  <c r="AG54" i="1"/>
  <c r="AI54" i="1"/>
  <c r="AG56" i="1"/>
  <c r="AI56" i="1"/>
  <c r="AI60" i="1"/>
  <c r="AG60" i="1"/>
  <c r="AI62" i="1"/>
  <c r="AG62" i="1"/>
  <c r="AI64" i="1"/>
  <c r="AG64" i="1"/>
  <c r="AI66" i="1"/>
  <c r="AG66" i="1"/>
  <c r="AI70" i="1"/>
  <c r="AG70" i="1"/>
  <c r="AI72" i="1"/>
  <c r="AG72" i="1"/>
  <c r="AJ72" i="1" l="1"/>
  <c r="Q72" i="1"/>
  <c r="T72" i="1" s="1"/>
  <c r="AM72" i="1"/>
  <c r="AJ70" i="1"/>
  <c r="Q70" i="1"/>
  <c r="T70" i="1" s="1"/>
  <c r="AM70" i="1"/>
  <c r="AJ66" i="1"/>
  <c r="Q66" i="1"/>
  <c r="T66" i="1" s="1"/>
  <c r="AM66" i="1"/>
  <c r="AJ64" i="1"/>
  <c r="Q64" i="1"/>
  <c r="T64" i="1" s="1"/>
  <c r="AM64" i="1"/>
  <c r="AJ62" i="1"/>
  <c r="Q62" i="1"/>
  <c r="T62" i="1" s="1"/>
  <c r="AM62" i="1"/>
  <c r="AJ60" i="1"/>
  <c r="Q60" i="1"/>
  <c r="T60" i="1" s="1"/>
  <c r="AM60" i="1"/>
  <c r="AJ50" i="1"/>
  <c r="Q50" i="1"/>
  <c r="T50" i="1" s="1"/>
  <c r="AM50" i="1"/>
  <c r="T42" i="1"/>
  <c r="AJ40" i="1"/>
  <c r="Q40" i="1"/>
  <c r="T40" i="1" s="1"/>
  <c r="AM40" i="1"/>
  <c r="AJ38" i="1"/>
  <c r="Q38" i="1"/>
  <c r="T38" i="1" s="1"/>
  <c r="AM38" i="1"/>
  <c r="Q36" i="1"/>
  <c r="T36" i="1" s="1"/>
  <c r="AJ36" i="1"/>
  <c r="AM36" i="1"/>
  <c r="AJ34" i="1"/>
  <c r="Q34" i="1"/>
  <c r="T34" i="1" s="1"/>
  <c r="AM34" i="1"/>
  <c r="AJ32" i="1"/>
  <c r="Q32" i="1"/>
  <c r="T32" i="1" s="1"/>
  <c r="AM32" i="1"/>
  <c r="AJ20" i="1"/>
  <c r="AM20" i="1"/>
  <c r="Q20" i="1"/>
  <c r="T20" i="1" s="1"/>
  <c r="AJ18" i="1"/>
  <c r="Q18" i="1"/>
  <c r="T18" i="1" s="1"/>
  <c r="AM18" i="1"/>
  <c r="AJ12" i="1"/>
  <c r="Q12" i="1"/>
  <c r="T12" i="1" s="1"/>
  <c r="AM12" i="1"/>
  <c r="AM8" i="1"/>
  <c r="Q8" i="1"/>
  <c r="T8" i="1" s="1"/>
  <c r="AJ8" i="1"/>
  <c r="AM73" i="1"/>
  <c r="Q73" i="1"/>
  <c r="T73" i="1" s="1"/>
  <c r="AJ73" i="1"/>
  <c r="AJ71" i="1"/>
  <c r="Q71" i="1"/>
  <c r="T71" i="1" s="1"/>
  <c r="AM71" i="1"/>
  <c r="AJ69" i="1"/>
  <c r="Q69" i="1"/>
  <c r="T69" i="1" s="1"/>
  <c r="AM69" i="1"/>
  <c r="AJ65" i="1"/>
  <c r="Q65" i="1"/>
  <c r="T65" i="1" s="1"/>
  <c r="AM65" i="1"/>
  <c r="AJ63" i="1"/>
  <c r="Q63" i="1"/>
  <c r="T63" i="1" s="1"/>
  <c r="AM63" i="1"/>
  <c r="AJ61" i="1"/>
  <c r="Q61" i="1"/>
  <c r="T61" i="1" s="1"/>
  <c r="AM61" i="1"/>
  <c r="AJ51" i="1"/>
  <c r="Q51" i="1"/>
  <c r="T51" i="1" s="1"/>
  <c r="AM51" i="1"/>
  <c r="AJ39" i="1"/>
  <c r="Q39" i="1"/>
  <c r="T39" i="1" s="1"/>
  <c r="AM39" i="1"/>
  <c r="AJ15" i="1"/>
  <c r="AM15" i="1"/>
  <c r="Q15" i="1"/>
  <c r="T15" i="1" s="1"/>
  <c r="AJ13" i="1"/>
  <c r="Q13" i="1"/>
  <c r="T13" i="1" s="1"/>
  <c r="AM13" i="1"/>
  <c r="AM9" i="1"/>
  <c r="Q9" i="1"/>
  <c r="T9" i="1" s="1"/>
  <c r="AJ9" i="1"/>
  <c r="AM56" i="1"/>
  <c r="Q56" i="1"/>
  <c r="T56" i="1" s="1"/>
  <c r="AJ56" i="1"/>
  <c r="Q54" i="1"/>
  <c r="T54" i="1" s="1"/>
  <c r="AM54" i="1"/>
  <c r="AJ54" i="1"/>
  <c r="AM48" i="1"/>
  <c r="Q48" i="1"/>
  <c r="T48" i="1" s="1"/>
  <c r="AJ48" i="1"/>
  <c r="AJ46" i="1"/>
  <c r="Q46" i="1"/>
  <c r="T46" i="1" s="1"/>
  <c r="AM46" i="1"/>
  <c r="AJ44" i="1"/>
  <c r="Q44" i="1"/>
  <c r="T44" i="1" s="1"/>
  <c r="AM44" i="1"/>
  <c r="AM28" i="1"/>
  <c r="Q28" i="1"/>
  <c r="T28" i="1" s="1"/>
  <c r="AJ28" i="1"/>
  <c r="AM26" i="1"/>
  <c r="Q26" i="1"/>
  <c r="T26" i="1" s="1"/>
  <c r="AJ26" i="1"/>
  <c r="AM24" i="1"/>
  <c r="Q24" i="1"/>
  <c r="T24" i="1" s="1"/>
  <c r="AJ24" i="1"/>
  <c r="Q22" i="1"/>
  <c r="T22" i="1" s="1"/>
  <c r="AM22" i="1"/>
  <c r="AJ22" i="1"/>
  <c r="AJ16" i="1"/>
  <c r="Q16" i="1"/>
  <c r="T16" i="1" s="1"/>
  <c r="AM16" i="1"/>
  <c r="AJ14" i="1"/>
  <c r="Q14" i="1"/>
  <c r="T14" i="1" s="1"/>
  <c r="AM14" i="1"/>
  <c r="AM55" i="1"/>
  <c r="Q55" i="1"/>
  <c r="T55" i="1" s="1"/>
  <c r="AJ55" i="1"/>
  <c r="AM53" i="1"/>
  <c r="Q53" i="1"/>
  <c r="T53" i="1" s="1"/>
  <c r="AJ53" i="1"/>
  <c r="AM47" i="1"/>
  <c r="Q47" i="1"/>
  <c r="T47" i="1" s="1"/>
  <c r="AJ47" i="1"/>
  <c r="AJ45" i="1"/>
  <c r="Q45" i="1"/>
  <c r="T45" i="1" s="1"/>
  <c r="AM45" i="1"/>
  <c r="AJ43" i="1"/>
  <c r="Q43" i="1"/>
  <c r="T43" i="1" s="1"/>
  <c r="AM43" i="1"/>
  <c r="AJ41" i="1"/>
  <c r="Q41" i="1"/>
  <c r="T41" i="1" s="1"/>
  <c r="AM41" i="1"/>
  <c r="AJ37" i="1"/>
  <c r="Q37" i="1"/>
  <c r="T37" i="1" s="1"/>
  <c r="AM37" i="1"/>
  <c r="AJ35" i="1"/>
  <c r="Q35" i="1"/>
  <c r="T35" i="1" s="1"/>
  <c r="AM35" i="1"/>
  <c r="AJ33" i="1"/>
  <c r="Q33" i="1"/>
  <c r="T33" i="1" s="1"/>
  <c r="AM33" i="1"/>
  <c r="AJ31" i="1"/>
  <c r="AM31" i="1"/>
  <c r="Q31" i="1"/>
  <c r="T31" i="1" s="1"/>
  <c r="AM29" i="1"/>
  <c r="Q29" i="1"/>
  <c r="T29" i="1" s="1"/>
  <c r="AJ29" i="1"/>
  <c r="AM25" i="1"/>
  <c r="Q25" i="1"/>
  <c r="T25" i="1" s="1"/>
  <c r="AJ25" i="1"/>
  <c r="AM23" i="1"/>
  <c r="Q23" i="1"/>
  <c r="T23" i="1" s="1"/>
  <c r="AJ23" i="1"/>
  <c r="Q19" i="1"/>
  <c r="T19" i="1" s="1"/>
  <c r="AJ19" i="1"/>
  <c r="AM19" i="1"/>
  <c r="AJ17" i="1"/>
  <c r="Q17" i="1"/>
  <c r="T17" i="1" s="1"/>
  <c r="AM17" i="1"/>
  <c r="AM11" i="1"/>
  <c r="Q11" i="1"/>
  <c r="T11" i="1" s="1"/>
  <c r="AJ11" i="1"/>
  <c r="AG5" i="1"/>
  <c r="AM7" i="1"/>
  <c r="Q7" i="1"/>
  <c r="AJ7" i="1"/>
  <c r="AI5" i="1"/>
  <c r="AM5" i="1" l="1"/>
  <c r="AJ5" i="1"/>
  <c r="T7" i="1"/>
  <c r="Q5" i="1"/>
</calcChain>
</file>

<file path=xl/sharedStrings.xml><?xml version="1.0" encoding="utf-8"?>
<sst xmlns="http://schemas.openxmlformats.org/spreadsheetml/2006/main" count="304" uniqueCount="131">
  <si>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</si>
  <si>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</si>
  <si>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</si>
  <si>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</si>
  <si>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</si>
  <si>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</si>
  <si>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</si>
  <si>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</si>
  <si>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</si>
  <si>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</si>
  <si>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</si>
  <si>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</si>
  <si>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</si>
  <si>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</si>
  <si>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</si>
  <si>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</si>
  <si>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</si>
  <si>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</si>
  <si>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</si>
  <si>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</si>
  <si>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</si>
  <si>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</si>
  <si>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</si>
  <si>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</si>
  <si>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</si>
  <si>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</si>
  <si>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</si>
  <si>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</si>
  <si>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</si>
  <si>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</si>
  <si>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</si>
  <si>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</si>
  <si>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</si>
  <si>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</si>
  <si>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</si>
  <si>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</si>
  <si>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</si>
  <si>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</si>
  <si>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</si>
  <si>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</si>
  <si>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</si>
  <si>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</si>
  <si>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</si>
  <si>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</si>
  <si>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</si>
  <si>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</si>
  <si>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</si>
  <si>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необходимо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</si>
  <si>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</si>
  <si>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</si>
  <si>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</si>
  <si>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</si>
  <si>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</si>
  <si>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</si>
  <si>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</si>
  <si>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</si>
  <si>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</si>
  <si>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</si>
  <si>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</si>
  <si>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</si>
  <si>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ВНИМАНИЕ / матрица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</si>
  <si>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</si>
  <si>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</si>
  <si>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</si>
  <si>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</si>
  <si>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</si>
  <si>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</si>
  <si>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</si>
  <si>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</si>
  <si>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</si>
  <si>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</si>
  <si>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</si>
  <si>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</si>
  <si>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</si>
  <si>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</si>
  <si>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</si>
  <si>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</si>
  <si>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</si>
  <si>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</si>
  <si>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</si>
  <si>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</si>
  <si>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</si>
  <si>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</si>
  <si>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</si>
  <si>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</si>
  <si>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</si>
  <si>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</si>
  <si>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</si>
  <si>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</si>
  <si>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</si>
  <si>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</si>
  <si>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</si>
  <si>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</si>
  <si>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</si>
  <si>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</si>
  <si>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</si>
  <si>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</si>
  <si>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</si>
  <si>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</si>
  <si>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</si>
  <si>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</si>
  <si>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</si>
  <si>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</si>
  <si>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</si>
  <si>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</si>
  <si>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</si>
  <si>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</si>
  <si>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</si>
  <si>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</si>
  <si>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</si>
  <si>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</si>
  <si>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</si>
  <si>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</si>
  <si>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</si>
  <si>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</si>
  <si>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</si>
  <si>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</si>
  <si>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</si>
  <si>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</si>
  <si>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</si>
  <si>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</si>
  <si>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</si>
  <si>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</si>
  <si>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</si>
  <si>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</si>
  <si>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</si>
  <si>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на вывод</t>
  </si>
  <si>
    <t>завод выводит из производства</t>
  </si>
  <si>
    <t>Приоритет от завода</t>
  </si>
  <si>
    <t>???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</si>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</sst>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7" borderId="1" xfId="1" applyNumberFormat="1" applyFont="1" applyFill="1"/>
    <xf numFmtId="164" fontId="7" fillId="7" borderId="1" xfId="1" applyNumberFormat="1" applyFont="1" applyFill="1"/>
    <xf numFmtId="164" fontId="7" fillId="5" borderId="1" xfId="1" applyNumberFormat="1" applyFont="1" applyFill="1" applyAlignment="1">
      <alignment horizont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" sqref="AG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4.5703125" bestFit="1" customWidth="1"/>
    <col min="20" max="21" width="5" customWidth="1"/>
    <col min="22" max="31" width="6" customWidth="1"/>
    <col min="32" max="32" width="21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130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12885.815000000001</v>
      </c>
      <c r="F5" s="4">
        <f>SUM(F6:F498)</f>
        <v>16990.900000000001</v>
      </c>
      <c r="G5" s="7"/>
      <c r="H5" s="1"/>
      <c r="I5" s="1"/>
      <c r="J5" s="4">
        <f t="shared" ref="J5:R5" si="0">SUM(J6:J498)</f>
        <v>13627.699999999999</v>
      </c>
      <c r="K5" s="4">
        <f t="shared" si="0"/>
        <v>-741.88499999999999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2577.163</v>
      </c>
      <c r="P5" s="4">
        <f t="shared" si="0"/>
        <v>18739.781999999999</v>
      </c>
      <c r="Q5" s="4">
        <f t="shared" si="0"/>
        <v>19492</v>
      </c>
      <c r="R5" s="4">
        <f t="shared" si="0"/>
        <v>50</v>
      </c>
      <c r="S5" s="31" t="s">
        <v>129</v>
      </c>
      <c r="T5" s="1"/>
      <c r="U5" s="1"/>
      <c r="V5" s="4">
        <f t="shared" ref="V5:AE5" si="1">SUM(V6:V498)</f>
        <v>1887.1000000000001</v>
      </c>
      <c r="W5" s="4">
        <f t="shared" si="1"/>
        <v>1734.0100000000004</v>
      </c>
      <c r="X5" s="4">
        <f t="shared" si="1"/>
        <v>1826.9604000000006</v>
      </c>
      <c r="Y5" s="4">
        <f t="shared" si="1"/>
        <v>2068.46</v>
      </c>
      <c r="Z5" s="4">
        <f t="shared" si="1"/>
        <v>1919.9599999999994</v>
      </c>
      <c r="AA5" s="4">
        <f t="shared" si="1"/>
        <v>2144.8799999999997</v>
      </c>
      <c r="AB5" s="4">
        <f t="shared" si="1"/>
        <v>2245.9999999999991</v>
      </c>
      <c r="AC5" s="4">
        <f t="shared" si="1"/>
        <v>1847.3700000000001</v>
      </c>
      <c r="AD5" s="4">
        <f t="shared" si="1"/>
        <v>1973.4200000000005</v>
      </c>
      <c r="AE5" s="4">
        <f t="shared" si="1"/>
        <v>1736.06</v>
      </c>
      <c r="AF5" s="1"/>
      <c r="AG5" s="4">
        <f>SUM(AG6:AG498)</f>
        <v>8947.0359999999964</v>
      </c>
      <c r="AH5" s="7"/>
      <c r="AI5" s="12">
        <f>SUM(AI6:AI498)</f>
        <v>2230</v>
      </c>
      <c r="AJ5" s="4">
        <f>SUM(AJ6:AJ498)</f>
        <v>9335.5199999999968</v>
      </c>
      <c r="AK5" s="1"/>
      <c r="AL5" s="1"/>
      <c r="AM5" s="12">
        <f>SUM(AM6:AM498)</f>
        <v>25.712393162393155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109</v>
      </c>
      <c r="D6" s="1"/>
      <c r="E6" s="1">
        <v>62</v>
      </c>
      <c r="F6" s="1">
        <v>33</v>
      </c>
      <c r="G6" s="7">
        <v>0.22</v>
      </c>
      <c r="H6" s="1">
        <v>180</v>
      </c>
      <c r="I6" s="1" t="s">
        <v>44</v>
      </c>
      <c r="J6" s="1">
        <v>60</v>
      </c>
      <c r="K6" s="1">
        <f t="shared" ref="K6:K37" si="2">E6-J6</f>
        <v>2</v>
      </c>
      <c r="L6" s="1"/>
      <c r="M6" s="1"/>
      <c r="N6" s="1"/>
      <c r="O6" s="1">
        <f>E6/5</f>
        <v>12.4</v>
      </c>
      <c r="P6" s="5">
        <f>12*O6-F6</f>
        <v>115.80000000000001</v>
      </c>
      <c r="Q6" s="5">
        <f>AH6*AI6</f>
        <v>168</v>
      </c>
      <c r="R6" s="24">
        <v>50</v>
      </c>
      <c r="S6" s="14" t="s">
        <v>128</v>
      </c>
      <c r="T6" s="1">
        <f>(F6+Q6)/O6</f>
        <v>16.20967741935484</v>
      </c>
      <c r="U6" s="1">
        <f>F6/O6</f>
        <v>2.661290322580645</v>
      </c>
      <c r="V6" s="1">
        <v>8.1999999999999993</v>
      </c>
      <c r="W6" s="1">
        <v>2.4</v>
      </c>
      <c r="X6" s="1">
        <v>3.8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51</v>
      </c>
      <c r="AG6" s="1">
        <f>G6*P6</f>
        <v>25.476000000000003</v>
      </c>
      <c r="AH6" s="7">
        <v>12</v>
      </c>
      <c r="AI6" s="10">
        <f>MROUND(P6, AH6*AK6)/AH6</f>
        <v>14</v>
      </c>
      <c r="AJ6" s="1">
        <f>AI6*AH6*G6</f>
        <v>36.96</v>
      </c>
      <c r="AK6" s="1">
        <v>14</v>
      </c>
      <c r="AL6" s="1">
        <v>70</v>
      </c>
      <c r="AM6" s="10">
        <f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35</v>
      </c>
      <c r="D7" s="1">
        <v>15</v>
      </c>
      <c r="E7" s="1">
        <v>10</v>
      </c>
      <c r="F7" s="1">
        <v>40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0</v>
      </c>
      <c r="L7" s="1"/>
      <c r="M7" s="1"/>
      <c r="N7" s="1"/>
      <c r="O7" s="1">
        <f t="shared" ref="O7:O69" si="3">E7/5</f>
        <v>2</v>
      </c>
      <c r="P7" s="5"/>
      <c r="Q7" s="5">
        <f>AH7*AI7</f>
        <v>0</v>
      </c>
      <c r="R7" s="5"/>
      <c r="S7" s="1"/>
      <c r="T7" s="1">
        <f t="shared" ref="T7:T69" si="4">(F7+Q7)/O7</f>
        <v>20</v>
      </c>
      <c r="U7" s="1">
        <f t="shared" ref="U7:U69" si="5">F7/O7</f>
        <v>20</v>
      </c>
      <c r="V7" s="1">
        <v>2</v>
      </c>
      <c r="W7" s="1">
        <v>0</v>
      </c>
      <c r="X7" s="1">
        <v>6</v>
      </c>
      <c r="Y7" s="1">
        <v>1</v>
      </c>
      <c r="Z7" s="1">
        <v>4</v>
      </c>
      <c r="AA7" s="1">
        <v>1</v>
      </c>
      <c r="AB7" s="1">
        <v>2</v>
      </c>
      <c r="AC7" s="1">
        <v>5</v>
      </c>
      <c r="AD7" s="1">
        <v>2</v>
      </c>
      <c r="AE7" s="1">
        <v>1</v>
      </c>
      <c r="AF7" s="27" t="s">
        <v>47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331</v>
      </c>
      <c r="D8" s="1"/>
      <c r="E8" s="1">
        <v>151</v>
      </c>
      <c r="F8" s="1">
        <v>154</v>
      </c>
      <c r="G8" s="7">
        <v>0.3</v>
      </c>
      <c r="H8" s="1">
        <v>180</v>
      </c>
      <c r="I8" s="1" t="s">
        <v>44</v>
      </c>
      <c r="J8" s="1">
        <v>150</v>
      </c>
      <c r="K8" s="1">
        <f t="shared" si="2"/>
        <v>1</v>
      </c>
      <c r="L8" s="1"/>
      <c r="M8" s="1"/>
      <c r="N8" s="1"/>
      <c r="O8" s="1">
        <f t="shared" si="3"/>
        <v>30.2</v>
      </c>
      <c r="P8" s="5">
        <f t="shared" ref="P8" si="6">14*O8-F8</f>
        <v>268.8</v>
      </c>
      <c r="Q8" s="5">
        <f>AH8*AI8</f>
        <v>336</v>
      </c>
      <c r="R8" s="5"/>
      <c r="S8" s="1"/>
      <c r="T8" s="1">
        <f t="shared" si="4"/>
        <v>16.225165562913908</v>
      </c>
      <c r="U8" s="1">
        <f t="shared" si="5"/>
        <v>5.0993377483443707</v>
      </c>
      <c r="V8" s="1">
        <v>14.2</v>
      </c>
      <c r="W8" s="1">
        <v>23.4</v>
      </c>
      <c r="X8" s="1">
        <v>11.8</v>
      </c>
      <c r="Y8" s="1">
        <v>18.2</v>
      </c>
      <c r="Z8" s="1">
        <v>16</v>
      </c>
      <c r="AA8" s="1">
        <v>29</v>
      </c>
      <c r="AB8" s="1">
        <v>23.2</v>
      </c>
      <c r="AC8" s="1">
        <v>18.2</v>
      </c>
      <c r="AD8" s="1">
        <v>15</v>
      </c>
      <c r="AE8" s="1">
        <v>19.8</v>
      </c>
      <c r="AF8" s="1" t="s">
        <v>49</v>
      </c>
      <c r="AG8" s="1">
        <f>G8*P8</f>
        <v>80.64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240</v>
      </c>
      <c r="D9" s="1"/>
      <c r="E9" s="1">
        <v>47</v>
      </c>
      <c r="F9" s="1">
        <v>177</v>
      </c>
      <c r="G9" s="7">
        <v>0.28000000000000003</v>
      </c>
      <c r="H9" s="1">
        <v>180</v>
      </c>
      <c r="I9" s="1" t="s">
        <v>44</v>
      </c>
      <c r="J9" s="1">
        <v>42</v>
      </c>
      <c r="K9" s="1">
        <f t="shared" si="2"/>
        <v>5</v>
      </c>
      <c r="L9" s="1"/>
      <c r="M9" s="1"/>
      <c r="N9" s="1"/>
      <c r="O9" s="1">
        <f t="shared" si="3"/>
        <v>9.4</v>
      </c>
      <c r="P9" s="5"/>
      <c r="Q9" s="5">
        <f>AH9*AI9</f>
        <v>0</v>
      </c>
      <c r="R9" s="5"/>
      <c r="S9" s="1"/>
      <c r="T9" s="1">
        <f t="shared" si="4"/>
        <v>18.829787234042552</v>
      </c>
      <c r="U9" s="1">
        <f t="shared" si="5"/>
        <v>18.829787234042552</v>
      </c>
      <c r="V9" s="1">
        <v>8.6</v>
      </c>
      <c r="W9" s="1">
        <v>10.8</v>
      </c>
      <c r="X9" s="1">
        <v>6.6</v>
      </c>
      <c r="Y9" s="1">
        <v>8.6</v>
      </c>
      <c r="Z9" s="1">
        <v>6</v>
      </c>
      <c r="AA9" s="1">
        <v>6.4</v>
      </c>
      <c r="AB9" s="1">
        <v>7.8</v>
      </c>
      <c r="AC9" s="1">
        <v>0</v>
      </c>
      <c r="AD9" s="1">
        <v>0</v>
      </c>
      <c r="AE9" s="1">
        <v>0</v>
      </c>
      <c r="AF9" s="25" t="s">
        <v>65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52</v>
      </c>
      <c r="B10" s="15" t="s">
        <v>43</v>
      </c>
      <c r="C10" s="15">
        <v>341</v>
      </c>
      <c r="D10" s="15"/>
      <c r="E10" s="15">
        <v>219</v>
      </c>
      <c r="F10" s="15">
        <v>83</v>
      </c>
      <c r="G10" s="16">
        <v>0</v>
      </c>
      <c r="H10" s="15">
        <v>180</v>
      </c>
      <c r="I10" s="15" t="s">
        <v>53</v>
      </c>
      <c r="J10" s="15">
        <v>217</v>
      </c>
      <c r="K10" s="15">
        <f t="shared" si="2"/>
        <v>2</v>
      </c>
      <c r="L10" s="15"/>
      <c r="M10" s="15"/>
      <c r="N10" s="15"/>
      <c r="O10" s="15">
        <f t="shared" si="3"/>
        <v>43.8</v>
      </c>
      <c r="P10" s="17"/>
      <c r="Q10" s="17"/>
      <c r="R10" s="17"/>
      <c r="S10" s="15"/>
      <c r="T10" s="15">
        <f t="shared" si="4"/>
        <v>1.8949771689497719</v>
      </c>
      <c r="U10" s="15">
        <f t="shared" si="5"/>
        <v>1.8949771689497719</v>
      </c>
      <c r="V10" s="15">
        <v>24.2</v>
      </c>
      <c r="W10" s="15">
        <v>21</v>
      </c>
      <c r="X10" s="15">
        <v>39.6</v>
      </c>
      <c r="Y10" s="15">
        <v>34</v>
      </c>
      <c r="Z10" s="15">
        <v>29.8</v>
      </c>
      <c r="AA10" s="15">
        <v>26.4</v>
      </c>
      <c r="AB10" s="15">
        <v>28.2</v>
      </c>
      <c r="AC10" s="15">
        <v>22.2</v>
      </c>
      <c r="AD10" s="15">
        <v>31.2</v>
      </c>
      <c r="AE10" s="15">
        <v>26.6</v>
      </c>
      <c r="AF10" s="15" t="s">
        <v>54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43</v>
      </c>
      <c r="C11" s="1"/>
      <c r="D11" s="1">
        <v>168</v>
      </c>
      <c r="E11" s="1"/>
      <c r="F11" s="1">
        <v>168</v>
      </c>
      <c r="G11" s="7">
        <v>0.24</v>
      </c>
      <c r="H11" s="1">
        <v>180</v>
      </c>
      <c r="I11" s="1" t="s">
        <v>44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>
        <f t="shared" ref="Q11:Q20" si="7">AH11*AI11</f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56</v>
      </c>
      <c r="AG11" s="1">
        <f t="shared" ref="AG11:AG20" si="8">G11*P11</f>
        <v>0</v>
      </c>
      <c r="AH11" s="7">
        <v>12</v>
      </c>
      <c r="AI11" s="10">
        <f t="shared" ref="AI11:AI20" si="9">MROUND(P11, AH11*AK11)/AH11</f>
        <v>0</v>
      </c>
      <c r="AJ11" s="1">
        <f t="shared" ref="AJ11:AJ20" si="10">AI11*AH11*G11</f>
        <v>0</v>
      </c>
      <c r="AK11" s="1">
        <v>14</v>
      </c>
      <c r="AL11" s="1">
        <v>70</v>
      </c>
      <c r="AM11" s="10">
        <f t="shared" ref="AM11:AM20" si="11"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57</v>
      </c>
      <c r="B12" s="1" t="s">
        <v>43</v>
      </c>
      <c r="C12" s="1">
        <v>451</v>
      </c>
      <c r="D12" s="1">
        <v>257</v>
      </c>
      <c r="E12" s="1">
        <v>447</v>
      </c>
      <c r="F12" s="1">
        <v>186</v>
      </c>
      <c r="G12" s="7">
        <v>0.3</v>
      </c>
      <c r="H12" s="1">
        <v>180</v>
      </c>
      <c r="I12" s="1" t="s">
        <v>44</v>
      </c>
      <c r="J12" s="1">
        <v>445</v>
      </c>
      <c r="K12" s="1">
        <f t="shared" si="2"/>
        <v>2</v>
      </c>
      <c r="L12" s="1"/>
      <c r="M12" s="1"/>
      <c r="N12" s="1"/>
      <c r="O12" s="1">
        <f t="shared" si="3"/>
        <v>89.4</v>
      </c>
      <c r="P12" s="5">
        <f>11*O12-F12</f>
        <v>797.40000000000009</v>
      </c>
      <c r="Q12" s="5">
        <f t="shared" si="7"/>
        <v>840</v>
      </c>
      <c r="R12" s="5"/>
      <c r="S12" s="1"/>
      <c r="T12" s="1">
        <f t="shared" si="4"/>
        <v>11.476510067114093</v>
      </c>
      <c r="U12" s="1">
        <f t="shared" si="5"/>
        <v>2.0805369127516777</v>
      </c>
      <c r="V12" s="1">
        <v>44</v>
      </c>
      <c r="W12" s="1">
        <v>46.4</v>
      </c>
      <c r="X12" s="1">
        <v>57.2</v>
      </c>
      <c r="Y12" s="1">
        <v>126.6</v>
      </c>
      <c r="Z12" s="1">
        <v>97.8</v>
      </c>
      <c r="AA12" s="1">
        <v>210.4</v>
      </c>
      <c r="AB12" s="1">
        <v>185.2</v>
      </c>
      <c r="AC12" s="1">
        <v>53.6</v>
      </c>
      <c r="AD12" s="1">
        <v>45.4</v>
      </c>
      <c r="AE12" s="1">
        <v>50.2</v>
      </c>
      <c r="AF12" s="1" t="s">
        <v>49</v>
      </c>
      <c r="AG12" s="1">
        <f t="shared" si="8"/>
        <v>239.22000000000003</v>
      </c>
      <c r="AH12" s="7">
        <v>12</v>
      </c>
      <c r="AI12" s="10">
        <f t="shared" si="9"/>
        <v>70</v>
      </c>
      <c r="AJ12" s="1">
        <f t="shared" si="10"/>
        <v>252</v>
      </c>
      <c r="AK12" s="1">
        <v>14</v>
      </c>
      <c r="AL12" s="1">
        <v>70</v>
      </c>
      <c r="AM12" s="10">
        <f t="shared" si="11"/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43</v>
      </c>
      <c r="C13" s="1">
        <v>526</v>
      </c>
      <c r="D13" s="1">
        <v>168</v>
      </c>
      <c r="E13" s="1">
        <v>341</v>
      </c>
      <c r="F13" s="1">
        <v>205</v>
      </c>
      <c r="G13" s="7">
        <v>0.3</v>
      </c>
      <c r="H13" s="1">
        <v>180</v>
      </c>
      <c r="I13" s="1" t="s">
        <v>44</v>
      </c>
      <c r="J13" s="1">
        <v>342</v>
      </c>
      <c r="K13" s="1">
        <f t="shared" si="2"/>
        <v>-1</v>
      </c>
      <c r="L13" s="1"/>
      <c r="M13" s="1"/>
      <c r="N13" s="1"/>
      <c r="O13" s="1">
        <f t="shared" si="3"/>
        <v>68.2</v>
      </c>
      <c r="P13" s="5">
        <f>12*O13-F13</f>
        <v>613.40000000000009</v>
      </c>
      <c r="Q13" s="5">
        <f t="shared" si="7"/>
        <v>672</v>
      </c>
      <c r="R13" s="5"/>
      <c r="S13" s="1"/>
      <c r="T13" s="1">
        <f t="shared" si="4"/>
        <v>12.859237536656892</v>
      </c>
      <c r="U13" s="1">
        <f t="shared" si="5"/>
        <v>3.0058651026392962</v>
      </c>
      <c r="V13" s="1">
        <v>45.4</v>
      </c>
      <c r="W13" s="1">
        <v>54</v>
      </c>
      <c r="X13" s="1">
        <v>54.4</v>
      </c>
      <c r="Y13" s="1">
        <v>69.8</v>
      </c>
      <c r="Z13" s="1">
        <v>51.4</v>
      </c>
      <c r="AA13" s="1">
        <v>54.2</v>
      </c>
      <c r="AB13" s="1">
        <v>70.400000000000006</v>
      </c>
      <c r="AC13" s="1">
        <v>45</v>
      </c>
      <c r="AD13" s="1">
        <v>61.2</v>
      </c>
      <c r="AE13" s="1">
        <v>57.6</v>
      </c>
      <c r="AF13" s="1" t="s">
        <v>49</v>
      </c>
      <c r="AG13" s="1">
        <f t="shared" si="8"/>
        <v>184.02</v>
      </c>
      <c r="AH13" s="7">
        <v>12</v>
      </c>
      <c r="AI13" s="10">
        <f t="shared" si="9"/>
        <v>56</v>
      </c>
      <c r="AJ13" s="1">
        <f t="shared" si="10"/>
        <v>201.6</v>
      </c>
      <c r="AK13" s="1">
        <v>14</v>
      </c>
      <c r="AL13" s="1">
        <v>70</v>
      </c>
      <c r="AM13" s="10">
        <f t="shared" si="11"/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43</v>
      </c>
      <c r="C14" s="1">
        <v>551</v>
      </c>
      <c r="D14" s="1">
        <v>1536</v>
      </c>
      <c r="E14" s="1">
        <v>999</v>
      </c>
      <c r="F14" s="1">
        <v>1008</v>
      </c>
      <c r="G14" s="7">
        <v>0.3</v>
      </c>
      <c r="H14" s="1">
        <v>180</v>
      </c>
      <c r="I14" s="14" t="s">
        <v>60</v>
      </c>
      <c r="J14" s="1">
        <v>1013</v>
      </c>
      <c r="K14" s="1">
        <f t="shared" si="2"/>
        <v>-14</v>
      </c>
      <c r="L14" s="1"/>
      <c r="M14" s="1"/>
      <c r="N14" s="1"/>
      <c r="O14" s="1">
        <f t="shared" si="3"/>
        <v>199.8</v>
      </c>
      <c r="P14" s="5">
        <f t="shared" ref="P14:P20" si="12">14*O14-F14</f>
        <v>1789.2000000000003</v>
      </c>
      <c r="Q14" s="5">
        <f t="shared" si="7"/>
        <v>1848</v>
      </c>
      <c r="R14" s="5"/>
      <c r="S14" s="1"/>
      <c r="T14" s="1">
        <f t="shared" si="4"/>
        <v>14.294294294294293</v>
      </c>
      <c r="U14" s="1">
        <f t="shared" si="5"/>
        <v>5.045045045045045</v>
      </c>
      <c r="V14" s="1">
        <v>56.2</v>
      </c>
      <c r="W14" s="1">
        <v>52.8</v>
      </c>
      <c r="X14" s="1">
        <v>55.8</v>
      </c>
      <c r="Y14" s="1">
        <v>59.4</v>
      </c>
      <c r="Z14" s="1">
        <v>51.6</v>
      </c>
      <c r="AA14" s="1">
        <v>50.4</v>
      </c>
      <c r="AB14" s="1">
        <v>66.599999999999994</v>
      </c>
      <c r="AC14" s="1">
        <v>52.2</v>
      </c>
      <c r="AD14" s="1">
        <v>41.8</v>
      </c>
      <c r="AE14" s="1">
        <v>40.799999999999997</v>
      </c>
      <c r="AF14" s="1" t="s">
        <v>49</v>
      </c>
      <c r="AG14" s="1">
        <f t="shared" si="8"/>
        <v>536.7600000000001</v>
      </c>
      <c r="AH14" s="7">
        <v>12</v>
      </c>
      <c r="AI14" s="10">
        <f t="shared" si="9"/>
        <v>154</v>
      </c>
      <c r="AJ14" s="1">
        <f t="shared" si="10"/>
        <v>554.4</v>
      </c>
      <c r="AK14" s="1">
        <v>14</v>
      </c>
      <c r="AL14" s="1">
        <v>70</v>
      </c>
      <c r="AM14" s="10">
        <f t="shared" si="11"/>
        <v>2.2000000000000002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43</v>
      </c>
      <c r="C15" s="1">
        <v>415</v>
      </c>
      <c r="D15" s="1"/>
      <c r="E15" s="1">
        <v>80</v>
      </c>
      <c r="F15" s="1">
        <v>320</v>
      </c>
      <c r="G15" s="7">
        <v>0.09</v>
      </c>
      <c r="H15" s="1">
        <v>180</v>
      </c>
      <c r="I15" s="1" t="s">
        <v>44</v>
      </c>
      <c r="J15" s="1">
        <v>80</v>
      </c>
      <c r="K15" s="1">
        <f t="shared" si="2"/>
        <v>0</v>
      </c>
      <c r="L15" s="1"/>
      <c r="M15" s="1"/>
      <c r="N15" s="1"/>
      <c r="O15" s="1">
        <f t="shared" si="3"/>
        <v>16</v>
      </c>
      <c r="P15" s="5"/>
      <c r="Q15" s="5">
        <f t="shared" si="7"/>
        <v>0</v>
      </c>
      <c r="R15" s="5"/>
      <c r="S15" s="1"/>
      <c r="T15" s="1">
        <f t="shared" si="4"/>
        <v>20</v>
      </c>
      <c r="U15" s="1">
        <f t="shared" si="5"/>
        <v>20</v>
      </c>
      <c r="V15" s="1">
        <v>16.2</v>
      </c>
      <c r="W15" s="1">
        <v>10.8</v>
      </c>
      <c r="X15" s="1">
        <v>25.8</v>
      </c>
      <c r="Y15" s="1">
        <v>2.8</v>
      </c>
      <c r="Z15" s="1">
        <v>19.8</v>
      </c>
      <c r="AA15" s="1">
        <v>4.4000000000000004</v>
      </c>
      <c r="AB15" s="1">
        <v>5.8</v>
      </c>
      <c r="AC15" s="1">
        <v>23</v>
      </c>
      <c r="AD15" s="1">
        <v>15.6</v>
      </c>
      <c r="AE15" s="1">
        <v>1.8</v>
      </c>
      <c r="AF15" s="28" t="s">
        <v>62</v>
      </c>
      <c r="AG15" s="1">
        <f t="shared" si="8"/>
        <v>0</v>
      </c>
      <c r="AH15" s="7">
        <v>24</v>
      </c>
      <c r="AI15" s="10">
        <f t="shared" si="9"/>
        <v>0</v>
      </c>
      <c r="AJ15" s="1">
        <f t="shared" si="10"/>
        <v>0</v>
      </c>
      <c r="AK15" s="1">
        <v>14</v>
      </c>
      <c r="AL15" s="1">
        <v>126</v>
      </c>
      <c r="AM15" s="10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63</v>
      </c>
      <c r="B16" s="1" t="s">
        <v>43</v>
      </c>
      <c r="C16" s="1">
        <v>354</v>
      </c>
      <c r="D16" s="1">
        <v>280</v>
      </c>
      <c r="E16" s="1">
        <v>224</v>
      </c>
      <c r="F16" s="1">
        <v>354</v>
      </c>
      <c r="G16" s="7">
        <v>0.36</v>
      </c>
      <c r="H16" s="1">
        <v>180</v>
      </c>
      <c r="I16" s="1" t="s">
        <v>44</v>
      </c>
      <c r="J16" s="1">
        <v>218</v>
      </c>
      <c r="K16" s="1">
        <f t="shared" si="2"/>
        <v>6</v>
      </c>
      <c r="L16" s="1"/>
      <c r="M16" s="1"/>
      <c r="N16" s="1"/>
      <c r="O16" s="1">
        <f t="shared" si="3"/>
        <v>44.8</v>
      </c>
      <c r="P16" s="5">
        <f t="shared" si="12"/>
        <v>273.19999999999993</v>
      </c>
      <c r="Q16" s="5">
        <f t="shared" si="7"/>
        <v>280</v>
      </c>
      <c r="R16" s="5"/>
      <c r="S16" s="1"/>
      <c r="T16" s="1">
        <f t="shared" si="4"/>
        <v>14.151785714285715</v>
      </c>
      <c r="U16" s="1">
        <f t="shared" si="5"/>
        <v>7.9017857142857144</v>
      </c>
      <c r="V16" s="1">
        <v>37.200000000000003</v>
      </c>
      <c r="W16" s="1">
        <v>21.8</v>
      </c>
      <c r="X16" s="1">
        <v>35</v>
      </c>
      <c r="Y16" s="1">
        <v>43.4</v>
      </c>
      <c r="Z16" s="1">
        <v>43.6</v>
      </c>
      <c r="AA16" s="1">
        <v>33.6</v>
      </c>
      <c r="AB16" s="1">
        <v>55</v>
      </c>
      <c r="AC16" s="1">
        <v>33.799999999999997</v>
      </c>
      <c r="AD16" s="1">
        <v>30.6</v>
      </c>
      <c r="AE16" s="1">
        <v>49.6</v>
      </c>
      <c r="AF16" s="1" t="s">
        <v>49</v>
      </c>
      <c r="AG16" s="1">
        <f t="shared" si="8"/>
        <v>98.351999999999975</v>
      </c>
      <c r="AH16" s="7">
        <v>10</v>
      </c>
      <c r="AI16" s="10">
        <f t="shared" si="9"/>
        <v>28</v>
      </c>
      <c r="AJ16" s="1">
        <f t="shared" si="10"/>
        <v>100.8</v>
      </c>
      <c r="AK16" s="1">
        <v>14</v>
      </c>
      <c r="AL16" s="1">
        <v>70</v>
      </c>
      <c r="AM16" s="10">
        <f t="shared" si="11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64</v>
      </c>
      <c r="B17" s="1" t="s">
        <v>43</v>
      </c>
      <c r="C17" s="1">
        <v>246</v>
      </c>
      <c r="D17" s="1">
        <v>168</v>
      </c>
      <c r="E17" s="1">
        <v>102</v>
      </c>
      <c r="F17" s="1">
        <v>264</v>
      </c>
      <c r="G17" s="7">
        <v>0.2</v>
      </c>
      <c r="H17" s="1">
        <v>180</v>
      </c>
      <c r="I17" s="1" t="s">
        <v>44</v>
      </c>
      <c r="J17" s="1">
        <v>102</v>
      </c>
      <c r="K17" s="1">
        <f t="shared" si="2"/>
        <v>0</v>
      </c>
      <c r="L17" s="1"/>
      <c r="M17" s="1"/>
      <c r="N17" s="1"/>
      <c r="O17" s="1">
        <f t="shared" si="3"/>
        <v>20.399999999999999</v>
      </c>
      <c r="P17" s="5"/>
      <c r="Q17" s="5">
        <f t="shared" si="7"/>
        <v>0</v>
      </c>
      <c r="R17" s="5"/>
      <c r="S17" s="1"/>
      <c r="T17" s="1">
        <f t="shared" si="4"/>
        <v>12.941176470588236</v>
      </c>
      <c r="U17" s="1">
        <f t="shared" si="5"/>
        <v>12.941176470588236</v>
      </c>
      <c r="V17" s="1">
        <v>24.4</v>
      </c>
      <c r="W17" s="1">
        <v>7.6</v>
      </c>
      <c r="X17" s="1">
        <v>5.2</v>
      </c>
      <c r="Y17" s="1">
        <v>18.399999999999999</v>
      </c>
      <c r="Z17" s="1">
        <v>14.8</v>
      </c>
      <c r="AA17" s="1">
        <v>1.6</v>
      </c>
      <c r="AB17" s="1">
        <v>15.2</v>
      </c>
      <c r="AC17" s="1">
        <v>9.1999999999999993</v>
      </c>
      <c r="AD17" s="1">
        <v>8.6</v>
      </c>
      <c r="AE17" s="1">
        <v>11.2</v>
      </c>
      <c r="AF17" s="1"/>
      <c r="AG17" s="1">
        <f t="shared" si="8"/>
        <v>0</v>
      </c>
      <c r="AH17" s="7">
        <v>12</v>
      </c>
      <c r="AI17" s="10">
        <f t="shared" si="9"/>
        <v>0</v>
      </c>
      <c r="AJ17" s="1">
        <f t="shared" si="10"/>
        <v>0</v>
      </c>
      <c r="AK17" s="1">
        <v>14</v>
      </c>
      <c r="AL17" s="1">
        <v>70</v>
      </c>
      <c r="AM17" s="10">
        <f t="shared" si="1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66</v>
      </c>
      <c r="B18" s="1" t="s">
        <v>43</v>
      </c>
      <c r="C18" s="1">
        <v>233</v>
      </c>
      <c r="D18" s="1"/>
      <c r="E18" s="1">
        <v>90</v>
      </c>
      <c r="F18" s="1">
        <v>131</v>
      </c>
      <c r="G18" s="7">
        <v>0.2</v>
      </c>
      <c r="H18" s="1">
        <v>180</v>
      </c>
      <c r="I18" s="1" t="s">
        <v>44</v>
      </c>
      <c r="J18" s="1">
        <v>90</v>
      </c>
      <c r="K18" s="1">
        <f t="shared" si="2"/>
        <v>0</v>
      </c>
      <c r="L18" s="1"/>
      <c r="M18" s="1"/>
      <c r="N18" s="1"/>
      <c r="O18" s="1">
        <f t="shared" si="3"/>
        <v>18</v>
      </c>
      <c r="P18" s="5">
        <f t="shared" si="12"/>
        <v>121</v>
      </c>
      <c r="Q18" s="5">
        <f t="shared" si="7"/>
        <v>168</v>
      </c>
      <c r="R18" s="5"/>
      <c r="S18" s="1"/>
      <c r="T18" s="1">
        <f t="shared" si="4"/>
        <v>16.611111111111111</v>
      </c>
      <c r="U18" s="1">
        <f t="shared" si="5"/>
        <v>7.2777777777777777</v>
      </c>
      <c r="V18" s="1">
        <v>10</v>
      </c>
      <c r="W18" s="1">
        <v>7.6</v>
      </c>
      <c r="X18" s="1">
        <v>0.4</v>
      </c>
      <c r="Y18" s="1">
        <v>11.8</v>
      </c>
      <c r="Z18" s="1">
        <v>5.2</v>
      </c>
      <c r="AA18" s="1">
        <v>3.8</v>
      </c>
      <c r="AB18" s="1">
        <v>19</v>
      </c>
      <c r="AC18" s="1">
        <v>4.5999999999999996</v>
      </c>
      <c r="AD18" s="1">
        <v>3.6</v>
      </c>
      <c r="AE18" s="1">
        <v>10.199999999999999</v>
      </c>
      <c r="AF18" s="1"/>
      <c r="AG18" s="1">
        <f t="shared" si="8"/>
        <v>24.200000000000003</v>
      </c>
      <c r="AH18" s="7">
        <v>12</v>
      </c>
      <c r="AI18" s="10">
        <f t="shared" si="9"/>
        <v>14</v>
      </c>
      <c r="AJ18" s="1">
        <f t="shared" si="10"/>
        <v>33.6</v>
      </c>
      <c r="AK18" s="1">
        <v>14</v>
      </c>
      <c r="AL18" s="1">
        <v>70</v>
      </c>
      <c r="AM18" s="10">
        <f t="shared" si="11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67</v>
      </c>
      <c r="B19" s="1" t="s">
        <v>43</v>
      </c>
      <c r="C19" s="1">
        <v>469</v>
      </c>
      <c r="D19" s="1">
        <v>168</v>
      </c>
      <c r="E19" s="1">
        <v>308</v>
      </c>
      <c r="F19" s="1">
        <v>262</v>
      </c>
      <c r="G19" s="7">
        <v>0.25</v>
      </c>
      <c r="H19" s="1">
        <v>180</v>
      </c>
      <c r="I19" s="1" t="s">
        <v>44</v>
      </c>
      <c r="J19" s="1">
        <v>315</v>
      </c>
      <c r="K19" s="1">
        <f t="shared" si="2"/>
        <v>-7</v>
      </c>
      <c r="L19" s="1"/>
      <c r="M19" s="1"/>
      <c r="N19" s="1"/>
      <c r="O19" s="1">
        <f t="shared" si="3"/>
        <v>61.6</v>
      </c>
      <c r="P19" s="5">
        <f>13*O19-F19</f>
        <v>538.80000000000007</v>
      </c>
      <c r="Q19" s="5">
        <f t="shared" si="7"/>
        <v>504</v>
      </c>
      <c r="R19" s="5"/>
      <c r="S19" s="1"/>
      <c r="T19" s="1">
        <f t="shared" si="4"/>
        <v>12.435064935064934</v>
      </c>
      <c r="U19" s="1">
        <f t="shared" si="5"/>
        <v>4.2532467532467528</v>
      </c>
      <c r="V19" s="1">
        <v>40</v>
      </c>
      <c r="W19" s="1">
        <v>43.6</v>
      </c>
      <c r="X19" s="1">
        <v>38.799999999999997</v>
      </c>
      <c r="Y19" s="1">
        <v>49.4</v>
      </c>
      <c r="Z19" s="1">
        <v>41.6</v>
      </c>
      <c r="AA19" s="1">
        <v>51</v>
      </c>
      <c r="AB19" s="1">
        <v>47.2</v>
      </c>
      <c r="AC19" s="1">
        <v>46.6</v>
      </c>
      <c r="AD19" s="1">
        <v>34</v>
      </c>
      <c r="AE19" s="1">
        <v>47.4</v>
      </c>
      <c r="AF19" s="1" t="s">
        <v>49</v>
      </c>
      <c r="AG19" s="1">
        <f t="shared" si="8"/>
        <v>134.70000000000002</v>
      </c>
      <c r="AH19" s="7">
        <v>12</v>
      </c>
      <c r="AI19" s="10">
        <f t="shared" si="9"/>
        <v>42</v>
      </c>
      <c r="AJ19" s="1">
        <f t="shared" si="10"/>
        <v>126</v>
      </c>
      <c r="AK19" s="1">
        <v>14</v>
      </c>
      <c r="AL19" s="1">
        <v>70</v>
      </c>
      <c r="AM19" s="10">
        <f t="shared" si="11"/>
        <v>0.6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43</v>
      </c>
      <c r="C20" s="1">
        <v>575</v>
      </c>
      <c r="D20" s="1"/>
      <c r="E20" s="1">
        <v>251</v>
      </c>
      <c r="F20" s="1">
        <v>235</v>
      </c>
      <c r="G20" s="7">
        <v>0.25</v>
      </c>
      <c r="H20" s="1">
        <v>180</v>
      </c>
      <c r="I20" s="1" t="s">
        <v>44</v>
      </c>
      <c r="J20" s="1">
        <v>249</v>
      </c>
      <c r="K20" s="1">
        <f t="shared" si="2"/>
        <v>2</v>
      </c>
      <c r="L20" s="1"/>
      <c r="M20" s="1"/>
      <c r="N20" s="1"/>
      <c r="O20" s="1">
        <f t="shared" si="3"/>
        <v>50.2</v>
      </c>
      <c r="P20" s="5">
        <f t="shared" si="12"/>
        <v>467.80000000000007</v>
      </c>
      <c r="Q20" s="5">
        <f t="shared" si="7"/>
        <v>504</v>
      </c>
      <c r="R20" s="5"/>
      <c r="S20" s="1"/>
      <c r="T20" s="1">
        <f t="shared" si="4"/>
        <v>14.721115537848604</v>
      </c>
      <c r="U20" s="1">
        <f t="shared" si="5"/>
        <v>4.6812749003984058</v>
      </c>
      <c r="V20" s="1">
        <v>36.200000000000003</v>
      </c>
      <c r="W20" s="1">
        <v>40.4</v>
      </c>
      <c r="X20" s="1">
        <v>46</v>
      </c>
      <c r="Y20" s="1">
        <v>44.8</v>
      </c>
      <c r="Z20" s="1">
        <v>44.4</v>
      </c>
      <c r="AA20" s="1">
        <v>46.4</v>
      </c>
      <c r="AB20" s="1">
        <v>47.8</v>
      </c>
      <c r="AC20" s="1">
        <v>45</v>
      </c>
      <c r="AD20" s="1">
        <v>34</v>
      </c>
      <c r="AE20" s="1">
        <v>37.4</v>
      </c>
      <c r="AF20" s="1"/>
      <c r="AG20" s="1">
        <f t="shared" si="8"/>
        <v>116.95000000000002</v>
      </c>
      <c r="AH20" s="7">
        <v>12</v>
      </c>
      <c r="AI20" s="10">
        <f t="shared" si="9"/>
        <v>42</v>
      </c>
      <c r="AJ20" s="1">
        <f t="shared" si="10"/>
        <v>126</v>
      </c>
      <c r="AK20" s="1">
        <v>14</v>
      </c>
      <c r="AL20" s="1">
        <v>70</v>
      </c>
      <c r="AM20" s="10">
        <f t="shared" si="11"/>
        <v>0.6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69</v>
      </c>
      <c r="B21" s="15" t="s">
        <v>46</v>
      </c>
      <c r="C21" s="15">
        <v>12</v>
      </c>
      <c r="D21" s="15"/>
      <c r="E21" s="15">
        <v>12</v>
      </c>
      <c r="F21" s="15"/>
      <c r="G21" s="16">
        <v>0</v>
      </c>
      <c r="H21" s="15">
        <v>180</v>
      </c>
      <c r="I21" s="15" t="s">
        <v>53</v>
      </c>
      <c r="J21" s="15">
        <v>15</v>
      </c>
      <c r="K21" s="15">
        <f t="shared" si="2"/>
        <v>-3</v>
      </c>
      <c r="L21" s="15"/>
      <c r="M21" s="15"/>
      <c r="N21" s="15"/>
      <c r="O21" s="15">
        <f t="shared" si="3"/>
        <v>2.4</v>
      </c>
      <c r="P21" s="17"/>
      <c r="Q21" s="17"/>
      <c r="R21" s="17"/>
      <c r="S21" s="15"/>
      <c r="T21" s="15">
        <f t="shared" si="4"/>
        <v>0</v>
      </c>
      <c r="U21" s="15">
        <f t="shared" si="5"/>
        <v>0</v>
      </c>
      <c r="V21" s="15">
        <v>0.6</v>
      </c>
      <c r="W21" s="15">
        <v>0.6</v>
      </c>
      <c r="X21" s="15">
        <v>1.8</v>
      </c>
      <c r="Y21" s="15">
        <v>0.6</v>
      </c>
      <c r="Z21" s="15">
        <v>0.6</v>
      </c>
      <c r="AA21" s="15">
        <v>1.2</v>
      </c>
      <c r="AB21" s="15">
        <v>0</v>
      </c>
      <c r="AC21" s="15">
        <v>1.8</v>
      </c>
      <c r="AD21" s="15">
        <v>0</v>
      </c>
      <c r="AE21" s="15">
        <v>1.2</v>
      </c>
      <c r="AF21" s="19" t="s">
        <v>126</v>
      </c>
      <c r="AG21" s="15"/>
      <c r="AH21" s="16"/>
      <c r="AI21" s="18"/>
      <c r="AJ21" s="15"/>
      <c r="AK21" s="15"/>
      <c r="AL21" s="15"/>
      <c r="AM21" s="18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46</v>
      </c>
      <c r="C22" s="1">
        <v>181.3</v>
      </c>
      <c r="D22" s="1">
        <v>3.7</v>
      </c>
      <c r="E22" s="1">
        <v>99.9</v>
      </c>
      <c r="F22" s="1">
        <v>77.7</v>
      </c>
      <c r="G22" s="7">
        <v>1</v>
      </c>
      <c r="H22" s="1">
        <v>180</v>
      </c>
      <c r="I22" s="1" t="s">
        <v>44</v>
      </c>
      <c r="J22" s="1">
        <v>90.8</v>
      </c>
      <c r="K22" s="1">
        <f t="shared" si="2"/>
        <v>9.1000000000000085</v>
      </c>
      <c r="L22" s="1"/>
      <c r="M22" s="1"/>
      <c r="N22" s="1"/>
      <c r="O22" s="1">
        <f t="shared" si="3"/>
        <v>19.98</v>
      </c>
      <c r="P22" s="5">
        <f>13*O22-F22</f>
        <v>182.04000000000002</v>
      </c>
      <c r="Q22" s="5">
        <f t="shared" ref="Q22:Q29" si="13">AH22*AI22</f>
        <v>207.20000000000002</v>
      </c>
      <c r="R22" s="5"/>
      <c r="S22" s="1"/>
      <c r="T22" s="1">
        <f t="shared" si="4"/>
        <v>14.259259259259261</v>
      </c>
      <c r="U22" s="1">
        <f t="shared" si="5"/>
        <v>3.8888888888888888</v>
      </c>
      <c r="V22" s="1">
        <v>13.18</v>
      </c>
      <c r="W22" s="1">
        <v>14.06</v>
      </c>
      <c r="X22" s="1">
        <v>10.36</v>
      </c>
      <c r="Y22" s="1">
        <v>10.36</v>
      </c>
      <c r="Z22" s="1">
        <v>11.84</v>
      </c>
      <c r="AA22" s="1">
        <v>11.1</v>
      </c>
      <c r="AB22" s="1">
        <v>16.28</v>
      </c>
      <c r="AC22" s="1">
        <v>21.18</v>
      </c>
      <c r="AD22" s="1">
        <v>7.26</v>
      </c>
      <c r="AE22" s="1">
        <v>15.4</v>
      </c>
      <c r="AF22" s="1"/>
      <c r="AG22" s="1">
        <f t="shared" ref="AG22:AG29" si="14">G22*P22</f>
        <v>182.04000000000002</v>
      </c>
      <c r="AH22" s="7">
        <v>3.7</v>
      </c>
      <c r="AI22" s="10">
        <f t="shared" ref="AI22:AI29" si="15">MROUND(P22, AH22*AK22)/AH22</f>
        <v>56</v>
      </c>
      <c r="AJ22" s="1">
        <f t="shared" ref="AJ22:AJ29" si="16">AI22*AH22*G22</f>
        <v>207.20000000000002</v>
      </c>
      <c r="AK22" s="1">
        <v>14</v>
      </c>
      <c r="AL22" s="1">
        <v>126</v>
      </c>
      <c r="AM22" s="10">
        <f t="shared" ref="AM22:AM29" si="17">AI22/AL22</f>
        <v>0.44444444444444442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46</v>
      </c>
      <c r="C23" s="1">
        <v>132.5</v>
      </c>
      <c r="D23" s="1"/>
      <c r="E23" s="1">
        <v>16.399999999999999</v>
      </c>
      <c r="F23" s="1">
        <v>116.1</v>
      </c>
      <c r="G23" s="7">
        <v>1</v>
      </c>
      <c r="H23" s="1">
        <v>180</v>
      </c>
      <c r="I23" s="1" t="s">
        <v>44</v>
      </c>
      <c r="J23" s="1">
        <v>16.5</v>
      </c>
      <c r="K23" s="1">
        <f t="shared" si="2"/>
        <v>-0.10000000000000142</v>
      </c>
      <c r="L23" s="1"/>
      <c r="M23" s="1"/>
      <c r="N23" s="1"/>
      <c r="O23" s="1">
        <f t="shared" si="3"/>
        <v>3.28</v>
      </c>
      <c r="P23" s="5"/>
      <c r="Q23" s="5">
        <f t="shared" si="13"/>
        <v>0</v>
      </c>
      <c r="R23" s="5"/>
      <c r="S23" s="1"/>
      <c r="T23" s="1">
        <f t="shared" si="4"/>
        <v>35.396341463414636</v>
      </c>
      <c r="U23" s="1">
        <f t="shared" si="5"/>
        <v>35.396341463414636</v>
      </c>
      <c r="V23" s="1">
        <v>4.3</v>
      </c>
      <c r="W23" s="1">
        <v>10.97</v>
      </c>
      <c r="X23" s="1">
        <v>8.8000000000000007</v>
      </c>
      <c r="Y23" s="1">
        <v>6.6</v>
      </c>
      <c r="Z23" s="1">
        <v>2.2000000000000002</v>
      </c>
      <c r="AA23" s="1">
        <v>4.3</v>
      </c>
      <c r="AB23" s="1">
        <v>6.6</v>
      </c>
      <c r="AC23" s="1">
        <v>12.1</v>
      </c>
      <c r="AD23" s="1">
        <v>6.6</v>
      </c>
      <c r="AE23" s="1">
        <v>9.8000000000000007</v>
      </c>
      <c r="AF23" s="27" t="s">
        <v>47</v>
      </c>
      <c r="AG23" s="1">
        <f t="shared" si="14"/>
        <v>0</v>
      </c>
      <c r="AH23" s="7">
        <v>5.5</v>
      </c>
      <c r="AI23" s="10">
        <f t="shared" si="15"/>
        <v>0</v>
      </c>
      <c r="AJ23" s="1">
        <f t="shared" si="16"/>
        <v>0</v>
      </c>
      <c r="AK23" s="1">
        <v>12</v>
      </c>
      <c r="AL23" s="1">
        <v>84</v>
      </c>
      <c r="AM23" s="10">
        <f t="shared" si="1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46</v>
      </c>
      <c r="C24" s="1">
        <v>102</v>
      </c>
      <c r="D24" s="1"/>
      <c r="E24" s="1">
        <v>63</v>
      </c>
      <c r="F24" s="1">
        <v>33</v>
      </c>
      <c r="G24" s="7">
        <v>1</v>
      </c>
      <c r="H24" s="1">
        <v>180</v>
      </c>
      <c r="I24" s="1" t="s">
        <v>44</v>
      </c>
      <c r="J24" s="1">
        <v>66</v>
      </c>
      <c r="K24" s="1">
        <f t="shared" si="2"/>
        <v>-3</v>
      </c>
      <c r="L24" s="1"/>
      <c r="M24" s="1"/>
      <c r="N24" s="1"/>
      <c r="O24" s="1">
        <f t="shared" si="3"/>
        <v>12.6</v>
      </c>
      <c r="P24" s="5">
        <f>12*O24-F24</f>
        <v>118.19999999999999</v>
      </c>
      <c r="Q24" s="5">
        <f t="shared" si="13"/>
        <v>126</v>
      </c>
      <c r="R24" s="5"/>
      <c r="S24" s="1"/>
      <c r="T24" s="1">
        <f t="shared" si="4"/>
        <v>12.619047619047619</v>
      </c>
      <c r="U24" s="1">
        <f t="shared" si="5"/>
        <v>2.6190476190476191</v>
      </c>
      <c r="V24" s="1">
        <v>7.2</v>
      </c>
      <c r="W24" s="1">
        <v>6.6</v>
      </c>
      <c r="X24" s="1">
        <v>12.6</v>
      </c>
      <c r="Y24" s="1">
        <v>2.4</v>
      </c>
      <c r="Z24" s="1">
        <v>10.199999999999999</v>
      </c>
      <c r="AA24" s="1">
        <v>8.4</v>
      </c>
      <c r="AB24" s="1">
        <v>6.6</v>
      </c>
      <c r="AC24" s="1">
        <v>15</v>
      </c>
      <c r="AD24" s="1">
        <v>4.8</v>
      </c>
      <c r="AE24" s="1">
        <v>9.6</v>
      </c>
      <c r="AF24" s="1"/>
      <c r="AG24" s="1">
        <f t="shared" si="14"/>
        <v>118.19999999999999</v>
      </c>
      <c r="AH24" s="7">
        <v>3</v>
      </c>
      <c r="AI24" s="10">
        <f t="shared" si="15"/>
        <v>42</v>
      </c>
      <c r="AJ24" s="1">
        <f t="shared" si="16"/>
        <v>126</v>
      </c>
      <c r="AK24" s="1">
        <v>14</v>
      </c>
      <c r="AL24" s="1">
        <v>126</v>
      </c>
      <c r="AM24" s="10">
        <f t="shared" si="17"/>
        <v>0.33333333333333331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43</v>
      </c>
      <c r="C25" s="1">
        <v>414</v>
      </c>
      <c r="D25" s="1"/>
      <c r="E25" s="1">
        <v>211</v>
      </c>
      <c r="F25" s="1">
        <v>171</v>
      </c>
      <c r="G25" s="7">
        <v>0.25</v>
      </c>
      <c r="H25" s="1">
        <v>180</v>
      </c>
      <c r="I25" s="1" t="s">
        <v>44</v>
      </c>
      <c r="J25" s="1">
        <v>209</v>
      </c>
      <c r="K25" s="1">
        <f t="shared" si="2"/>
        <v>2</v>
      </c>
      <c r="L25" s="1"/>
      <c r="M25" s="1"/>
      <c r="N25" s="1"/>
      <c r="O25" s="1">
        <f t="shared" si="3"/>
        <v>42.2</v>
      </c>
      <c r="P25" s="5">
        <f>13*O25-F25</f>
        <v>377.6</v>
      </c>
      <c r="Q25" s="5">
        <f t="shared" si="13"/>
        <v>336</v>
      </c>
      <c r="R25" s="5"/>
      <c r="S25" s="1"/>
      <c r="T25" s="1">
        <f t="shared" si="4"/>
        <v>12.014218009478672</v>
      </c>
      <c r="U25" s="1">
        <f t="shared" si="5"/>
        <v>4.0521327014218009</v>
      </c>
      <c r="V25" s="1">
        <v>17.2</v>
      </c>
      <c r="W25" s="1">
        <v>34</v>
      </c>
      <c r="X25" s="1">
        <v>22</v>
      </c>
      <c r="Y25" s="1">
        <v>21.4</v>
      </c>
      <c r="Z25" s="1">
        <v>24.6</v>
      </c>
      <c r="AA25" s="1">
        <v>29.8</v>
      </c>
      <c r="AB25" s="1">
        <v>49</v>
      </c>
      <c r="AC25" s="1">
        <v>40.200000000000003</v>
      </c>
      <c r="AD25" s="1">
        <v>27.2</v>
      </c>
      <c r="AE25" s="1">
        <v>24.2</v>
      </c>
      <c r="AF25" s="1" t="s">
        <v>49</v>
      </c>
      <c r="AG25" s="1">
        <f t="shared" si="14"/>
        <v>94.4</v>
      </c>
      <c r="AH25" s="7">
        <v>6</v>
      </c>
      <c r="AI25" s="10">
        <f t="shared" si="15"/>
        <v>56</v>
      </c>
      <c r="AJ25" s="1">
        <f t="shared" si="16"/>
        <v>84</v>
      </c>
      <c r="AK25" s="1">
        <v>14</v>
      </c>
      <c r="AL25" s="1">
        <v>140</v>
      </c>
      <c r="AM25" s="10">
        <f t="shared" si="17"/>
        <v>0.4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43</v>
      </c>
      <c r="C26" s="1">
        <v>242</v>
      </c>
      <c r="D26" s="1">
        <v>84</v>
      </c>
      <c r="E26" s="1">
        <v>134</v>
      </c>
      <c r="F26" s="1">
        <v>171</v>
      </c>
      <c r="G26" s="7">
        <v>0.25</v>
      </c>
      <c r="H26" s="1">
        <v>180</v>
      </c>
      <c r="I26" s="1" t="s">
        <v>44</v>
      </c>
      <c r="J26" s="1">
        <v>135</v>
      </c>
      <c r="K26" s="1">
        <f t="shared" si="2"/>
        <v>-1</v>
      </c>
      <c r="L26" s="1"/>
      <c r="M26" s="1"/>
      <c r="N26" s="1"/>
      <c r="O26" s="1">
        <f t="shared" si="3"/>
        <v>26.8</v>
      </c>
      <c r="P26" s="5">
        <f t="shared" ref="P26:P29" si="18">14*O26-F26</f>
        <v>204.2</v>
      </c>
      <c r="Q26" s="5">
        <f t="shared" si="13"/>
        <v>168</v>
      </c>
      <c r="R26" s="5"/>
      <c r="S26" s="1"/>
      <c r="T26" s="1">
        <f t="shared" si="4"/>
        <v>12.649253731343283</v>
      </c>
      <c r="U26" s="1">
        <f t="shared" si="5"/>
        <v>6.3805970149253728</v>
      </c>
      <c r="V26" s="1">
        <v>21.6</v>
      </c>
      <c r="W26" s="1">
        <v>23.4</v>
      </c>
      <c r="X26" s="1">
        <v>18</v>
      </c>
      <c r="Y26" s="1">
        <v>14.8</v>
      </c>
      <c r="Z26" s="1">
        <v>25.6</v>
      </c>
      <c r="AA26" s="1">
        <v>17.399999999999999</v>
      </c>
      <c r="AB26" s="1">
        <v>22.4</v>
      </c>
      <c r="AC26" s="1">
        <v>19.399999999999999</v>
      </c>
      <c r="AD26" s="1">
        <v>18</v>
      </c>
      <c r="AE26" s="1">
        <v>17.8</v>
      </c>
      <c r="AF26" s="1" t="s">
        <v>49</v>
      </c>
      <c r="AG26" s="1">
        <f t="shared" si="14"/>
        <v>51.05</v>
      </c>
      <c r="AH26" s="7">
        <v>6</v>
      </c>
      <c r="AI26" s="10">
        <f t="shared" si="15"/>
        <v>28</v>
      </c>
      <c r="AJ26" s="1">
        <f t="shared" si="16"/>
        <v>42</v>
      </c>
      <c r="AK26" s="1">
        <v>14</v>
      </c>
      <c r="AL26" s="1">
        <v>140</v>
      </c>
      <c r="AM26" s="10">
        <f t="shared" si="17"/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75</v>
      </c>
      <c r="B27" s="1" t="s">
        <v>43</v>
      </c>
      <c r="C27" s="1"/>
      <c r="D27" s="1"/>
      <c r="E27" s="1"/>
      <c r="F27" s="1"/>
      <c r="G27" s="7">
        <v>0.25</v>
      </c>
      <c r="H27" s="1">
        <v>180</v>
      </c>
      <c r="I27" s="1" t="s">
        <v>44</v>
      </c>
      <c r="J27" s="1">
        <v>41</v>
      </c>
      <c r="K27" s="1">
        <f t="shared" si="2"/>
        <v>-41</v>
      </c>
      <c r="L27" s="1"/>
      <c r="M27" s="1"/>
      <c r="N27" s="1"/>
      <c r="O27" s="1">
        <f t="shared" si="3"/>
        <v>0</v>
      </c>
      <c r="P27" s="24">
        <v>84</v>
      </c>
      <c r="Q27" s="5">
        <f t="shared" si="13"/>
        <v>84</v>
      </c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9</v>
      </c>
      <c r="X27" s="1">
        <v>15</v>
      </c>
      <c r="Y27" s="1">
        <v>16</v>
      </c>
      <c r="Z27" s="1">
        <v>21.2</v>
      </c>
      <c r="AA27" s="1">
        <v>18</v>
      </c>
      <c r="AB27" s="1">
        <v>17.8</v>
      </c>
      <c r="AC27" s="1">
        <v>13</v>
      </c>
      <c r="AD27" s="1">
        <v>15</v>
      </c>
      <c r="AE27" s="1">
        <v>12.2</v>
      </c>
      <c r="AF27" s="14" t="s">
        <v>76</v>
      </c>
      <c r="AG27" s="1">
        <f t="shared" si="14"/>
        <v>21</v>
      </c>
      <c r="AH27" s="7">
        <v>6</v>
      </c>
      <c r="AI27" s="10">
        <f t="shared" si="15"/>
        <v>14</v>
      </c>
      <c r="AJ27" s="1">
        <f t="shared" si="16"/>
        <v>21</v>
      </c>
      <c r="AK27" s="1">
        <v>14</v>
      </c>
      <c r="AL27" s="1">
        <v>140</v>
      </c>
      <c r="AM27" s="10">
        <f t="shared" si="17"/>
        <v>0.1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46</v>
      </c>
      <c r="C28" s="1">
        <v>420</v>
      </c>
      <c r="D28" s="1">
        <v>72</v>
      </c>
      <c r="E28" s="1">
        <v>275</v>
      </c>
      <c r="F28" s="1">
        <v>136</v>
      </c>
      <c r="G28" s="7">
        <v>1</v>
      </c>
      <c r="H28" s="1">
        <v>180</v>
      </c>
      <c r="I28" s="1" t="s">
        <v>44</v>
      </c>
      <c r="J28" s="1">
        <v>272</v>
      </c>
      <c r="K28" s="1">
        <f t="shared" si="2"/>
        <v>3</v>
      </c>
      <c r="L28" s="1"/>
      <c r="M28" s="1"/>
      <c r="N28" s="1"/>
      <c r="O28" s="1">
        <f t="shared" si="3"/>
        <v>55</v>
      </c>
      <c r="P28" s="5">
        <f>11*O28-F28</f>
        <v>469</v>
      </c>
      <c r="Q28" s="5">
        <f t="shared" si="13"/>
        <v>504</v>
      </c>
      <c r="R28" s="5"/>
      <c r="S28" s="1"/>
      <c r="T28" s="1">
        <f t="shared" si="4"/>
        <v>11.636363636363637</v>
      </c>
      <c r="U28" s="1">
        <f t="shared" si="5"/>
        <v>2.4727272727272727</v>
      </c>
      <c r="V28" s="1">
        <v>28.8</v>
      </c>
      <c r="W28" s="1">
        <v>36</v>
      </c>
      <c r="X28" s="1">
        <v>34.799999999999997</v>
      </c>
      <c r="Y28" s="1">
        <v>26.4</v>
      </c>
      <c r="Z28" s="1">
        <v>33.6</v>
      </c>
      <c r="AA28" s="1">
        <v>32.4</v>
      </c>
      <c r="AB28" s="1">
        <v>33.6</v>
      </c>
      <c r="AC28" s="1">
        <v>69.400000000000006</v>
      </c>
      <c r="AD28" s="1">
        <v>27.4</v>
      </c>
      <c r="AE28" s="1">
        <v>48</v>
      </c>
      <c r="AF28" s="1"/>
      <c r="AG28" s="1">
        <f t="shared" si="14"/>
        <v>469</v>
      </c>
      <c r="AH28" s="7">
        <v>6</v>
      </c>
      <c r="AI28" s="10">
        <f t="shared" si="15"/>
        <v>84</v>
      </c>
      <c r="AJ28" s="1">
        <f t="shared" si="16"/>
        <v>504</v>
      </c>
      <c r="AK28" s="1">
        <v>12</v>
      </c>
      <c r="AL28" s="1">
        <v>84</v>
      </c>
      <c r="AM28" s="10">
        <f t="shared" si="17"/>
        <v>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43</v>
      </c>
      <c r="C29" s="1">
        <v>754</v>
      </c>
      <c r="D29" s="1">
        <v>336</v>
      </c>
      <c r="E29" s="1">
        <v>488</v>
      </c>
      <c r="F29" s="1">
        <v>509</v>
      </c>
      <c r="G29" s="7">
        <v>0.25</v>
      </c>
      <c r="H29" s="1">
        <v>365</v>
      </c>
      <c r="I29" s="1" t="s">
        <v>44</v>
      </c>
      <c r="J29" s="1">
        <v>488</v>
      </c>
      <c r="K29" s="1">
        <f t="shared" si="2"/>
        <v>0</v>
      </c>
      <c r="L29" s="1"/>
      <c r="M29" s="1"/>
      <c r="N29" s="1"/>
      <c r="O29" s="1">
        <f t="shared" si="3"/>
        <v>97.6</v>
      </c>
      <c r="P29" s="5">
        <f t="shared" si="18"/>
        <v>857.39999999999986</v>
      </c>
      <c r="Q29" s="5">
        <f t="shared" si="13"/>
        <v>840</v>
      </c>
      <c r="R29" s="5"/>
      <c r="S29" s="1"/>
      <c r="T29" s="1">
        <f t="shared" si="4"/>
        <v>13.821721311475411</v>
      </c>
      <c r="U29" s="1">
        <f t="shared" si="5"/>
        <v>5.2151639344262302</v>
      </c>
      <c r="V29" s="1">
        <v>67.2</v>
      </c>
      <c r="W29" s="1">
        <v>70.400000000000006</v>
      </c>
      <c r="X29" s="1">
        <v>97.8</v>
      </c>
      <c r="Y29" s="1">
        <v>97.6</v>
      </c>
      <c r="Z29" s="1">
        <v>82.8</v>
      </c>
      <c r="AA29" s="1">
        <v>71.2</v>
      </c>
      <c r="AB29" s="1">
        <v>69.599999999999994</v>
      </c>
      <c r="AC29" s="1">
        <v>82.8</v>
      </c>
      <c r="AD29" s="1">
        <v>58.6</v>
      </c>
      <c r="AE29" s="1">
        <v>74.400000000000006</v>
      </c>
      <c r="AF29" s="1" t="s">
        <v>49</v>
      </c>
      <c r="AG29" s="1">
        <f t="shared" si="14"/>
        <v>214.34999999999997</v>
      </c>
      <c r="AH29" s="7">
        <v>12</v>
      </c>
      <c r="AI29" s="10">
        <f t="shared" si="15"/>
        <v>70</v>
      </c>
      <c r="AJ29" s="1">
        <f t="shared" si="16"/>
        <v>210</v>
      </c>
      <c r="AK29" s="1">
        <v>14</v>
      </c>
      <c r="AL29" s="1">
        <v>70</v>
      </c>
      <c r="AM29" s="10">
        <f t="shared" si="17"/>
        <v>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79</v>
      </c>
      <c r="B30" s="15" t="s">
        <v>43</v>
      </c>
      <c r="C30" s="15">
        <v>1011</v>
      </c>
      <c r="D30" s="15"/>
      <c r="E30" s="26">
        <v>350</v>
      </c>
      <c r="F30" s="26">
        <v>346</v>
      </c>
      <c r="G30" s="16">
        <v>0</v>
      </c>
      <c r="H30" s="15">
        <v>180</v>
      </c>
      <c r="I30" s="15" t="s">
        <v>53</v>
      </c>
      <c r="J30" s="15">
        <v>344</v>
      </c>
      <c r="K30" s="15">
        <f t="shared" si="2"/>
        <v>6</v>
      </c>
      <c r="L30" s="15"/>
      <c r="M30" s="15"/>
      <c r="N30" s="15"/>
      <c r="O30" s="15">
        <f t="shared" si="3"/>
        <v>70</v>
      </c>
      <c r="P30" s="17"/>
      <c r="Q30" s="17"/>
      <c r="R30" s="17"/>
      <c r="S30" s="15"/>
      <c r="T30" s="15">
        <f t="shared" si="4"/>
        <v>4.9428571428571431</v>
      </c>
      <c r="U30" s="15">
        <f t="shared" si="5"/>
        <v>4.9428571428571431</v>
      </c>
      <c r="V30" s="15">
        <v>49.4</v>
      </c>
      <c r="W30" s="15">
        <v>56</v>
      </c>
      <c r="X30" s="15">
        <v>49.2</v>
      </c>
      <c r="Y30" s="15">
        <v>51.4</v>
      </c>
      <c r="Z30" s="15">
        <v>53.4</v>
      </c>
      <c r="AA30" s="15">
        <v>55.2</v>
      </c>
      <c r="AB30" s="15">
        <v>51.2</v>
      </c>
      <c r="AC30" s="15">
        <v>61.2</v>
      </c>
      <c r="AD30" s="15">
        <v>44.4</v>
      </c>
      <c r="AE30" s="15">
        <v>61.8</v>
      </c>
      <c r="AF30" s="15" t="s">
        <v>80</v>
      </c>
      <c r="AG30" s="15"/>
      <c r="AH30" s="16"/>
      <c r="AI30" s="18"/>
      <c r="AJ30" s="15"/>
      <c r="AK30" s="15"/>
      <c r="AL30" s="15"/>
      <c r="AM30" s="18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43</v>
      </c>
      <c r="C31" s="1"/>
      <c r="D31" s="1">
        <v>246</v>
      </c>
      <c r="E31" s="26">
        <f>208+E30</f>
        <v>558</v>
      </c>
      <c r="F31" s="26">
        <f>F30</f>
        <v>346</v>
      </c>
      <c r="G31" s="7">
        <v>0.25</v>
      </c>
      <c r="H31" s="1">
        <v>365</v>
      </c>
      <c r="I31" s="14" t="s">
        <v>60</v>
      </c>
      <c r="J31" s="1">
        <v>208</v>
      </c>
      <c r="K31" s="1">
        <f t="shared" si="2"/>
        <v>350</v>
      </c>
      <c r="L31" s="1"/>
      <c r="M31" s="1"/>
      <c r="N31" s="1"/>
      <c r="O31" s="1">
        <f t="shared" si="3"/>
        <v>111.6</v>
      </c>
      <c r="P31" s="5">
        <f>12*O31-F31</f>
        <v>993.19999999999982</v>
      </c>
      <c r="Q31" s="5">
        <f t="shared" ref="Q31:Q46" si="19">AH31*AI31</f>
        <v>1008</v>
      </c>
      <c r="R31" s="5"/>
      <c r="S31" s="1"/>
      <c r="T31" s="1">
        <f t="shared" si="4"/>
        <v>12.132616487455198</v>
      </c>
      <c r="U31" s="1">
        <f t="shared" si="5"/>
        <v>3.1003584229390682</v>
      </c>
      <c r="V31" s="1">
        <v>67.2</v>
      </c>
      <c r="W31" s="1">
        <v>83.2</v>
      </c>
      <c r="X31" s="1">
        <v>54.8</v>
      </c>
      <c r="Y31" s="1">
        <v>168.2</v>
      </c>
      <c r="Z31" s="1">
        <v>157.19999999999999</v>
      </c>
      <c r="AA31" s="1">
        <v>192.8</v>
      </c>
      <c r="AB31" s="1">
        <v>109.8</v>
      </c>
      <c r="AC31" s="1">
        <v>86.6</v>
      </c>
      <c r="AD31" s="1">
        <v>67.400000000000006</v>
      </c>
      <c r="AE31" s="1">
        <v>93.4</v>
      </c>
      <c r="AF31" s="1" t="s">
        <v>82</v>
      </c>
      <c r="AG31" s="1">
        <f t="shared" ref="AG31:AG41" si="20">G31*P31</f>
        <v>248.29999999999995</v>
      </c>
      <c r="AH31" s="7">
        <v>12</v>
      </c>
      <c r="AI31" s="10">
        <f t="shared" ref="AI31:AI41" si="21">MROUND(P31, AH31*AK31)/AH31</f>
        <v>84</v>
      </c>
      <c r="AJ31" s="1">
        <f t="shared" ref="AJ31:AJ41" si="22">AI31*AH31*G31</f>
        <v>252</v>
      </c>
      <c r="AK31" s="1">
        <v>14</v>
      </c>
      <c r="AL31" s="1">
        <v>70</v>
      </c>
      <c r="AM31" s="10">
        <f t="shared" ref="AM31:AM46" si="23">AI31/AL31</f>
        <v>1.2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>
        <v>693</v>
      </c>
      <c r="D32" s="1">
        <v>168</v>
      </c>
      <c r="E32" s="1">
        <v>297</v>
      </c>
      <c r="F32" s="1">
        <v>495</v>
      </c>
      <c r="G32" s="7">
        <v>0.25</v>
      </c>
      <c r="H32" s="1">
        <v>180</v>
      </c>
      <c r="I32" s="1" t="s">
        <v>44</v>
      </c>
      <c r="J32" s="1">
        <v>297</v>
      </c>
      <c r="K32" s="1">
        <f t="shared" si="2"/>
        <v>0</v>
      </c>
      <c r="L32" s="1"/>
      <c r="M32" s="1"/>
      <c r="N32" s="1"/>
      <c r="O32" s="1">
        <f t="shared" si="3"/>
        <v>59.4</v>
      </c>
      <c r="P32" s="5">
        <f t="shared" ref="P32:P47" si="24">14*O32-F32</f>
        <v>336.6</v>
      </c>
      <c r="Q32" s="5">
        <f t="shared" si="19"/>
        <v>336</v>
      </c>
      <c r="R32" s="5"/>
      <c r="S32" s="1"/>
      <c r="T32" s="1">
        <f t="shared" si="4"/>
        <v>13.98989898989899</v>
      </c>
      <c r="U32" s="1">
        <f t="shared" si="5"/>
        <v>8.3333333333333339</v>
      </c>
      <c r="V32" s="1">
        <v>50.8</v>
      </c>
      <c r="W32" s="1">
        <v>64.2</v>
      </c>
      <c r="X32" s="1">
        <v>49.8</v>
      </c>
      <c r="Y32" s="1">
        <v>49.8</v>
      </c>
      <c r="Z32" s="1">
        <v>54.4</v>
      </c>
      <c r="AA32" s="1">
        <v>50</v>
      </c>
      <c r="AB32" s="1">
        <v>40.6</v>
      </c>
      <c r="AC32" s="1">
        <v>47.8</v>
      </c>
      <c r="AD32" s="1">
        <v>41</v>
      </c>
      <c r="AE32" s="1">
        <v>56</v>
      </c>
      <c r="AF32" s="1" t="s">
        <v>49</v>
      </c>
      <c r="AG32" s="1">
        <f t="shared" si="20"/>
        <v>84.15</v>
      </c>
      <c r="AH32" s="7">
        <v>12</v>
      </c>
      <c r="AI32" s="10">
        <f t="shared" si="21"/>
        <v>28</v>
      </c>
      <c r="AJ32" s="1">
        <f t="shared" si="22"/>
        <v>84</v>
      </c>
      <c r="AK32" s="1">
        <v>14</v>
      </c>
      <c r="AL32" s="1">
        <v>70</v>
      </c>
      <c r="AM32" s="10">
        <f t="shared" si="23"/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43</v>
      </c>
      <c r="C33" s="1">
        <v>258</v>
      </c>
      <c r="D33" s="1">
        <v>84</v>
      </c>
      <c r="E33" s="1">
        <v>152</v>
      </c>
      <c r="F33" s="1">
        <v>163</v>
      </c>
      <c r="G33" s="7">
        <v>0.25</v>
      </c>
      <c r="H33" s="1">
        <v>180</v>
      </c>
      <c r="I33" s="1" t="s">
        <v>44</v>
      </c>
      <c r="J33" s="1">
        <v>150</v>
      </c>
      <c r="K33" s="1">
        <f t="shared" si="2"/>
        <v>2</v>
      </c>
      <c r="L33" s="1"/>
      <c r="M33" s="1"/>
      <c r="N33" s="1"/>
      <c r="O33" s="1">
        <f t="shared" si="3"/>
        <v>30.4</v>
      </c>
      <c r="P33" s="5">
        <f t="shared" si="24"/>
        <v>262.59999999999997</v>
      </c>
      <c r="Q33" s="5">
        <f t="shared" si="19"/>
        <v>252</v>
      </c>
      <c r="R33" s="5"/>
      <c r="S33" s="1"/>
      <c r="T33" s="1">
        <f t="shared" si="4"/>
        <v>13.651315789473685</v>
      </c>
      <c r="U33" s="1">
        <f t="shared" si="5"/>
        <v>5.3618421052631584</v>
      </c>
      <c r="V33" s="1">
        <v>19.2</v>
      </c>
      <c r="W33" s="1">
        <v>25.6</v>
      </c>
      <c r="X33" s="1">
        <v>16</v>
      </c>
      <c r="Y33" s="1">
        <v>11.2</v>
      </c>
      <c r="Z33" s="1">
        <v>24.6</v>
      </c>
      <c r="AA33" s="1">
        <v>13.2</v>
      </c>
      <c r="AB33" s="1">
        <v>20.6</v>
      </c>
      <c r="AC33" s="1">
        <v>14.2</v>
      </c>
      <c r="AD33" s="1">
        <v>16</v>
      </c>
      <c r="AE33" s="1">
        <v>13</v>
      </c>
      <c r="AF33" s="1" t="s">
        <v>49</v>
      </c>
      <c r="AG33" s="1">
        <f t="shared" si="20"/>
        <v>65.649999999999991</v>
      </c>
      <c r="AH33" s="7">
        <v>6</v>
      </c>
      <c r="AI33" s="10">
        <f t="shared" si="21"/>
        <v>42</v>
      </c>
      <c r="AJ33" s="1">
        <f t="shared" si="22"/>
        <v>63</v>
      </c>
      <c r="AK33" s="1">
        <v>14</v>
      </c>
      <c r="AL33" s="1">
        <v>126</v>
      </c>
      <c r="AM33" s="10">
        <f t="shared" si="23"/>
        <v>0.33333333333333331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43</v>
      </c>
      <c r="C34" s="1">
        <v>169</v>
      </c>
      <c r="D34" s="1">
        <v>168</v>
      </c>
      <c r="E34" s="1">
        <v>130</v>
      </c>
      <c r="F34" s="1">
        <v>183</v>
      </c>
      <c r="G34" s="7">
        <v>0.25</v>
      </c>
      <c r="H34" s="1">
        <v>180</v>
      </c>
      <c r="I34" s="1" t="s">
        <v>44</v>
      </c>
      <c r="J34" s="1">
        <v>128</v>
      </c>
      <c r="K34" s="1">
        <f t="shared" si="2"/>
        <v>2</v>
      </c>
      <c r="L34" s="1"/>
      <c r="M34" s="1"/>
      <c r="N34" s="1"/>
      <c r="O34" s="1">
        <f t="shared" si="3"/>
        <v>26</v>
      </c>
      <c r="P34" s="5">
        <f t="shared" si="24"/>
        <v>181</v>
      </c>
      <c r="Q34" s="5">
        <f t="shared" si="19"/>
        <v>168</v>
      </c>
      <c r="R34" s="5"/>
      <c r="S34" s="1"/>
      <c r="T34" s="1">
        <f t="shared" si="4"/>
        <v>13.5</v>
      </c>
      <c r="U34" s="1">
        <f t="shared" si="5"/>
        <v>7.0384615384615383</v>
      </c>
      <c r="V34" s="1">
        <v>19.2</v>
      </c>
      <c r="W34" s="1">
        <v>14.4</v>
      </c>
      <c r="X34" s="1">
        <v>19</v>
      </c>
      <c r="Y34" s="1">
        <v>12.2</v>
      </c>
      <c r="Z34" s="1">
        <v>19.399999999999999</v>
      </c>
      <c r="AA34" s="1">
        <v>17.2</v>
      </c>
      <c r="AB34" s="1">
        <v>14</v>
      </c>
      <c r="AC34" s="1">
        <v>17.8</v>
      </c>
      <c r="AD34" s="1">
        <v>11.2</v>
      </c>
      <c r="AE34" s="1">
        <v>9</v>
      </c>
      <c r="AF34" s="1" t="s">
        <v>49</v>
      </c>
      <c r="AG34" s="1">
        <f t="shared" si="20"/>
        <v>45.25</v>
      </c>
      <c r="AH34" s="7">
        <v>12</v>
      </c>
      <c r="AI34" s="10">
        <f t="shared" si="21"/>
        <v>14</v>
      </c>
      <c r="AJ34" s="1">
        <f t="shared" si="22"/>
        <v>42</v>
      </c>
      <c r="AK34" s="1">
        <v>14</v>
      </c>
      <c r="AL34" s="1">
        <v>70</v>
      </c>
      <c r="AM34" s="10">
        <f t="shared" si="23"/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43</v>
      </c>
      <c r="C35" s="1">
        <v>204</v>
      </c>
      <c r="D35" s="1">
        <v>7</v>
      </c>
      <c r="E35" s="1">
        <v>172</v>
      </c>
      <c r="F35" s="1">
        <v>23</v>
      </c>
      <c r="G35" s="7">
        <v>0.7</v>
      </c>
      <c r="H35" s="1">
        <v>180</v>
      </c>
      <c r="I35" s="1" t="s">
        <v>44</v>
      </c>
      <c r="J35" s="1">
        <v>171</v>
      </c>
      <c r="K35" s="1">
        <f t="shared" si="2"/>
        <v>1</v>
      </c>
      <c r="L35" s="1"/>
      <c r="M35" s="1"/>
      <c r="N35" s="1"/>
      <c r="O35" s="1">
        <f t="shared" si="3"/>
        <v>34.4</v>
      </c>
      <c r="P35" s="5">
        <f>10*O35-F35</f>
        <v>321</v>
      </c>
      <c r="Q35" s="5">
        <f t="shared" si="19"/>
        <v>288</v>
      </c>
      <c r="R35" s="5"/>
      <c r="S35" s="1"/>
      <c r="T35" s="1">
        <f t="shared" si="4"/>
        <v>9.0406976744186043</v>
      </c>
      <c r="U35" s="1">
        <f t="shared" si="5"/>
        <v>0.66860465116279078</v>
      </c>
      <c r="V35" s="1">
        <v>13.6</v>
      </c>
      <c r="W35" s="1">
        <v>16</v>
      </c>
      <c r="X35" s="1">
        <v>15.4</v>
      </c>
      <c r="Y35" s="1">
        <v>18</v>
      </c>
      <c r="Z35" s="1">
        <v>16.8</v>
      </c>
      <c r="AA35" s="1">
        <v>13.4</v>
      </c>
      <c r="AB35" s="1">
        <v>19.2</v>
      </c>
      <c r="AC35" s="1">
        <v>18.399999999999999</v>
      </c>
      <c r="AD35" s="1">
        <v>21</v>
      </c>
      <c r="AE35" s="1">
        <v>19.2</v>
      </c>
      <c r="AF35" s="1"/>
      <c r="AG35" s="1">
        <f t="shared" si="20"/>
        <v>224.7</v>
      </c>
      <c r="AH35" s="7">
        <v>8</v>
      </c>
      <c r="AI35" s="10">
        <f t="shared" si="21"/>
        <v>36</v>
      </c>
      <c r="AJ35" s="1">
        <f t="shared" si="22"/>
        <v>201.6</v>
      </c>
      <c r="AK35" s="1">
        <v>12</v>
      </c>
      <c r="AL35" s="1">
        <v>84</v>
      </c>
      <c r="AM35" s="10">
        <f t="shared" si="23"/>
        <v>0.42857142857142855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43</v>
      </c>
      <c r="C36" s="1">
        <v>195</v>
      </c>
      <c r="D36" s="1"/>
      <c r="E36" s="1">
        <v>122</v>
      </c>
      <c r="F36" s="1">
        <v>67</v>
      </c>
      <c r="G36" s="7">
        <v>0.7</v>
      </c>
      <c r="H36" s="1">
        <v>180</v>
      </c>
      <c r="I36" s="1" t="s">
        <v>44</v>
      </c>
      <c r="J36" s="1">
        <v>121</v>
      </c>
      <c r="K36" s="1">
        <f t="shared" si="2"/>
        <v>1</v>
      </c>
      <c r="L36" s="1"/>
      <c r="M36" s="1"/>
      <c r="N36" s="1"/>
      <c r="O36" s="1">
        <f t="shared" si="3"/>
        <v>24.4</v>
      </c>
      <c r="P36" s="5">
        <f>12*O36-F36</f>
        <v>225.79999999999995</v>
      </c>
      <c r="Q36" s="5">
        <f t="shared" si="19"/>
        <v>192</v>
      </c>
      <c r="R36" s="5"/>
      <c r="S36" s="1"/>
      <c r="T36" s="1">
        <f t="shared" si="4"/>
        <v>10.614754098360656</v>
      </c>
      <c r="U36" s="1">
        <f t="shared" si="5"/>
        <v>2.7459016393442623</v>
      </c>
      <c r="V36" s="1">
        <v>10.6</v>
      </c>
      <c r="W36" s="1">
        <v>16</v>
      </c>
      <c r="X36" s="1">
        <v>13</v>
      </c>
      <c r="Y36" s="1">
        <v>17.2</v>
      </c>
      <c r="Z36" s="1">
        <v>13.6</v>
      </c>
      <c r="AA36" s="1">
        <v>11.6</v>
      </c>
      <c r="AB36" s="1">
        <v>21</v>
      </c>
      <c r="AC36" s="1">
        <v>11</v>
      </c>
      <c r="AD36" s="1">
        <v>12.6</v>
      </c>
      <c r="AE36" s="1">
        <v>13.6</v>
      </c>
      <c r="AF36" s="1"/>
      <c r="AG36" s="1">
        <f t="shared" si="20"/>
        <v>158.05999999999995</v>
      </c>
      <c r="AH36" s="7">
        <v>8</v>
      </c>
      <c r="AI36" s="10">
        <f t="shared" si="21"/>
        <v>24</v>
      </c>
      <c r="AJ36" s="1">
        <f t="shared" si="22"/>
        <v>134.39999999999998</v>
      </c>
      <c r="AK36" s="1">
        <v>12</v>
      </c>
      <c r="AL36" s="1">
        <v>84</v>
      </c>
      <c r="AM36" s="10">
        <f t="shared" si="23"/>
        <v>0.2857142857142857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43</v>
      </c>
      <c r="C37" s="1">
        <v>238</v>
      </c>
      <c r="D37" s="1">
        <v>1540</v>
      </c>
      <c r="E37" s="1">
        <v>759</v>
      </c>
      <c r="F37" s="1">
        <v>917</v>
      </c>
      <c r="G37" s="7">
        <v>0.7</v>
      </c>
      <c r="H37" s="1">
        <v>180</v>
      </c>
      <c r="I37" s="14" t="s">
        <v>60</v>
      </c>
      <c r="J37" s="1">
        <v>904</v>
      </c>
      <c r="K37" s="1">
        <f t="shared" si="2"/>
        <v>-145</v>
      </c>
      <c r="L37" s="1"/>
      <c r="M37" s="1"/>
      <c r="N37" s="1"/>
      <c r="O37" s="1">
        <f t="shared" si="3"/>
        <v>151.80000000000001</v>
      </c>
      <c r="P37" s="5">
        <f t="shared" si="24"/>
        <v>1208.2000000000003</v>
      </c>
      <c r="Q37" s="5">
        <f t="shared" si="19"/>
        <v>1248</v>
      </c>
      <c r="R37" s="5"/>
      <c r="S37" s="1"/>
      <c r="T37" s="1">
        <f t="shared" si="4"/>
        <v>14.262187088274043</v>
      </c>
      <c r="U37" s="1">
        <f t="shared" si="5"/>
        <v>6.0408432147562579</v>
      </c>
      <c r="V37" s="1">
        <v>62.8</v>
      </c>
      <c r="W37" s="1">
        <v>32.6</v>
      </c>
      <c r="X37" s="1">
        <v>33.200000000000003</v>
      </c>
      <c r="Y37" s="1">
        <v>51.8</v>
      </c>
      <c r="Z37" s="1">
        <v>26</v>
      </c>
      <c r="AA37" s="1">
        <v>22.6</v>
      </c>
      <c r="AB37" s="1">
        <v>25.2</v>
      </c>
      <c r="AC37" s="1">
        <v>21.2</v>
      </c>
      <c r="AD37" s="1">
        <v>19.8</v>
      </c>
      <c r="AE37" s="1">
        <v>16.600000000000001</v>
      </c>
      <c r="AF37" s="1" t="s">
        <v>49</v>
      </c>
      <c r="AG37" s="1">
        <f t="shared" si="20"/>
        <v>845.74000000000012</v>
      </c>
      <c r="AH37" s="7">
        <v>8</v>
      </c>
      <c r="AI37" s="10">
        <f t="shared" si="21"/>
        <v>156</v>
      </c>
      <c r="AJ37" s="1">
        <f t="shared" si="22"/>
        <v>873.59999999999991</v>
      </c>
      <c r="AK37" s="1">
        <v>12</v>
      </c>
      <c r="AL37" s="1">
        <v>84</v>
      </c>
      <c r="AM37" s="10">
        <f t="shared" si="23"/>
        <v>1.8571428571428572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43</v>
      </c>
      <c r="C38" s="1">
        <v>328</v>
      </c>
      <c r="D38" s="1">
        <v>120</v>
      </c>
      <c r="E38" s="1">
        <v>245</v>
      </c>
      <c r="F38" s="1">
        <v>166</v>
      </c>
      <c r="G38" s="7">
        <v>0.7</v>
      </c>
      <c r="H38" s="1">
        <v>180</v>
      </c>
      <c r="I38" s="1" t="s">
        <v>44</v>
      </c>
      <c r="J38" s="1">
        <v>243</v>
      </c>
      <c r="K38" s="1">
        <f t="shared" ref="K38:K68" si="25">E38-J38</f>
        <v>2</v>
      </c>
      <c r="L38" s="1"/>
      <c r="M38" s="1"/>
      <c r="N38" s="1"/>
      <c r="O38" s="1">
        <f t="shared" si="3"/>
        <v>49</v>
      </c>
      <c r="P38" s="5">
        <f>12*O38-F38</f>
        <v>422</v>
      </c>
      <c r="Q38" s="5">
        <f t="shared" si="19"/>
        <v>480</v>
      </c>
      <c r="R38" s="5"/>
      <c r="S38" s="1"/>
      <c r="T38" s="1">
        <f t="shared" si="4"/>
        <v>13.183673469387756</v>
      </c>
      <c r="U38" s="1">
        <f t="shared" si="5"/>
        <v>3.3877551020408165</v>
      </c>
      <c r="V38" s="1">
        <v>31.6</v>
      </c>
      <c r="W38" s="1">
        <v>14.6</v>
      </c>
      <c r="X38" s="1">
        <v>36.6</v>
      </c>
      <c r="Y38" s="1">
        <v>150.4</v>
      </c>
      <c r="Z38" s="1">
        <v>87.2</v>
      </c>
      <c r="AA38" s="1">
        <v>161.6</v>
      </c>
      <c r="AB38" s="1">
        <v>179.6</v>
      </c>
      <c r="AC38" s="1">
        <v>45.6</v>
      </c>
      <c r="AD38" s="1">
        <v>20.399999999999999</v>
      </c>
      <c r="AE38" s="1">
        <v>36</v>
      </c>
      <c r="AF38" s="1"/>
      <c r="AG38" s="1">
        <f t="shared" si="20"/>
        <v>295.39999999999998</v>
      </c>
      <c r="AH38" s="7">
        <v>10</v>
      </c>
      <c r="AI38" s="10">
        <f t="shared" si="21"/>
        <v>48</v>
      </c>
      <c r="AJ38" s="1">
        <f t="shared" si="22"/>
        <v>336</v>
      </c>
      <c r="AK38" s="1">
        <v>12</v>
      </c>
      <c r="AL38" s="1">
        <v>84</v>
      </c>
      <c r="AM38" s="10">
        <f t="shared" si="23"/>
        <v>0.5714285714285714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43</v>
      </c>
      <c r="C39" s="1">
        <v>128</v>
      </c>
      <c r="D39" s="1"/>
      <c r="E39" s="1">
        <v>12</v>
      </c>
      <c r="F39" s="1">
        <v>111</v>
      </c>
      <c r="G39" s="7">
        <v>0.4</v>
      </c>
      <c r="H39" s="1">
        <v>180</v>
      </c>
      <c r="I39" s="1" t="s">
        <v>44</v>
      </c>
      <c r="J39" s="1">
        <v>12</v>
      </c>
      <c r="K39" s="1">
        <f t="shared" si="25"/>
        <v>0</v>
      </c>
      <c r="L39" s="1"/>
      <c r="M39" s="1"/>
      <c r="N39" s="1"/>
      <c r="O39" s="1">
        <f t="shared" si="3"/>
        <v>2.4</v>
      </c>
      <c r="P39" s="5"/>
      <c r="Q39" s="5">
        <f t="shared" si="19"/>
        <v>0</v>
      </c>
      <c r="R39" s="5"/>
      <c r="S39" s="1"/>
      <c r="T39" s="1">
        <f t="shared" si="4"/>
        <v>46.25</v>
      </c>
      <c r="U39" s="1">
        <f t="shared" si="5"/>
        <v>46.25</v>
      </c>
      <c r="V39" s="1">
        <v>3.8</v>
      </c>
      <c r="W39" s="1">
        <v>0.6</v>
      </c>
      <c r="X39" s="1">
        <v>1.2</v>
      </c>
      <c r="Y39" s="1">
        <v>0.4</v>
      </c>
      <c r="Z39" s="1">
        <v>1.2</v>
      </c>
      <c r="AA39" s="1">
        <v>2.2000000000000002</v>
      </c>
      <c r="AB39" s="1">
        <v>1.2</v>
      </c>
      <c r="AC39" s="1">
        <v>0</v>
      </c>
      <c r="AD39" s="1">
        <v>0</v>
      </c>
      <c r="AE39" s="1">
        <v>0</v>
      </c>
      <c r="AF39" s="27" t="s">
        <v>47</v>
      </c>
      <c r="AG39" s="1">
        <f t="shared" si="20"/>
        <v>0</v>
      </c>
      <c r="AH39" s="7">
        <v>16</v>
      </c>
      <c r="AI39" s="10">
        <f t="shared" si="21"/>
        <v>0</v>
      </c>
      <c r="AJ39" s="1">
        <f t="shared" si="22"/>
        <v>0</v>
      </c>
      <c r="AK39" s="1">
        <v>12</v>
      </c>
      <c r="AL39" s="1">
        <v>84</v>
      </c>
      <c r="AM39" s="10">
        <f t="shared" si="23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43</v>
      </c>
      <c r="C40" s="1">
        <v>116</v>
      </c>
      <c r="D40" s="1"/>
      <c r="E40" s="1">
        <v>50</v>
      </c>
      <c r="F40" s="1">
        <v>57</v>
      </c>
      <c r="G40" s="7">
        <v>0.7</v>
      </c>
      <c r="H40" s="1">
        <v>180</v>
      </c>
      <c r="I40" s="1" t="s">
        <v>44</v>
      </c>
      <c r="J40" s="1">
        <v>48</v>
      </c>
      <c r="K40" s="1">
        <f t="shared" si="25"/>
        <v>2</v>
      </c>
      <c r="L40" s="1"/>
      <c r="M40" s="1"/>
      <c r="N40" s="1"/>
      <c r="O40" s="1">
        <f t="shared" si="3"/>
        <v>10</v>
      </c>
      <c r="P40" s="5">
        <f t="shared" si="24"/>
        <v>83</v>
      </c>
      <c r="Q40" s="5">
        <f t="shared" si="19"/>
        <v>120</v>
      </c>
      <c r="R40" s="5"/>
      <c r="S40" s="1"/>
      <c r="T40" s="1">
        <f t="shared" si="4"/>
        <v>17.7</v>
      </c>
      <c r="U40" s="1">
        <f t="shared" si="5"/>
        <v>5.7</v>
      </c>
      <c r="V40" s="1">
        <v>8.1999999999999993</v>
      </c>
      <c r="W40" s="1">
        <v>6.6</v>
      </c>
      <c r="X40" s="1">
        <v>10.6</v>
      </c>
      <c r="Y40" s="1">
        <v>7</v>
      </c>
      <c r="Z40" s="1">
        <v>13</v>
      </c>
      <c r="AA40" s="1">
        <v>11.2</v>
      </c>
      <c r="AB40" s="1">
        <v>4.8</v>
      </c>
      <c r="AC40" s="1">
        <v>7.6</v>
      </c>
      <c r="AD40" s="1">
        <v>4.5999999999999996</v>
      </c>
      <c r="AE40" s="1">
        <v>6.4</v>
      </c>
      <c r="AF40" s="1"/>
      <c r="AG40" s="1">
        <f t="shared" si="20"/>
        <v>58.099999999999994</v>
      </c>
      <c r="AH40" s="7">
        <v>10</v>
      </c>
      <c r="AI40" s="10">
        <f t="shared" si="21"/>
        <v>12</v>
      </c>
      <c r="AJ40" s="1">
        <f t="shared" si="22"/>
        <v>84</v>
      </c>
      <c r="AK40" s="1">
        <v>12</v>
      </c>
      <c r="AL40" s="1">
        <v>84</v>
      </c>
      <c r="AM40" s="10">
        <f t="shared" si="23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43</v>
      </c>
      <c r="C41" s="1">
        <v>255</v>
      </c>
      <c r="D41" s="1"/>
      <c r="E41" s="1">
        <v>59</v>
      </c>
      <c r="F41" s="1">
        <v>176</v>
      </c>
      <c r="G41" s="7">
        <v>0.7</v>
      </c>
      <c r="H41" s="1">
        <v>180</v>
      </c>
      <c r="I41" s="1" t="s">
        <v>44</v>
      </c>
      <c r="J41" s="1">
        <v>57</v>
      </c>
      <c r="K41" s="1">
        <f t="shared" si="25"/>
        <v>2</v>
      </c>
      <c r="L41" s="1"/>
      <c r="M41" s="1"/>
      <c r="N41" s="1"/>
      <c r="O41" s="1">
        <f t="shared" si="3"/>
        <v>11.8</v>
      </c>
      <c r="P41" s="5"/>
      <c r="Q41" s="5">
        <f t="shared" si="19"/>
        <v>0</v>
      </c>
      <c r="R41" s="5"/>
      <c r="S41" s="1"/>
      <c r="T41" s="1">
        <f t="shared" si="4"/>
        <v>14.915254237288135</v>
      </c>
      <c r="U41" s="1">
        <f t="shared" si="5"/>
        <v>14.915254237288135</v>
      </c>
      <c r="V41" s="1">
        <v>18</v>
      </c>
      <c r="W41" s="1">
        <v>10.8</v>
      </c>
      <c r="X41" s="1">
        <v>26</v>
      </c>
      <c r="Y41" s="1">
        <v>12.6</v>
      </c>
      <c r="Z41" s="1">
        <v>19.600000000000001</v>
      </c>
      <c r="AA41" s="1">
        <v>19</v>
      </c>
      <c r="AB41" s="1">
        <v>10.199999999999999</v>
      </c>
      <c r="AC41" s="1">
        <v>14.8</v>
      </c>
      <c r="AD41" s="1">
        <v>12.2</v>
      </c>
      <c r="AE41" s="1">
        <v>13.4</v>
      </c>
      <c r="AF41" s="1"/>
      <c r="AG41" s="1">
        <f t="shared" si="20"/>
        <v>0</v>
      </c>
      <c r="AH41" s="7">
        <v>10</v>
      </c>
      <c r="AI41" s="10">
        <f t="shared" si="21"/>
        <v>0</v>
      </c>
      <c r="AJ41" s="1">
        <f t="shared" si="22"/>
        <v>0</v>
      </c>
      <c r="AK41" s="1">
        <v>12</v>
      </c>
      <c r="AL41" s="1">
        <v>84</v>
      </c>
      <c r="AM41" s="10">
        <f t="shared" si="2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9" t="s">
        <v>93</v>
      </c>
      <c r="B42" s="20" t="s">
        <v>43</v>
      </c>
      <c r="C42" s="20">
        <v>49</v>
      </c>
      <c r="D42" s="20">
        <v>48</v>
      </c>
      <c r="E42" s="20">
        <v>65</v>
      </c>
      <c r="F42" s="20"/>
      <c r="G42" s="21">
        <v>0</v>
      </c>
      <c r="H42" s="20">
        <v>180</v>
      </c>
      <c r="I42" s="20" t="s">
        <v>44</v>
      </c>
      <c r="J42" s="20">
        <v>571</v>
      </c>
      <c r="K42" s="20">
        <f t="shared" si="25"/>
        <v>-506</v>
      </c>
      <c r="L42" s="20"/>
      <c r="M42" s="20"/>
      <c r="N42" s="20"/>
      <c r="O42" s="20">
        <f t="shared" si="3"/>
        <v>13</v>
      </c>
      <c r="P42" s="22"/>
      <c r="Q42" s="22"/>
      <c r="R42" s="22"/>
      <c r="S42" s="20"/>
      <c r="T42" s="20">
        <f t="shared" si="4"/>
        <v>0</v>
      </c>
      <c r="U42" s="20">
        <f t="shared" si="5"/>
        <v>0</v>
      </c>
      <c r="V42" s="20">
        <v>67.599999999999994</v>
      </c>
      <c r="W42" s="20">
        <v>29.8</v>
      </c>
      <c r="X42" s="20">
        <v>48.2</v>
      </c>
      <c r="Y42" s="20">
        <v>26.6</v>
      </c>
      <c r="Z42" s="20">
        <v>21.6</v>
      </c>
      <c r="AA42" s="20">
        <v>22.4</v>
      </c>
      <c r="AB42" s="20">
        <v>32.799999999999997</v>
      </c>
      <c r="AC42" s="20">
        <v>26.4</v>
      </c>
      <c r="AD42" s="20">
        <v>37.6</v>
      </c>
      <c r="AE42" s="20">
        <v>62.4</v>
      </c>
      <c r="AF42" s="30" t="s">
        <v>127</v>
      </c>
      <c r="AG42" s="20"/>
      <c r="AH42" s="21">
        <v>16</v>
      </c>
      <c r="AI42" s="23"/>
      <c r="AJ42" s="20"/>
      <c r="AK42" s="20">
        <v>12</v>
      </c>
      <c r="AL42" s="20">
        <v>84</v>
      </c>
      <c r="AM42" s="23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43</v>
      </c>
      <c r="C43" s="1">
        <v>145</v>
      </c>
      <c r="D43" s="1">
        <v>123</v>
      </c>
      <c r="E43" s="1">
        <v>68</v>
      </c>
      <c r="F43" s="1">
        <v>184</v>
      </c>
      <c r="G43" s="7">
        <v>0.7</v>
      </c>
      <c r="H43" s="1">
        <v>180</v>
      </c>
      <c r="I43" s="1" t="s">
        <v>44</v>
      </c>
      <c r="J43" s="1">
        <v>68</v>
      </c>
      <c r="K43" s="1">
        <f t="shared" si="25"/>
        <v>0</v>
      </c>
      <c r="L43" s="1"/>
      <c r="M43" s="1"/>
      <c r="N43" s="1"/>
      <c r="O43" s="1">
        <f t="shared" si="3"/>
        <v>13.6</v>
      </c>
      <c r="P43" s="5"/>
      <c r="Q43" s="5">
        <f t="shared" si="19"/>
        <v>0</v>
      </c>
      <c r="R43" s="5"/>
      <c r="S43" s="1"/>
      <c r="T43" s="1">
        <f t="shared" si="4"/>
        <v>13.529411764705882</v>
      </c>
      <c r="U43" s="1">
        <f t="shared" si="5"/>
        <v>13.529411764705882</v>
      </c>
      <c r="V43" s="1">
        <v>11.8</v>
      </c>
      <c r="W43" s="1">
        <v>9.6</v>
      </c>
      <c r="X43" s="1">
        <v>2.6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 t="s">
        <v>51</v>
      </c>
      <c r="AG43" s="1">
        <f t="shared" ref="AG43:AG48" si="26">G43*P43</f>
        <v>0</v>
      </c>
      <c r="AH43" s="7">
        <v>10</v>
      </c>
      <c r="AI43" s="10">
        <f t="shared" ref="AI43:AI48" si="27">MROUND(P43, AH43*AK43)/AH43</f>
        <v>0</v>
      </c>
      <c r="AJ43" s="1">
        <f t="shared" ref="AJ43:AJ48" si="28">AI43*AH43*G43</f>
        <v>0</v>
      </c>
      <c r="AK43" s="1">
        <v>12</v>
      </c>
      <c r="AL43" s="1">
        <v>84</v>
      </c>
      <c r="AM43" s="10">
        <f t="shared" si="2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46</v>
      </c>
      <c r="C44" s="1">
        <v>620</v>
      </c>
      <c r="D44" s="1">
        <v>300</v>
      </c>
      <c r="E44" s="1">
        <v>282.71499999999997</v>
      </c>
      <c r="F44" s="1">
        <v>575</v>
      </c>
      <c r="G44" s="7">
        <v>1</v>
      </c>
      <c r="H44" s="1">
        <v>180</v>
      </c>
      <c r="I44" s="1" t="s">
        <v>44</v>
      </c>
      <c r="J44" s="1">
        <v>295</v>
      </c>
      <c r="K44" s="1">
        <f t="shared" si="25"/>
        <v>-12.285000000000025</v>
      </c>
      <c r="L44" s="1"/>
      <c r="M44" s="1"/>
      <c r="N44" s="1"/>
      <c r="O44" s="1">
        <f t="shared" si="3"/>
        <v>56.542999999999992</v>
      </c>
      <c r="P44" s="5">
        <f t="shared" si="24"/>
        <v>216.60199999999986</v>
      </c>
      <c r="Q44" s="5">
        <f t="shared" si="19"/>
        <v>240</v>
      </c>
      <c r="R44" s="5"/>
      <c r="S44" s="1"/>
      <c r="T44" s="1">
        <f t="shared" si="4"/>
        <v>14.413808959552908</v>
      </c>
      <c r="U44" s="1">
        <f t="shared" si="5"/>
        <v>10.169251719929965</v>
      </c>
      <c r="V44" s="1">
        <v>63</v>
      </c>
      <c r="W44" s="1">
        <v>62</v>
      </c>
      <c r="X44" s="1">
        <v>50</v>
      </c>
      <c r="Y44" s="1">
        <v>37</v>
      </c>
      <c r="Z44" s="1">
        <v>61</v>
      </c>
      <c r="AA44" s="1">
        <v>68</v>
      </c>
      <c r="AB44" s="1">
        <v>73</v>
      </c>
      <c r="AC44" s="1">
        <v>67</v>
      </c>
      <c r="AD44" s="1">
        <v>49</v>
      </c>
      <c r="AE44" s="1">
        <v>53</v>
      </c>
      <c r="AF44" s="1" t="s">
        <v>49</v>
      </c>
      <c r="AG44" s="1">
        <f t="shared" si="26"/>
        <v>216.60199999999986</v>
      </c>
      <c r="AH44" s="7">
        <v>5</v>
      </c>
      <c r="AI44" s="10">
        <f t="shared" si="27"/>
        <v>48</v>
      </c>
      <c r="AJ44" s="1">
        <f t="shared" si="28"/>
        <v>240</v>
      </c>
      <c r="AK44" s="1">
        <v>12</v>
      </c>
      <c r="AL44" s="1">
        <v>144</v>
      </c>
      <c r="AM44" s="10">
        <f t="shared" si="23"/>
        <v>0.33333333333333331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43</v>
      </c>
      <c r="C45" s="1">
        <v>471</v>
      </c>
      <c r="D45" s="1"/>
      <c r="E45" s="1">
        <v>320</v>
      </c>
      <c r="F45" s="1">
        <v>133</v>
      </c>
      <c r="G45" s="7">
        <v>0.4</v>
      </c>
      <c r="H45" s="1">
        <v>180</v>
      </c>
      <c r="I45" s="1" t="s">
        <v>44</v>
      </c>
      <c r="J45" s="1">
        <v>352</v>
      </c>
      <c r="K45" s="1">
        <f t="shared" si="25"/>
        <v>-32</v>
      </c>
      <c r="L45" s="1"/>
      <c r="M45" s="1"/>
      <c r="N45" s="1"/>
      <c r="O45" s="1">
        <f t="shared" si="3"/>
        <v>64</v>
      </c>
      <c r="P45" s="5">
        <f t="shared" ref="P45:P46" si="29">11*O45-F45</f>
        <v>571</v>
      </c>
      <c r="Q45" s="5">
        <f t="shared" si="19"/>
        <v>576</v>
      </c>
      <c r="R45" s="5"/>
      <c r="S45" s="1"/>
      <c r="T45" s="1">
        <f t="shared" si="4"/>
        <v>11.078125</v>
      </c>
      <c r="U45" s="1">
        <f t="shared" si="5"/>
        <v>2.078125</v>
      </c>
      <c r="V45" s="1">
        <v>25.4</v>
      </c>
      <c r="W45" s="1">
        <v>38.4</v>
      </c>
      <c r="X45" s="1">
        <v>23.2</v>
      </c>
      <c r="Y45" s="1">
        <v>31.6</v>
      </c>
      <c r="Z45" s="1">
        <v>31.8</v>
      </c>
      <c r="AA45" s="1">
        <v>39.4</v>
      </c>
      <c r="AB45" s="1">
        <v>85</v>
      </c>
      <c r="AC45" s="1">
        <v>28.8</v>
      </c>
      <c r="AD45" s="1">
        <v>275.8</v>
      </c>
      <c r="AE45" s="1">
        <v>0</v>
      </c>
      <c r="AF45" s="1"/>
      <c r="AG45" s="1">
        <f t="shared" si="26"/>
        <v>228.4</v>
      </c>
      <c r="AH45" s="7">
        <v>16</v>
      </c>
      <c r="AI45" s="10">
        <f t="shared" si="27"/>
        <v>36</v>
      </c>
      <c r="AJ45" s="1">
        <f t="shared" si="28"/>
        <v>230.4</v>
      </c>
      <c r="AK45" s="1">
        <v>12</v>
      </c>
      <c r="AL45" s="1">
        <v>84</v>
      </c>
      <c r="AM45" s="10">
        <f t="shared" si="23"/>
        <v>0.42857142857142855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43</v>
      </c>
      <c r="C46" s="1">
        <v>367</v>
      </c>
      <c r="D46" s="1"/>
      <c r="E46" s="1">
        <v>233</v>
      </c>
      <c r="F46" s="1">
        <v>115</v>
      </c>
      <c r="G46" s="7">
        <v>0.7</v>
      </c>
      <c r="H46" s="1">
        <v>180</v>
      </c>
      <c r="I46" s="1" t="s">
        <v>44</v>
      </c>
      <c r="J46" s="1">
        <v>243</v>
      </c>
      <c r="K46" s="1">
        <f t="shared" si="25"/>
        <v>-10</v>
      </c>
      <c r="L46" s="1"/>
      <c r="M46" s="1"/>
      <c r="N46" s="1"/>
      <c r="O46" s="1">
        <f t="shared" si="3"/>
        <v>46.6</v>
      </c>
      <c r="P46" s="5">
        <f t="shared" si="29"/>
        <v>397.6</v>
      </c>
      <c r="Q46" s="5">
        <f t="shared" si="19"/>
        <v>360</v>
      </c>
      <c r="R46" s="5"/>
      <c r="S46" s="1"/>
      <c r="T46" s="1">
        <f t="shared" si="4"/>
        <v>10.193133047210301</v>
      </c>
      <c r="U46" s="1">
        <f t="shared" si="5"/>
        <v>2.4678111587982832</v>
      </c>
      <c r="V46" s="1">
        <v>20.8</v>
      </c>
      <c r="W46" s="1">
        <v>31.8</v>
      </c>
      <c r="X46" s="1">
        <v>28</v>
      </c>
      <c r="Y46" s="1">
        <v>29.8</v>
      </c>
      <c r="Z46" s="1">
        <v>30.8</v>
      </c>
      <c r="AA46" s="1">
        <v>22.8</v>
      </c>
      <c r="AB46" s="1">
        <v>23.6</v>
      </c>
      <c r="AC46" s="1">
        <v>34.200000000000003</v>
      </c>
      <c r="AD46" s="1">
        <v>35.6</v>
      </c>
      <c r="AE46" s="1">
        <v>32.799999999999997</v>
      </c>
      <c r="AF46" s="1"/>
      <c r="AG46" s="1">
        <f t="shared" si="26"/>
        <v>278.32</v>
      </c>
      <c r="AH46" s="7">
        <v>10</v>
      </c>
      <c r="AI46" s="10">
        <f t="shared" si="27"/>
        <v>36</v>
      </c>
      <c r="AJ46" s="1">
        <f t="shared" si="28"/>
        <v>251.99999999999997</v>
      </c>
      <c r="AK46" s="1">
        <v>12</v>
      </c>
      <c r="AL46" s="1">
        <v>84</v>
      </c>
      <c r="AM46" s="10">
        <f t="shared" si="23"/>
        <v>0.42857142857142855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43</v>
      </c>
      <c r="C47" s="1">
        <v>203</v>
      </c>
      <c r="D47" s="1"/>
      <c r="E47" s="1">
        <v>86</v>
      </c>
      <c r="F47" s="1">
        <v>114</v>
      </c>
      <c r="G47" s="7">
        <v>0.4</v>
      </c>
      <c r="H47" s="1">
        <v>180</v>
      </c>
      <c r="I47" s="1" t="s">
        <v>44</v>
      </c>
      <c r="J47" s="1">
        <v>86</v>
      </c>
      <c r="K47" s="1">
        <f t="shared" si="25"/>
        <v>0</v>
      </c>
      <c r="L47" s="1"/>
      <c r="M47" s="1"/>
      <c r="N47" s="1"/>
      <c r="O47" s="1">
        <f t="shared" si="3"/>
        <v>17.2</v>
      </c>
      <c r="P47" s="5">
        <f t="shared" si="24"/>
        <v>126.79999999999998</v>
      </c>
      <c r="Q47" s="5">
        <f>AH47*AI47</f>
        <v>192</v>
      </c>
      <c r="R47" s="5"/>
      <c r="S47" s="1"/>
      <c r="T47" s="1">
        <f t="shared" si="4"/>
        <v>17.790697674418606</v>
      </c>
      <c r="U47" s="1">
        <f t="shared" si="5"/>
        <v>6.6279069767441863</v>
      </c>
      <c r="V47" s="1">
        <v>7.4</v>
      </c>
      <c r="W47" s="1">
        <v>12</v>
      </c>
      <c r="X47" s="1">
        <v>10.6</v>
      </c>
      <c r="Y47" s="1">
        <v>10.199999999999999</v>
      </c>
      <c r="Z47" s="1">
        <v>12</v>
      </c>
      <c r="AA47" s="1">
        <v>13</v>
      </c>
      <c r="AB47" s="1">
        <v>11.6</v>
      </c>
      <c r="AC47" s="1">
        <v>15.2</v>
      </c>
      <c r="AD47" s="1">
        <v>18.600000000000001</v>
      </c>
      <c r="AE47" s="1">
        <v>16</v>
      </c>
      <c r="AF47" s="1"/>
      <c r="AG47" s="1">
        <f t="shared" si="26"/>
        <v>50.72</v>
      </c>
      <c r="AH47" s="7">
        <v>16</v>
      </c>
      <c r="AI47" s="10">
        <f t="shared" si="27"/>
        <v>12</v>
      </c>
      <c r="AJ47" s="1">
        <f t="shared" si="28"/>
        <v>76.800000000000011</v>
      </c>
      <c r="AK47" s="1">
        <v>12</v>
      </c>
      <c r="AL47" s="1">
        <v>84</v>
      </c>
      <c r="AM47" s="10">
        <f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43</v>
      </c>
      <c r="C48" s="1">
        <v>789</v>
      </c>
      <c r="D48" s="1"/>
      <c r="E48" s="1">
        <v>450</v>
      </c>
      <c r="F48" s="1">
        <v>292</v>
      </c>
      <c r="G48" s="7">
        <v>0.7</v>
      </c>
      <c r="H48" s="1">
        <v>180</v>
      </c>
      <c r="I48" s="1" t="s">
        <v>44</v>
      </c>
      <c r="J48" s="1">
        <v>450</v>
      </c>
      <c r="K48" s="1">
        <f t="shared" si="25"/>
        <v>0</v>
      </c>
      <c r="L48" s="1"/>
      <c r="M48" s="1"/>
      <c r="N48" s="1"/>
      <c r="O48" s="1">
        <f t="shared" si="3"/>
        <v>90</v>
      </c>
      <c r="P48" s="5">
        <f>12*O48-F48</f>
        <v>788</v>
      </c>
      <c r="Q48" s="5">
        <f>AH48*AI48</f>
        <v>840</v>
      </c>
      <c r="R48" s="5"/>
      <c r="S48" s="1"/>
      <c r="T48" s="1">
        <f t="shared" si="4"/>
        <v>12.577777777777778</v>
      </c>
      <c r="U48" s="1">
        <f t="shared" si="5"/>
        <v>3.2444444444444445</v>
      </c>
      <c r="V48" s="1">
        <v>43.6</v>
      </c>
      <c r="W48" s="1">
        <v>68.8</v>
      </c>
      <c r="X48" s="1">
        <v>58</v>
      </c>
      <c r="Y48" s="1">
        <v>59.6</v>
      </c>
      <c r="Z48" s="1">
        <v>55.8</v>
      </c>
      <c r="AA48" s="1">
        <v>62</v>
      </c>
      <c r="AB48" s="1">
        <v>59</v>
      </c>
      <c r="AC48" s="1">
        <v>50.4</v>
      </c>
      <c r="AD48" s="1">
        <v>69.400000000000006</v>
      </c>
      <c r="AE48" s="1">
        <v>65.2</v>
      </c>
      <c r="AF48" s="1"/>
      <c r="AG48" s="1">
        <f t="shared" si="26"/>
        <v>551.59999999999991</v>
      </c>
      <c r="AH48" s="7">
        <v>10</v>
      </c>
      <c r="AI48" s="10">
        <f t="shared" si="27"/>
        <v>84</v>
      </c>
      <c r="AJ48" s="1">
        <f t="shared" si="28"/>
        <v>588</v>
      </c>
      <c r="AK48" s="1">
        <v>12</v>
      </c>
      <c r="AL48" s="1">
        <v>84</v>
      </c>
      <c r="AM48" s="10">
        <f>AI48/AL48</f>
        <v>1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0" t="s">
        <v>100</v>
      </c>
      <c r="B49" s="20" t="s">
        <v>43</v>
      </c>
      <c r="C49" s="20"/>
      <c r="D49" s="20"/>
      <c r="E49" s="20"/>
      <c r="F49" s="20"/>
      <c r="G49" s="21">
        <v>0</v>
      </c>
      <c r="H49" s="20">
        <v>180</v>
      </c>
      <c r="I49" s="20" t="s">
        <v>44</v>
      </c>
      <c r="J49" s="20"/>
      <c r="K49" s="20">
        <f t="shared" si="25"/>
        <v>0</v>
      </c>
      <c r="L49" s="20"/>
      <c r="M49" s="20"/>
      <c r="N49" s="20"/>
      <c r="O49" s="20">
        <f t="shared" si="3"/>
        <v>0</v>
      </c>
      <c r="P49" s="22"/>
      <c r="Q49" s="22"/>
      <c r="R49" s="22"/>
      <c r="S49" s="20"/>
      <c r="T49" s="20" t="e">
        <f t="shared" si="4"/>
        <v>#DIV/0!</v>
      </c>
      <c r="U49" s="20" t="e">
        <f t="shared" si="5"/>
        <v>#DIV/0!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 t="s">
        <v>101</v>
      </c>
      <c r="AG49" s="20"/>
      <c r="AH49" s="21">
        <v>10</v>
      </c>
      <c r="AI49" s="23"/>
      <c r="AJ49" s="20"/>
      <c r="AK49" s="20">
        <v>12</v>
      </c>
      <c r="AL49" s="20">
        <v>84</v>
      </c>
      <c r="AM49" s="23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43</v>
      </c>
      <c r="C50" s="1">
        <v>53</v>
      </c>
      <c r="D50" s="1">
        <v>98</v>
      </c>
      <c r="E50" s="1">
        <v>33</v>
      </c>
      <c r="F50" s="1">
        <v>103</v>
      </c>
      <c r="G50" s="7">
        <v>0.7</v>
      </c>
      <c r="H50" s="1">
        <v>180</v>
      </c>
      <c r="I50" s="1" t="s">
        <v>44</v>
      </c>
      <c r="J50" s="1">
        <v>33</v>
      </c>
      <c r="K50" s="1">
        <f t="shared" si="25"/>
        <v>0</v>
      </c>
      <c r="L50" s="1"/>
      <c r="M50" s="1"/>
      <c r="N50" s="1"/>
      <c r="O50" s="1">
        <f t="shared" si="3"/>
        <v>6.6</v>
      </c>
      <c r="P50" s="5"/>
      <c r="Q50" s="5">
        <f>AH50*AI50</f>
        <v>0</v>
      </c>
      <c r="R50" s="5"/>
      <c r="S50" s="1"/>
      <c r="T50" s="1">
        <f t="shared" si="4"/>
        <v>15.606060606060607</v>
      </c>
      <c r="U50" s="1">
        <f t="shared" si="5"/>
        <v>15.606060606060607</v>
      </c>
      <c r="V50" s="1">
        <v>7</v>
      </c>
      <c r="W50" s="1">
        <v>1.6</v>
      </c>
      <c r="X50" s="1">
        <v>3.4</v>
      </c>
      <c r="Y50" s="1">
        <v>3</v>
      </c>
      <c r="Z50" s="1">
        <v>5.6</v>
      </c>
      <c r="AA50" s="1">
        <v>4.8</v>
      </c>
      <c r="AB50" s="1">
        <v>1.6</v>
      </c>
      <c r="AC50" s="1">
        <v>2.2000000000000002</v>
      </c>
      <c r="AD50" s="1">
        <v>2.8</v>
      </c>
      <c r="AE50" s="1">
        <v>1.8</v>
      </c>
      <c r="AF50" s="1" t="s">
        <v>49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43</v>
      </c>
      <c r="C51" s="1">
        <v>61</v>
      </c>
      <c r="D51" s="1">
        <v>4</v>
      </c>
      <c r="E51" s="1">
        <v>26</v>
      </c>
      <c r="F51" s="1">
        <v>27</v>
      </c>
      <c r="G51" s="7">
        <v>0.7</v>
      </c>
      <c r="H51" s="1">
        <v>180</v>
      </c>
      <c r="I51" s="1" t="s">
        <v>44</v>
      </c>
      <c r="J51" s="1">
        <v>26</v>
      </c>
      <c r="K51" s="1">
        <f t="shared" si="25"/>
        <v>0</v>
      </c>
      <c r="L51" s="1"/>
      <c r="M51" s="1"/>
      <c r="N51" s="1"/>
      <c r="O51" s="1">
        <f t="shared" si="3"/>
        <v>5.2</v>
      </c>
      <c r="P51" s="5">
        <f>15*O51-F51</f>
        <v>51</v>
      </c>
      <c r="Q51" s="5">
        <f>AH51*AI51</f>
        <v>96</v>
      </c>
      <c r="R51" s="5"/>
      <c r="S51" s="1"/>
      <c r="T51" s="1">
        <f t="shared" si="4"/>
        <v>23.653846153846153</v>
      </c>
      <c r="U51" s="1">
        <f t="shared" si="5"/>
        <v>5.1923076923076925</v>
      </c>
      <c r="V51" s="1">
        <v>4.2</v>
      </c>
      <c r="W51" s="1">
        <v>1</v>
      </c>
      <c r="X51" s="1">
        <v>5</v>
      </c>
      <c r="Y51" s="1">
        <v>0</v>
      </c>
      <c r="Z51" s="1">
        <v>4.2</v>
      </c>
      <c r="AA51" s="1">
        <v>3.2</v>
      </c>
      <c r="AB51" s="1">
        <v>2.8</v>
      </c>
      <c r="AC51" s="1">
        <v>0.8</v>
      </c>
      <c r="AD51" s="1">
        <v>1.4</v>
      </c>
      <c r="AE51" s="1">
        <v>1.4</v>
      </c>
      <c r="AF51" s="1" t="s">
        <v>49</v>
      </c>
      <c r="AG51" s="1">
        <f>G51*P51</f>
        <v>35.699999999999996</v>
      </c>
      <c r="AH51" s="7">
        <v>8</v>
      </c>
      <c r="AI51" s="10">
        <f>MROUND(P51, AH51*AK51)/AH51</f>
        <v>12</v>
      </c>
      <c r="AJ51" s="1">
        <f>AI51*AH51*G51</f>
        <v>67.199999999999989</v>
      </c>
      <c r="AK51" s="1">
        <v>12</v>
      </c>
      <c r="AL51" s="1">
        <v>84</v>
      </c>
      <c r="AM51" s="10">
        <f>AI51/AL51</f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0" t="s">
        <v>104</v>
      </c>
      <c r="B52" s="20" t="s">
        <v>43</v>
      </c>
      <c r="C52" s="20"/>
      <c r="D52" s="20"/>
      <c r="E52" s="20"/>
      <c r="F52" s="20"/>
      <c r="G52" s="21">
        <v>0</v>
      </c>
      <c r="H52" s="20">
        <v>180</v>
      </c>
      <c r="I52" s="20" t="s">
        <v>44</v>
      </c>
      <c r="J52" s="20"/>
      <c r="K52" s="20">
        <f t="shared" si="25"/>
        <v>0</v>
      </c>
      <c r="L52" s="20"/>
      <c r="M52" s="20"/>
      <c r="N52" s="20"/>
      <c r="O52" s="20">
        <f t="shared" si="3"/>
        <v>0</v>
      </c>
      <c r="P52" s="22"/>
      <c r="Q52" s="22"/>
      <c r="R52" s="22"/>
      <c r="S52" s="20"/>
      <c r="T52" s="20" t="e">
        <f t="shared" si="4"/>
        <v>#DIV/0!</v>
      </c>
      <c r="U52" s="20" t="e">
        <f t="shared" si="5"/>
        <v>#DIV/0!</v>
      </c>
      <c r="V52" s="20">
        <v>0</v>
      </c>
      <c r="W52" s="20">
        <v>0</v>
      </c>
      <c r="X52" s="20">
        <v>0</v>
      </c>
      <c r="Y52" s="20">
        <v>0</v>
      </c>
      <c r="Z52" s="20">
        <v>1.6</v>
      </c>
      <c r="AA52" s="20">
        <v>4.4000000000000004</v>
      </c>
      <c r="AB52" s="20">
        <v>3</v>
      </c>
      <c r="AC52" s="20">
        <v>1.6</v>
      </c>
      <c r="AD52" s="20">
        <v>1.4</v>
      </c>
      <c r="AE52" s="20">
        <v>1.4</v>
      </c>
      <c r="AF52" s="20" t="s">
        <v>101</v>
      </c>
      <c r="AG52" s="20"/>
      <c r="AH52" s="21">
        <v>8</v>
      </c>
      <c r="AI52" s="23"/>
      <c r="AJ52" s="20"/>
      <c r="AK52" s="20">
        <v>12</v>
      </c>
      <c r="AL52" s="20">
        <v>84</v>
      </c>
      <c r="AM52" s="23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43</v>
      </c>
      <c r="C53" s="1">
        <v>275</v>
      </c>
      <c r="D53" s="1">
        <v>192</v>
      </c>
      <c r="E53" s="1">
        <v>194</v>
      </c>
      <c r="F53" s="1">
        <v>252</v>
      </c>
      <c r="G53" s="7">
        <v>0.7</v>
      </c>
      <c r="H53" s="1">
        <v>180</v>
      </c>
      <c r="I53" s="1" t="s">
        <v>44</v>
      </c>
      <c r="J53" s="1">
        <v>194</v>
      </c>
      <c r="K53" s="1">
        <f t="shared" si="25"/>
        <v>0</v>
      </c>
      <c r="L53" s="1"/>
      <c r="M53" s="1"/>
      <c r="N53" s="1"/>
      <c r="O53" s="1">
        <f t="shared" si="3"/>
        <v>38.799999999999997</v>
      </c>
      <c r="P53" s="5">
        <f t="shared" ref="P53:P54" si="30">14*O53-F53</f>
        <v>291.19999999999993</v>
      </c>
      <c r="Q53" s="5">
        <f>AH53*AI53</f>
        <v>288</v>
      </c>
      <c r="R53" s="5"/>
      <c r="S53" s="1"/>
      <c r="T53" s="1">
        <f t="shared" si="4"/>
        <v>13.917525773195877</v>
      </c>
      <c r="U53" s="1">
        <f t="shared" si="5"/>
        <v>6.4948453608247432</v>
      </c>
      <c r="V53" s="1">
        <v>26.6</v>
      </c>
      <c r="W53" s="1">
        <v>19.2</v>
      </c>
      <c r="X53" s="1">
        <v>37.6</v>
      </c>
      <c r="Y53" s="1">
        <v>21.2</v>
      </c>
      <c r="Z53" s="1">
        <v>22.8</v>
      </c>
      <c r="AA53" s="1">
        <v>29</v>
      </c>
      <c r="AB53" s="1">
        <v>19.399999999999999</v>
      </c>
      <c r="AC53" s="1">
        <v>22.6</v>
      </c>
      <c r="AD53" s="1">
        <v>18.8</v>
      </c>
      <c r="AE53" s="1">
        <v>20.399999999999999</v>
      </c>
      <c r="AF53" s="1" t="s">
        <v>49</v>
      </c>
      <c r="AG53" s="1">
        <f>G53*P53</f>
        <v>203.83999999999995</v>
      </c>
      <c r="AH53" s="7">
        <v>8</v>
      </c>
      <c r="AI53" s="10">
        <f>MROUND(P53, AH53*AK53)/AH53</f>
        <v>36</v>
      </c>
      <c r="AJ53" s="1">
        <f>AI53*AH53*G53</f>
        <v>201.6</v>
      </c>
      <c r="AK53" s="1">
        <v>12</v>
      </c>
      <c r="AL53" s="1">
        <v>84</v>
      </c>
      <c r="AM53" s="10">
        <f>AI53/AL53</f>
        <v>0.42857142857142855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309</v>
      </c>
      <c r="D54" s="1"/>
      <c r="E54" s="1">
        <v>140</v>
      </c>
      <c r="F54" s="1">
        <v>150</v>
      </c>
      <c r="G54" s="7">
        <v>0.9</v>
      </c>
      <c r="H54" s="1">
        <v>180</v>
      </c>
      <c r="I54" s="1" t="s">
        <v>44</v>
      </c>
      <c r="J54" s="1">
        <v>138</v>
      </c>
      <c r="K54" s="1">
        <f t="shared" si="25"/>
        <v>2</v>
      </c>
      <c r="L54" s="1"/>
      <c r="M54" s="1"/>
      <c r="N54" s="1"/>
      <c r="O54" s="1">
        <f t="shared" si="3"/>
        <v>28</v>
      </c>
      <c r="P54" s="5">
        <f t="shared" si="30"/>
        <v>242</v>
      </c>
      <c r="Q54" s="5">
        <f>AH54*AI54</f>
        <v>288</v>
      </c>
      <c r="R54" s="5"/>
      <c r="S54" s="1"/>
      <c r="T54" s="1">
        <f t="shared" si="4"/>
        <v>15.642857142857142</v>
      </c>
      <c r="U54" s="1">
        <f t="shared" si="5"/>
        <v>5.3571428571428568</v>
      </c>
      <c r="V54" s="1">
        <v>17</v>
      </c>
      <c r="W54" s="1">
        <v>20.399999999999999</v>
      </c>
      <c r="X54" s="1">
        <v>33.799999999999997</v>
      </c>
      <c r="Y54" s="1">
        <v>18.399999999999999</v>
      </c>
      <c r="Z54" s="1">
        <v>22.8</v>
      </c>
      <c r="AA54" s="1">
        <v>10.199999999999999</v>
      </c>
      <c r="AB54" s="1">
        <v>24.6</v>
      </c>
      <c r="AC54" s="1">
        <v>16.2</v>
      </c>
      <c r="AD54" s="1">
        <v>18</v>
      </c>
      <c r="AE54" s="1">
        <v>17.399999999999999</v>
      </c>
      <c r="AF54" s="1" t="s">
        <v>49</v>
      </c>
      <c r="AG54" s="1">
        <f>G54*P54</f>
        <v>217.8</v>
      </c>
      <c r="AH54" s="7">
        <v>8</v>
      </c>
      <c r="AI54" s="10">
        <f>MROUND(P54, AH54*AK54)/AH54</f>
        <v>36</v>
      </c>
      <c r="AJ54" s="1">
        <f>AI54*AH54*G54</f>
        <v>259.2</v>
      </c>
      <c r="AK54" s="1">
        <v>12</v>
      </c>
      <c r="AL54" s="1">
        <v>84</v>
      </c>
      <c r="AM54" s="10">
        <f>AI54/AL54</f>
        <v>0.42857142857142855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137</v>
      </c>
      <c r="D55" s="1"/>
      <c r="E55" s="1">
        <v>45</v>
      </c>
      <c r="F55" s="1">
        <v>84</v>
      </c>
      <c r="G55" s="7">
        <v>0.9</v>
      </c>
      <c r="H55" s="1">
        <v>180</v>
      </c>
      <c r="I55" s="1" t="s">
        <v>44</v>
      </c>
      <c r="J55" s="1">
        <v>44</v>
      </c>
      <c r="K55" s="1">
        <f t="shared" si="25"/>
        <v>1</v>
      </c>
      <c r="L55" s="1"/>
      <c r="M55" s="1"/>
      <c r="N55" s="1"/>
      <c r="O55" s="1">
        <f t="shared" si="3"/>
        <v>9</v>
      </c>
      <c r="P55" s="5">
        <f>15*O55-F55</f>
        <v>51</v>
      </c>
      <c r="Q55" s="5">
        <f>AH55*AI55</f>
        <v>96</v>
      </c>
      <c r="R55" s="5"/>
      <c r="S55" s="1"/>
      <c r="T55" s="1">
        <f t="shared" si="4"/>
        <v>20</v>
      </c>
      <c r="U55" s="1">
        <f t="shared" si="5"/>
        <v>9.3333333333333339</v>
      </c>
      <c r="V55" s="1">
        <v>7.2</v>
      </c>
      <c r="W55" s="1">
        <v>7</v>
      </c>
      <c r="X55" s="1">
        <v>6.4</v>
      </c>
      <c r="Y55" s="1">
        <v>5.4</v>
      </c>
      <c r="Z55" s="1">
        <v>6.8</v>
      </c>
      <c r="AA55" s="1">
        <v>9</v>
      </c>
      <c r="AB55" s="1">
        <v>5.4</v>
      </c>
      <c r="AC55" s="1">
        <v>7.8</v>
      </c>
      <c r="AD55" s="1">
        <v>7.8</v>
      </c>
      <c r="AE55" s="1">
        <v>5.6</v>
      </c>
      <c r="AF55" s="1"/>
      <c r="AG55" s="1">
        <f>G55*P55</f>
        <v>45.9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>AI55/AL55</f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46</v>
      </c>
      <c r="C56" s="1">
        <v>669</v>
      </c>
      <c r="D56" s="1"/>
      <c r="E56" s="1">
        <v>385</v>
      </c>
      <c r="F56" s="1">
        <v>254</v>
      </c>
      <c r="G56" s="7">
        <v>1</v>
      </c>
      <c r="H56" s="1">
        <v>180</v>
      </c>
      <c r="I56" s="1" t="s">
        <v>44</v>
      </c>
      <c r="J56" s="1">
        <v>385</v>
      </c>
      <c r="K56" s="1">
        <f t="shared" si="25"/>
        <v>0</v>
      </c>
      <c r="L56" s="1"/>
      <c r="M56" s="1"/>
      <c r="N56" s="1"/>
      <c r="O56" s="1">
        <f t="shared" si="3"/>
        <v>77</v>
      </c>
      <c r="P56" s="5">
        <f>12*O56-F56</f>
        <v>670</v>
      </c>
      <c r="Q56" s="5">
        <f>AH56*AI56</f>
        <v>660</v>
      </c>
      <c r="R56" s="5"/>
      <c r="S56" s="1"/>
      <c r="T56" s="1">
        <f t="shared" si="4"/>
        <v>11.870129870129871</v>
      </c>
      <c r="U56" s="1">
        <f t="shared" si="5"/>
        <v>3.2987012987012987</v>
      </c>
      <c r="V56" s="1">
        <v>42.2</v>
      </c>
      <c r="W56" s="1">
        <v>61</v>
      </c>
      <c r="X56" s="1">
        <v>55</v>
      </c>
      <c r="Y56" s="1">
        <v>44</v>
      </c>
      <c r="Z56" s="1">
        <v>43</v>
      </c>
      <c r="AA56" s="1">
        <v>60</v>
      </c>
      <c r="AB56" s="1">
        <v>58</v>
      </c>
      <c r="AC56" s="1">
        <v>65</v>
      </c>
      <c r="AD56" s="1">
        <v>44</v>
      </c>
      <c r="AE56" s="1">
        <v>44</v>
      </c>
      <c r="AF56" s="1"/>
      <c r="AG56" s="1">
        <f>G56*P56</f>
        <v>670</v>
      </c>
      <c r="AH56" s="7">
        <v>5</v>
      </c>
      <c r="AI56" s="10">
        <f>MROUND(P56, AH56*AK56)/AH56</f>
        <v>132</v>
      </c>
      <c r="AJ56" s="1">
        <f>AI56*AH56*G56</f>
        <v>660</v>
      </c>
      <c r="AK56" s="1">
        <v>12</v>
      </c>
      <c r="AL56" s="1">
        <v>144</v>
      </c>
      <c r="AM56" s="10">
        <f>AI56/AL56</f>
        <v>0.91666666666666663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109</v>
      </c>
      <c r="B57" s="20" t="s">
        <v>43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25"/>
        <v>0</v>
      </c>
      <c r="L57" s="20"/>
      <c r="M57" s="20"/>
      <c r="N57" s="20"/>
      <c r="O57" s="20">
        <f t="shared" si="3"/>
        <v>0</v>
      </c>
      <c r="P57" s="22"/>
      <c r="Q57" s="22"/>
      <c r="R57" s="22"/>
      <c r="S57" s="20"/>
      <c r="T57" s="20" t="e">
        <f t="shared" si="4"/>
        <v>#DIV/0!</v>
      </c>
      <c r="U57" s="20" t="e">
        <f t="shared" si="5"/>
        <v>#DIV/0!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 t="s">
        <v>101</v>
      </c>
      <c r="AG57" s="20"/>
      <c r="AH57" s="21">
        <v>5</v>
      </c>
      <c r="AI57" s="23"/>
      <c r="AJ57" s="20"/>
      <c r="AK57" s="20">
        <v>12</v>
      </c>
      <c r="AL57" s="20">
        <v>84</v>
      </c>
      <c r="AM57" s="23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110</v>
      </c>
      <c r="B58" s="20" t="s">
        <v>43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25"/>
        <v>0</v>
      </c>
      <c r="L58" s="20"/>
      <c r="M58" s="20"/>
      <c r="N58" s="20"/>
      <c r="O58" s="20">
        <f t="shared" si="3"/>
        <v>0</v>
      </c>
      <c r="P58" s="22"/>
      <c r="Q58" s="22"/>
      <c r="R58" s="22"/>
      <c r="S58" s="20"/>
      <c r="T58" s="20" t="e">
        <f t="shared" si="4"/>
        <v>#DIV/0!</v>
      </c>
      <c r="U58" s="20" t="e">
        <f t="shared" si="5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 t="s">
        <v>101</v>
      </c>
      <c r="AG58" s="20"/>
      <c r="AH58" s="21">
        <v>8</v>
      </c>
      <c r="AI58" s="23"/>
      <c r="AJ58" s="20"/>
      <c r="AK58" s="20">
        <v>8</v>
      </c>
      <c r="AL58" s="20">
        <v>48</v>
      </c>
      <c r="AM58" s="23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111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25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101</v>
      </c>
      <c r="AG59" s="20"/>
      <c r="AH59" s="21">
        <v>8</v>
      </c>
      <c r="AI59" s="23"/>
      <c r="AJ59" s="20"/>
      <c r="AK59" s="20">
        <v>6</v>
      </c>
      <c r="AL59" s="20">
        <v>72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46</v>
      </c>
      <c r="C60" s="1">
        <v>159.1</v>
      </c>
      <c r="D60" s="1">
        <v>221.3</v>
      </c>
      <c r="E60" s="1">
        <v>159.1</v>
      </c>
      <c r="F60" s="1">
        <v>196.1</v>
      </c>
      <c r="G60" s="7">
        <v>1</v>
      </c>
      <c r="H60" s="1">
        <v>180</v>
      </c>
      <c r="I60" s="1" t="s">
        <v>44</v>
      </c>
      <c r="J60" s="1">
        <v>162.9</v>
      </c>
      <c r="K60" s="1">
        <f t="shared" si="25"/>
        <v>-3.8000000000000114</v>
      </c>
      <c r="L60" s="1"/>
      <c r="M60" s="1"/>
      <c r="N60" s="1"/>
      <c r="O60" s="1">
        <f t="shared" si="3"/>
        <v>31.82</v>
      </c>
      <c r="P60" s="5">
        <f t="shared" ref="P60:P65" si="31">14*O60-F60</f>
        <v>249.38000000000002</v>
      </c>
      <c r="Q60" s="5">
        <f t="shared" ref="Q60:Q66" si="32">AH60*AI60</f>
        <v>259</v>
      </c>
      <c r="R60" s="5"/>
      <c r="S60" s="1"/>
      <c r="T60" s="1">
        <f t="shared" si="4"/>
        <v>14.302325581395349</v>
      </c>
      <c r="U60" s="1">
        <f t="shared" si="5"/>
        <v>6.162790697674418</v>
      </c>
      <c r="V60" s="1">
        <v>25.02</v>
      </c>
      <c r="W60" s="1">
        <v>18.46</v>
      </c>
      <c r="X60" s="1">
        <v>25.9</v>
      </c>
      <c r="Y60" s="1">
        <v>16.28</v>
      </c>
      <c r="Z60" s="1">
        <v>17.02</v>
      </c>
      <c r="AA60" s="1">
        <v>23.68</v>
      </c>
      <c r="AB60" s="1">
        <v>28.12</v>
      </c>
      <c r="AC60" s="1">
        <v>37.6</v>
      </c>
      <c r="AD60" s="1">
        <v>21.46</v>
      </c>
      <c r="AE60" s="1">
        <v>25.14</v>
      </c>
      <c r="AF60" s="1"/>
      <c r="AG60" s="1">
        <f t="shared" ref="AG60:AG66" si="33">G60*P60</f>
        <v>249.38000000000002</v>
      </c>
      <c r="AH60" s="7">
        <v>3.7</v>
      </c>
      <c r="AI60" s="10">
        <f t="shared" ref="AI60:AI66" si="34">MROUND(P60, AH60*AK60)/AH60</f>
        <v>70</v>
      </c>
      <c r="AJ60" s="1">
        <f t="shared" ref="AJ60:AJ66" si="35">AI60*AH60*G60</f>
        <v>259</v>
      </c>
      <c r="AK60" s="1">
        <v>14</v>
      </c>
      <c r="AL60" s="1">
        <v>126</v>
      </c>
      <c r="AM60" s="10">
        <f t="shared" ref="AM60:AM66" si="36">AI60/AL60</f>
        <v>0.55555555555555558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43</v>
      </c>
      <c r="C61" s="1">
        <v>407</v>
      </c>
      <c r="D61" s="1"/>
      <c r="E61" s="1">
        <v>47</v>
      </c>
      <c r="F61" s="1">
        <v>331</v>
      </c>
      <c r="G61" s="7">
        <v>0.09</v>
      </c>
      <c r="H61" s="1">
        <v>180</v>
      </c>
      <c r="I61" s="1" t="s">
        <v>44</v>
      </c>
      <c r="J61" s="1">
        <v>45</v>
      </c>
      <c r="K61" s="1">
        <f t="shared" si="25"/>
        <v>2</v>
      </c>
      <c r="L61" s="1"/>
      <c r="M61" s="1"/>
      <c r="N61" s="1"/>
      <c r="O61" s="1">
        <f t="shared" si="3"/>
        <v>9.4</v>
      </c>
      <c r="P61" s="5"/>
      <c r="Q61" s="5">
        <f t="shared" si="32"/>
        <v>0</v>
      </c>
      <c r="R61" s="5"/>
      <c r="S61" s="1"/>
      <c r="T61" s="1">
        <f t="shared" si="4"/>
        <v>35.212765957446805</v>
      </c>
      <c r="U61" s="1">
        <f t="shared" si="5"/>
        <v>35.212765957446805</v>
      </c>
      <c r="V61" s="1">
        <v>18.2</v>
      </c>
      <c r="W61" s="1">
        <v>4.4000000000000004</v>
      </c>
      <c r="X61" s="1">
        <v>7</v>
      </c>
      <c r="Y61" s="1">
        <v>21.4</v>
      </c>
      <c r="Z61" s="1">
        <v>10</v>
      </c>
      <c r="AA61" s="1">
        <v>15</v>
      </c>
      <c r="AB61" s="1">
        <v>8.8000000000000007</v>
      </c>
      <c r="AC61" s="1">
        <v>13.4</v>
      </c>
      <c r="AD61" s="1">
        <v>20.399999999999999</v>
      </c>
      <c r="AE61" s="1">
        <v>19.8</v>
      </c>
      <c r="AF61" s="27" t="s">
        <v>47</v>
      </c>
      <c r="AG61" s="1">
        <f t="shared" si="33"/>
        <v>0</v>
      </c>
      <c r="AH61" s="7">
        <v>30</v>
      </c>
      <c r="AI61" s="10">
        <f t="shared" si="34"/>
        <v>0</v>
      </c>
      <c r="AJ61" s="1">
        <f t="shared" si="35"/>
        <v>0</v>
      </c>
      <c r="AK61" s="1">
        <v>14</v>
      </c>
      <c r="AL61" s="1">
        <v>126</v>
      </c>
      <c r="AM61" s="10">
        <f t="shared" si="36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43</v>
      </c>
      <c r="C62" s="1">
        <v>423</v>
      </c>
      <c r="D62" s="1">
        <v>168</v>
      </c>
      <c r="E62" s="1">
        <v>236</v>
      </c>
      <c r="F62" s="1">
        <v>306</v>
      </c>
      <c r="G62" s="7">
        <v>0.25</v>
      </c>
      <c r="H62" s="1">
        <v>180</v>
      </c>
      <c r="I62" s="1" t="s">
        <v>44</v>
      </c>
      <c r="J62" s="1">
        <v>233</v>
      </c>
      <c r="K62" s="1">
        <f t="shared" si="25"/>
        <v>3</v>
      </c>
      <c r="L62" s="1"/>
      <c r="M62" s="1"/>
      <c r="N62" s="1"/>
      <c r="O62" s="1">
        <f t="shared" si="3"/>
        <v>47.2</v>
      </c>
      <c r="P62" s="5">
        <f t="shared" si="31"/>
        <v>354.80000000000007</v>
      </c>
      <c r="Q62" s="5">
        <f t="shared" si="32"/>
        <v>336</v>
      </c>
      <c r="R62" s="5"/>
      <c r="S62" s="1"/>
      <c r="T62" s="1">
        <f t="shared" si="4"/>
        <v>13.601694915254237</v>
      </c>
      <c r="U62" s="1">
        <f t="shared" si="5"/>
        <v>6.4830508474576272</v>
      </c>
      <c r="V62" s="1">
        <v>32.6</v>
      </c>
      <c r="W62" s="1">
        <v>39.4</v>
      </c>
      <c r="X62" s="1">
        <v>36.200000000000003</v>
      </c>
      <c r="Y62" s="1">
        <v>34.6</v>
      </c>
      <c r="Z62" s="1">
        <v>39</v>
      </c>
      <c r="AA62" s="1">
        <v>33.6</v>
      </c>
      <c r="AB62" s="1">
        <v>31.4</v>
      </c>
      <c r="AC62" s="1">
        <v>31.2</v>
      </c>
      <c r="AD62" s="1">
        <v>31.4</v>
      </c>
      <c r="AE62" s="1">
        <v>30</v>
      </c>
      <c r="AF62" s="1" t="s">
        <v>49</v>
      </c>
      <c r="AG62" s="1">
        <f t="shared" si="33"/>
        <v>88.700000000000017</v>
      </c>
      <c r="AH62" s="7">
        <v>12</v>
      </c>
      <c r="AI62" s="10">
        <f t="shared" si="34"/>
        <v>28</v>
      </c>
      <c r="AJ62" s="1">
        <f t="shared" si="35"/>
        <v>84</v>
      </c>
      <c r="AK62" s="1">
        <v>14</v>
      </c>
      <c r="AL62" s="1">
        <v>70</v>
      </c>
      <c r="AM62" s="10">
        <f t="shared" si="36"/>
        <v>0.4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43</v>
      </c>
      <c r="C63" s="1">
        <v>266</v>
      </c>
      <c r="D63" s="1"/>
      <c r="E63" s="1">
        <v>102</v>
      </c>
      <c r="F63" s="1">
        <v>136</v>
      </c>
      <c r="G63" s="7">
        <v>0.25</v>
      </c>
      <c r="H63" s="1">
        <v>180</v>
      </c>
      <c r="I63" s="1" t="s">
        <v>44</v>
      </c>
      <c r="J63" s="1">
        <v>104</v>
      </c>
      <c r="K63" s="1">
        <f t="shared" si="25"/>
        <v>-2</v>
      </c>
      <c r="L63" s="1"/>
      <c r="M63" s="1"/>
      <c r="N63" s="1"/>
      <c r="O63" s="1">
        <f t="shared" si="3"/>
        <v>20.399999999999999</v>
      </c>
      <c r="P63" s="5">
        <f t="shared" si="31"/>
        <v>149.59999999999997</v>
      </c>
      <c r="Q63" s="5">
        <f t="shared" si="32"/>
        <v>168</v>
      </c>
      <c r="R63" s="5"/>
      <c r="S63" s="1"/>
      <c r="T63" s="1">
        <f t="shared" si="4"/>
        <v>14.901960784313726</v>
      </c>
      <c r="U63" s="1">
        <f t="shared" si="5"/>
        <v>6.666666666666667</v>
      </c>
      <c r="V63" s="1">
        <v>19.399999999999999</v>
      </c>
      <c r="W63" s="1">
        <v>15.8</v>
      </c>
      <c r="X63" s="1">
        <v>17</v>
      </c>
      <c r="Y63" s="1">
        <v>14.2</v>
      </c>
      <c r="Z63" s="1">
        <v>18</v>
      </c>
      <c r="AA63" s="1">
        <v>18.2</v>
      </c>
      <c r="AB63" s="1">
        <v>17.8</v>
      </c>
      <c r="AC63" s="1">
        <v>17.8</v>
      </c>
      <c r="AD63" s="1">
        <v>8.8000000000000007</v>
      </c>
      <c r="AE63" s="1">
        <v>15.8</v>
      </c>
      <c r="AF63" s="1"/>
      <c r="AG63" s="1">
        <f t="shared" si="33"/>
        <v>37.399999999999991</v>
      </c>
      <c r="AH63" s="7">
        <v>12</v>
      </c>
      <c r="AI63" s="10">
        <f t="shared" si="34"/>
        <v>14</v>
      </c>
      <c r="AJ63" s="1">
        <f t="shared" si="35"/>
        <v>42</v>
      </c>
      <c r="AK63" s="1">
        <v>14</v>
      </c>
      <c r="AL63" s="1">
        <v>70</v>
      </c>
      <c r="AM63" s="10">
        <f t="shared" si="36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608</v>
      </c>
      <c r="D64" s="1">
        <v>336</v>
      </c>
      <c r="E64" s="1">
        <v>449</v>
      </c>
      <c r="F64" s="1">
        <v>403</v>
      </c>
      <c r="G64" s="7">
        <v>0.3</v>
      </c>
      <c r="H64" s="1">
        <v>180</v>
      </c>
      <c r="I64" s="1" t="s">
        <v>44</v>
      </c>
      <c r="J64" s="1">
        <v>441</v>
      </c>
      <c r="K64" s="1">
        <f t="shared" si="25"/>
        <v>8</v>
      </c>
      <c r="L64" s="1"/>
      <c r="M64" s="1"/>
      <c r="N64" s="1"/>
      <c r="O64" s="1">
        <f t="shared" si="3"/>
        <v>89.8</v>
      </c>
      <c r="P64" s="5">
        <f>13*O64-F64</f>
        <v>764.39999999999986</v>
      </c>
      <c r="Q64" s="5">
        <f t="shared" si="32"/>
        <v>840</v>
      </c>
      <c r="R64" s="5"/>
      <c r="S64" s="1"/>
      <c r="T64" s="1">
        <f t="shared" si="4"/>
        <v>13.841870824053453</v>
      </c>
      <c r="U64" s="1">
        <f t="shared" si="5"/>
        <v>4.4877505567928733</v>
      </c>
      <c r="V64" s="1">
        <v>60.6</v>
      </c>
      <c r="W64" s="1">
        <v>53</v>
      </c>
      <c r="X64" s="1">
        <v>55.4</v>
      </c>
      <c r="Y64" s="1">
        <v>61.4</v>
      </c>
      <c r="Z64" s="1">
        <v>44.6</v>
      </c>
      <c r="AA64" s="1">
        <v>65.599999999999994</v>
      </c>
      <c r="AB64" s="1">
        <v>67.599999999999994</v>
      </c>
      <c r="AC64" s="1">
        <v>63.4</v>
      </c>
      <c r="AD64" s="1">
        <v>56.2</v>
      </c>
      <c r="AE64" s="1">
        <v>50.6</v>
      </c>
      <c r="AF64" s="1" t="s">
        <v>49</v>
      </c>
      <c r="AG64" s="1">
        <f t="shared" si="33"/>
        <v>229.31999999999996</v>
      </c>
      <c r="AH64" s="7">
        <v>12</v>
      </c>
      <c r="AI64" s="10">
        <f t="shared" si="34"/>
        <v>70</v>
      </c>
      <c r="AJ64" s="1">
        <f t="shared" si="35"/>
        <v>252</v>
      </c>
      <c r="AK64" s="1">
        <v>14</v>
      </c>
      <c r="AL64" s="1">
        <v>70</v>
      </c>
      <c r="AM64" s="10">
        <f t="shared" si="36"/>
        <v>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46</v>
      </c>
      <c r="C65" s="1">
        <v>178.2</v>
      </c>
      <c r="D65" s="1">
        <v>14.4</v>
      </c>
      <c r="E65" s="1">
        <v>83.5</v>
      </c>
      <c r="F65" s="1">
        <v>78.5</v>
      </c>
      <c r="G65" s="7">
        <v>1</v>
      </c>
      <c r="H65" s="1">
        <v>180</v>
      </c>
      <c r="I65" s="1" t="s">
        <v>44</v>
      </c>
      <c r="J65" s="1">
        <v>83.3</v>
      </c>
      <c r="K65" s="1">
        <f t="shared" si="25"/>
        <v>0.20000000000000284</v>
      </c>
      <c r="L65" s="1"/>
      <c r="M65" s="1"/>
      <c r="N65" s="1"/>
      <c r="O65" s="1">
        <f t="shared" si="3"/>
        <v>16.7</v>
      </c>
      <c r="P65" s="5">
        <f t="shared" si="31"/>
        <v>155.29999999999998</v>
      </c>
      <c r="Q65" s="5">
        <f t="shared" si="32"/>
        <v>162</v>
      </c>
      <c r="R65" s="5"/>
      <c r="S65" s="1"/>
      <c r="T65" s="1">
        <f t="shared" si="4"/>
        <v>14.40119760479042</v>
      </c>
      <c r="U65" s="1">
        <f t="shared" si="5"/>
        <v>4.7005988023952101</v>
      </c>
      <c r="V65" s="1">
        <v>8.3000000000000007</v>
      </c>
      <c r="W65" s="1">
        <v>7.56</v>
      </c>
      <c r="X65" s="1">
        <v>16.2</v>
      </c>
      <c r="Y65" s="1">
        <v>13.32</v>
      </c>
      <c r="Z65" s="1">
        <v>14.04</v>
      </c>
      <c r="AA65" s="1">
        <v>6.12</v>
      </c>
      <c r="AB65" s="1">
        <v>15.84</v>
      </c>
      <c r="AC65" s="1">
        <v>13.34</v>
      </c>
      <c r="AD65" s="1">
        <v>8.3000000000000007</v>
      </c>
      <c r="AE65" s="1">
        <v>12.6</v>
      </c>
      <c r="AF65" s="1"/>
      <c r="AG65" s="1">
        <f t="shared" si="33"/>
        <v>155.29999999999998</v>
      </c>
      <c r="AH65" s="7">
        <v>1.8</v>
      </c>
      <c r="AI65" s="10">
        <f t="shared" si="34"/>
        <v>90</v>
      </c>
      <c r="AJ65" s="1">
        <f t="shared" si="35"/>
        <v>162</v>
      </c>
      <c r="AK65" s="1">
        <v>18</v>
      </c>
      <c r="AL65" s="1">
        <v>234</v>
      </c>
      <c r="AM65" s="10">
        <f t="shared" si="36"/>
        <v>0.38461538461538464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43</v>
      </c>
      <c r="C66" s="1">
        <v>384</v>
      </c>
      <c r="D66" s="1">
        <v>168</v>
      </c>
      <c r="E66" s="1">
        <v>270</v>
      </c>
      <c r="F66" s="1">
        <v>226</v>
      </c>
      <c r="G66" s="7">
        <v>0.3</v>
      </c>
      <c r="H66" s="1">
        <v>180</v>
      </c>
      <c r="I66" s="1" t="s">
        <v>44</v>
      </c>
      <c r="J66" s="1">
        <v>265</v>
      </c>
      <c r="K66" s="1">
        <f t="shared" si="25"/>
        <v>5</v>
      </c>
      <c r="L66" s="1"/>
      <c r="M66" s="1"/>
      <c r="N66" s="1"/>
      <c r="O66" s="1">
        <f t="shared" si="3"/>
        <v>54</v>
      </c>
      <c r="P66" s="5">
        <f>13*O66-F66</f>
        <v>476</v>
      </c>
      <c r="Q66" s="5">
        <f t="shared" si="32"/>
        <v>504</v>
      </c>
      <c r="R66" s="5"/>
      <c r="S66" s="1"/>
      <c r="T66" s="1">
        <f t="shared" si="4"/>
        <v>13.518518518518519</v>
      </c>
      <c r="U66" s="1">
        <f t="shared" si="5"/>
        <v>4.1851851851851851</v>
      </c>
      <c r="V66" s="1">
        <v>31.2</v>
      </c>
      <c r="W66" s="1">
        <v>34.200000000000003</v>
      </c>
      <c r="X66" s="1">
        <v>47.8</v>
      </c>
      <c r="Y66" s="1">
        <v>57.4</v>
      </c>
      <c r="Z66" s="1">
        <v>43</v>
      </c>
      <c r="AA66" s="1">
        <v>50.6</v>
      </c>
      <c r="AB66" s="1">
        <v>33.6</v>
      </c>
      <c r="AC66" s="1">
        <v>36.4</v>
      </c>
      <c r="AD66" s="1">
        <v>36</v>
      </c>
      <c r="AE66" s="1">
        <v>42.4</v>
      </c>
      <c r="AF66" s="1" t="s">
        <v>49</v>
      </c>
      <c r="AG66" s="1">
        <f t="shared" si="33"/>
        <v>142.79999999999998</v>
      </c>
      <c r="AH66" s="7">
        <v>12</v>
      </c>
      <c r="AI66" s="10">
        <f t="shared" si="34"/>
        <v>42</v>
      </c>
      <c r="AJ66" s="1">
        <f t="shared" si="35"/>
        <v>151.19999999999999</v>
      </c>
      <c r="AK66" s="1">
        <v>14</v>
      </c>
      <c r="AL66" s="1">
        <v>70</v>
      </c>
      <c r="AM66" s="10">
        <f t="shared" si="36"/>
        <v>0.6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119</v>
      </c>
      <c r="B67" s="20" t="s">
        <v>43</v>
      </c>
      <c r="C67" s="20"/>
      <c r="D67" s="20"/>
      <c r="E67" s="20"/>
      <c r="F67" s="20"/>
      <c r="G67" s="21">
        <v>0</v>
      </c>
      <c r="H67" s="20">
        <v>180</v>
      </c>
      <c r="I67" s="20" t="s">
        <v>44</v>
      </c>
      <c r="J67" s="20"/>
      <c r="K67" s="20">
        <f t="shared" si="25"/>
        <v>0</v>
      </c>
      <c r="L67" s="20"/>
      <c r="M67" s="20"/>
      <c r="N67" s="20"/>
      <c r="O67" s="20">
        <f t="shared" si="3"/>
        <v>0</v>
      </c>
      <c r="P67" s="22"/>
      <c r="Q67" s="22"/>
      <c r="R67" s="22"/>
      <c r="S67" s="20"/>
      <c r="T67" s="20" t="e">
        <f t="shared" si="4"/>
        <v>#DIV/0!</v>
      </c>
      <c r="U67" s="20" t="e">
        <f t="shared" si="5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 t="s">
        <v>101</v>
      </c>
      <c r="AG67" s="20"/>
      <c r="AH67" s="21">
        <v>14</v>
      </c>
      <c r="AI67" s="23"/>
      <c r="AJ67" s="20"/>
      <c r="AK67" s="20">
        <v>14</v>
      </c>
      <c r="AL67" s="20">
        <v>70</v>
      </c>
      <c r="AM67" s="23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120</v>
      </c>
      <c r="B68" s="20" t="s">
        <v>43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si="25"/>
        <v>0</v>
      </c>
      <c r="L68" s="20"/>
      <c r="M68" s="20"/>
      <c r="N68" s="20"/>
      <c r="O68" s="20">
        <f t="shared" si="3"/>
        <v>0</v>
      </c>
      <c r="P68" s="22"/>
      <c r="Q68" s="22"/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 t="s">
        <v>101</v>
      </c>
      <c r="AG68" s="20"/>
      <c r="AH68" s="21">
        <v>8</v>
      </c>
      <c r="AI68" s="23"/>
      <c r="AJ68" s="20"/>
      <c r="AK68" s="20">
        <v>14</v>
      </c>
      <c r="AL68" s="20">
        <v>70</v>
      </c>
      <c r="AM68" s="2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43</v>
      </c>
      <c r="C69" s="1">
        <v>1012</v>
      </c>
      <c r="D69" s="1">
        <v>840</v>
      </c>
      <c r="E69" s="1">
        <v>737</v>
      </c>
      <c r="F69" s="1">
        <v>985</v>
      </c>
      <c r="G69" s="7">
        <v>0.25</v>
      </c>
      <c r="H69" s="1">
        <v>180</v>
      </c>
      <c r="I69" s="1" t="s">
        <v>44</v>
      </c>
      <c r="J69" s="1">
        <v>735</v>
      </c>
      <c r="K69" s="1">
        <f t="shared" ref="K69:K73" si="37">E69-J69</f>
        <v>2</v>
      </c>
      <c r="L69" s="1"/>
      <c r="M69" s="1"/>
      <c r="N69" s="1"/>
      <c r="O69" s="1">
        <f t="shared" si="3"/>
        <v>147.4</v>
      </c>
      <c r="P69" s="5">
        <f t="shared" ref="P69:P72" si="38">14*O69-F69</f>
        <v>1078.5999999999999</v>
      </c>
      <c r="Q69" s="5">
        <f>AH69*AI69</f>
        <v>1008</v>
      </c>
      <c r="R69" s="5"/>
      <c r="S69" s="1"/>
      <c r="T69" s="1">
        <f t="shared" si="4"/>
        <v>13.521031207598371</v>
      </c>
      <c r="U69" s="1">
        <f t="shared" si="5"/>
        <v>6.6824966078697416</v>
      </c>
      <c r="V69" s="1">
        <v>116.2</v>
      </c>
      <c r="W69" s="1">
        <v>95.2</v>
      </c>
      <c r="X69" s="1">
        <v>86.2</v>
      </c>
      <c r="Y69" s="1">
        <v>136.19999999999999</v>
      </c>
      <c r="Z69" s="1">
        <v>106</v>
      </c>
      <c r="AA69" s="1">
        <v>103</v>
      </c>
      <c r="AB69" s="1">
        <v>141.4</v>
      </c>
      <c r="AC69" s="1">
        <v>118.8</v>
      </c>
      <c r="AD69" s="1">
        <v>126.2</v>
      </c>
      <c r="AE69" s="1">
        <v>97.8</v>
      </c>
      <c r="AF69" s="1" t="s">
        <v>49</v>
      </c>
      <c r="AG69" s="1">
        <f>G69*P69</f>
        <v>269.64999999999998</v>
      </c>
      <c r="AH69" s="7">
        <v>12</v>
      </c>
      <c r="AI69" s="10">
        <f>MROUND(P69, AH69*AK69)/AH69</f>
        <v>84</v>
      </c>
      <c r="AJ69" s="1">
        <f>AI69*AH69*G69</f>
        <v>252</v>
      </c>
      <c r="AK69" s="1">
        <v>14</v>
      </c>
      <c r="AL69" s="1">
        <v>70</v>
      </c>
      <c r="AM69" s="10">
        <f>AI69/AL69</f>
        <v>1.2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43</v>
      </c>
      <c r="C70" s="1">
        <v>947</v>
      </c>
      <c r="D70" s="1">
        <v>3360</v>
      </c>
      <c r="E70" s="1">
        <v>410</v>
      </c>
      <c r="F70" s="1">
        <v>3422</v>
      </c>
      <c r="G70" s="7">
        <v>0.25</v>
      </c>
      <c r="H70" s="1">
        <v>180</v>
      </c>
      <c r="I70" s="1" t="s">
        <v>44</v>
      </c>
      <c r="J70" s="1">
        <v>741</v>
      </c>
      <c r="K70" s="1">
        <f t="shared" si="37"/>
        <v>-331</v>
      </c>
      <c r="L70" s="1"/>
      <c r="M70" s="1"/>
      <c r="N70" s="1"/>
      <c r="O70" s="1">
        <f t="shared" ref="O70:O73" si="39">E70/5</f>
        <v>82</v>
      </c>
      <c r="P70" s="5"/>
      <c r="Q70" s="5">
        <f>AH70*AI70</f>
        <v>0</v>
      </c>
      <c r="R70" s="5"/>
      <c r="S70" s="1"/>
      <c r="T70" s="1">
        <f t="shared" ref="T70:T73" si="40">(F70+Q70)/O70</f>
        <v>41.731707317073173</v>
      </c>
      <c r="U70" s="1">
        <f t="shared" ref="U70:U73" si="41">F70/O70</f>
        <v>41.731707317073173</v>
      </c>
      <c r="V70" s="1">
        <v>265</v>
      </c>
      <c r="W70" s="1">
        <v>127.6</v>
      </c>
      <c r="X70" s="1">
        <v>151.80000000000001</v>
      </c>
      <c r="Y70" s="1">
        <v>109.2</v>
      </c>
      <c r="Z70" s="1">
        <v>86.4</v>
      </c>
      <c r="AA70" s="1">
        <v>105.2</v>
      </c>
      <c r="AB70" s="1">
        <v>111.2</v>
      </c>
      <c r="AC70" s="1">
        <v>114.8</v>
      </c>
      <c r="AD70" s="1">
        <v>261.2</v>
      </c>
      <c r="AE70" s="1">
        <v>130.80000000000001</v>
      </c>
      <c r="AF70" s="28" t="s">
        <v>62</v>
      </c>
      <c r="AG70" s="1">
        <f>G70*P70</f>
        <v>0</v>
      </c>
      <c r="AH70" s="7">
        <v>12</v>
      </c>
      <c r="AI70" s="10">
        <f>MROUND(P70, AH70*AK70)/AH70</f>
        <v>0</v>
      </c>
      <c r="AJ70" s="1">
        <f>AI70*AH70*G70</f>
        <v>0</v>
      </c>
      <c r="AK70" s="1">
        <v>14</v>
      </c>
      <c r="AL70" s="1">
        <v>70</v>
      </c>
      <c r="AM70" s="10">
        <f>AI70/AL70</f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46</v>
      </c>
      <c r="C71" s="1">
        <v>35.1</v>
      </c>
      <c r="D71" s="1"/>
      <c r="E71" s="1">
        <v>13.5</v>
      </c>
      <c r="F71" s="1">
        <v>13.5</v>
      </c>
      <c r="G71" s="7">
        <v>1</v>
      </c>
      <c r="H71" s="1">
        <v>180</v>
      </c>
      <c r="I71" s="1" t="s">
        <v>44</v>
      </c>
      <c r="J71" s="1">
        <v>13.5</v>
      </c>
      <c r="K71" s="1">
        <f t="shared" si="37"/>
        <v>0</v>
      </c>
      <c r="L71" s="1"/>
      <c r="M71" s="1"/>
      <c r="N71" s="1"/>
      <c r="O71" s="1">
        <f t="shared" si="39"/>
        <v>2.7</v>
      </c>
      <c r="P71" s="5">
        <f t="shared" si="38"/>
        <v>24.300000000000004</v>
      </c>
      <c r="Q71" s="5">
        <f>AH71*AI71</f>
        <v>37.800000000000004</v>
      </c>
      <c r="R71" s="5"/>
      <c r="S71" s="1"/>
      <c r="T71" s="1">
        <f t="shared" si="40"/>
        <v>19</v>
      </c>
      <c r="U71" s="1">
        <f t="shared" si="41"/>
        <v>5</v>
      </c>
      <c r="V71" s="1">
        <v>2.7</v>
      </c>
      <c r="W71" s="1">
        <v>2.16</v>
      </c>
      <c r="X71" s="1">
        <v>3.24</v>
      </c>
      <c r="Y71" s="1">
        <v>2.7</v>
      </c>
      <c r="Z71" s="1">
        <v>4.8600000000000003</v>
      </c>
      <c r="AA71" s="1">
        <v>5.94</v>
      </c>
      <c r="AB71" s="1">
        <v>2.16</v>
      </c>
      <c r="AC71" s="1">
        <v>0</v>
      </c>
      <c r="AD71" s="1">
        <v>5.4</v>
      </c>
      <c r="AE71" s="1">
        <v>3.24</v>
      </c>
      <c r="AF71" s="1"/>
      <c r="AG71" s="1">
        <f>G71*P71</f>
        <v>24.300000000000004</v>
      </c>
      <c r="AH71" s="7">
        <v>2.7</v>
      </c>
      <c r="AI71" s="10">
        <f>MROUND(P71, AH71*AK71)/AH71</f>
        <v>14</v>
      </c>
      <c r="AJ71" s="1">
        <f>AI71*AH71*G71</f>
        <v>37.800000000000004</v>
      </c>
      <c r="AK71" s="1">
        <v>14</v>
      </c>
      <c r="AL71" s="1">
        <v>126</v>
      </c>
      <c r="AM71" s="10">
        <f>AI71/AL71</f>
        <v>0.1111111111111111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46</v>
      </c>
      <c r="C72" s="1">
        <v>370</v>
      </c>
      <c r="D72" s="1">
        <v>512.70000000000005</v>
      </c>
      <c r="E72" s="1">
        <v>372.7</v>
      </c>
      <c r="F72" s="1">
        <v>430</v>
      </c>
      <c r="G72" s="7">
        <v>1</v>
      </c>
      <c r="H72" s="1">
        <v>180</v>
      </c>
      <c r="I72" s="1" t="s">
        <v>44</v>
      </c>
      <c r="J72" s="1">
        <v>382.7</v>
      </c>
      <c r="K72" s="1">
        <f t="shared" si="37"/>
        <v>-10</v>
      </c>
      <c r="L72" s="1"/>
      <c r="M72" s="1"/>
      <c r="N72" s="1"/>
      <c r="O72" s="1">
        <f t="shared" si="39"/>
        <v>74.539999999999992</v>
      </c>
      <c r="P72" s="5">
        <f t="shared" si="38"/>
        <v>613.55999999999995</v>
      </c>
      <c r="Q72" s="5">
        <f>AH72*AI72</f>
        <v>600</v>
      </c>
      <c r="R72" s="5"/>
      <c r="S72" s="1"/>
      <c r="T72" s="1">
        <f t="shared" si="40"/>
        <v>13.818084250067079</v>
      </c>
      <c r="U72" s="1">
        <f t="shared" si="41"/>
        <v>5.7687147840085862</v>
      </c>
      <c r="V72" s="1">
        <v>54</v>
      </c>
      <c r="W72" s="1">
        <v>40</v>
      </c>
      <c r="X72" s="1">
        <v>51.660400000000003</v>
      </c>
      <c r="Y72" s="1">
        <v>41</v>
      </c>
      <c r="Z72" s="1">
        <v>48</v>
      </c>
      <c r="AA72" s="1">
        <v>49.14</v>
      </c>
      <c r="AB72" s="1">
        <v>50.6</v>
      </c>
      <c r="AC72" s="1">
        <v>58.95</v>
      </c>
      <c r="AD72" s="1">
        <v>41.2</v>
      </c>
      <c r="AE72" s="1">
        <v>48.08</v>
      </c>
      <c r="AF72" s="1"/>
      <c r="AG72" s="1">
        <f>G72*P72</f>
        <v>613.55999999999995</v>
      </c>
      <c r="AH72" s="7">
        <v>5</v>
      </c>
      <c r="AI72" s="10">
        <f>MROUND(P72, AH72*AK72)/AH72</f>
        <v>120</v>
      </c>
      <c r="AJ72" s="1">
        <f>AI72*AH72*G72</f>
        <v>600</v>
      </c>
      <c r="AK72" s="1">
        <v>12</v>
      </c>
      <c r="AL72" s="1">
        <v>84</v>
      </c>
      <c r="AM72" s="10">
        <f>AI72/AL72</f>
        <v>1.4285714285714286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43</v>
      </c>
      <c r="C73" s="1">
        <v>520</v>
      </c>
      <c r="D73" s="1"/>
      <c r="E73" s="1">
        <v>142</v>
      </c>
      <c r="F73" s="1">
        <v>297</v>
      </c>
      <c r="G73" s="7">
        <v>0.14000000000000001</v>
      </c>
      <c r="H73" s="1">
        <v>180</v>
      </c>
      <c r="I73" s="1" t="s">
        <v>44</v>
      </c>
      <c r="J73" s="1">
        <v>187</v>
      </c>
      <c r="K73" s="1">
        <f t="shared" si="37"/>
        <v>-45</v>
      </c>
      <c r="L73" s="1"/>
      <c r="M73" s="1"/>
      <c r="N73" s="1"/>
      <c r="O73" s="1">
        <f t="shared" si="39"/>
        <v>28.4</v>
      </c>
      <c r="P73" s="5">
        <f>16*O73-F73</f>
        <v>157.39999999999998</v>
      </c>
      <c r="Q73" s="5">
        <f>AH73*AI73</f>
        <v>264</v>
      </c>
      <c r="R73" s="5"/>
      <c r="S73" s="1"/>
      <c r="T73" s="1">
        <f t="shared" si="40"/>
        <v>19.753521126760564</v>
      </c>
      <c r="U73" s="1">
        <f t="shared" si="41"/>
        <v>10.45774647887324</v>
      </c>
      <c r="V73" s="1">
        <v>28.8</v>
      </c>
      <c r="W73" s="1">
        <v>45.4</v>
      </c>
      <c r="X73" s="1">
        <v>34.4</v>
      </c>
      <c r="Y73" s="1">
        <v>39.4</v>
      </c>
      <c r="Z73" s="1">
        <v>44.2</v>
      </c>
      <c r="AA73" s="1">
        <v>38.200000000000003</v>
      </c>
      <c r="AB73" s="1">
        <v>45</v>
      </c>
      <c r="AC73" s="1">
        <v>24</v>
      </c>
      <c r="AD73" s="1">
        <v>18.2</v>
      </c>
      <c r="AE73" s="1">
        <v>33.799999999999997</v>
      </c>
      <c r="AF73" s="1" t="s">
        <v>49</v>
      </c>
      <c r="AG73" s="1">
        <f>G73*P73</f>
        <v>22.035999999999998</v>
      </c>
      <c r="AH73" s="7">
        <v>22</v>
      </c>
      <c r="AI73" s="10">
        <f>MROUND(P73, AH73*AK73)/AH73</f>
        <v>12</v>
      </c>
      <c r="AJ73" s="1">
        <f>AI73*AH73*G73</f>
        <v>36.96</v>
      </c>
      <c r="AK73" s="1">
        <v>12</v>
      </c>
      <c r="AL73" s="1">
        <v>84</v>
      </c>
      <c r="AM73" s="10">
        <f>AI73/AL73</f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2025-05-22T09:05:15Z</dcterms:created>
  <dcterms:modified xsi:type="dcterms:W3CDTF">2025-05-23T09:38:29Z</dcterms:modified>
</cp:coreProperties>
</file>