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BC9EEEEE-751F-48B4-9EFA-C036A0B1EA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3" i="1" s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Y160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H546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Z90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7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36" i="1" s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Z66" i="1" s="1"/>
  <c r="BN63" i="1"/>
  <c r="Z65" i="1"/>
  <c r="BN65" i="1"/>
  <c r="Y66" i="1"/>
  <c r="Z69" i="1"/>
  <c r="Z72" i="1" s="1"/>
  <c r="BN69" i="1"/>
  <c r="BP69" i="1"/>
  <c r="Z71" i="1"/>
  <c r="BN71" i="1"/>
  <c r="Y72" i="1"/>
  <c r="Z75" i="1"/>
  <c r="Z81" i="1" s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BP122" i="1"/>
  <c r="BN122" i="1"/>
  <c r="Z122" i="1"/>
  <c r="BP126" i="1"/>
  <c r="BN126" i="1"/>
  <c r="Z126" i="1"/>
  <c r="BP143" i="1"/>
  <c r="BN143" i="1"/>
  <c r="Z143" i="1"/>
  <c r="Z144" i="1" s="1"/>
  <c r="Y145" i="1"/>
  <c r="Y150" i="1"/>
  <c r="BP147" i="1"/>
  <c r="BN147" i="1"/>
  <c r="Z147" i="1"/>
  <c r="Z149" i="1" s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Z128" i="1" s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Y144" i="1"/>
  <c r="Y149" i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Y332" i="1"/>
  <c r="Y155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330" i="1"/>
  <c r="BN330" i="1"/>
  <c r="Z330" i="1"/>
  <c r="Y337" i="1"/>
  <c r="BP334" i="1"/>
  <c r="BN334" i="1"/>
  <c r="Z334" i="1"/>
  <c r="Z337" i="1" s="1"/>
  <c r="Z350" i="1"/>
  <c r="BP348" i="1"/>
  <c r="BN348" i="1"/>
  <c r="Z348" i="1"/>
  <c r="BP367" i="1"/>
  <c r="BN367" i="1"/>
  <c r="Z367" i="1"/>
  <c r="BP371" i="1"/>
  <c r="BN371" i="1"/>
  <c r="Z371" i="1"/>
  <c r="Z373" i="1" s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93" i="1" l="1"/>
  <c r="Z104" i="1"/>
  <c r="Z316" i="1"/>
  <c r="Z32" i="1"/>
  <c r="Y538" i="1"/>
  <c r="Z512" i="1"/>
  <c r="Z522" i="1"/>
  <c r="Z256" i="1"/>
  <c r="Z331" i="1"/>
  <c r="Z222" i="1"/>
  <c r="Y536" i="1"/>
  <c r="Z59" i="1"/>
  <c r="Z541" i="1" s="1"/>
  <c r="Y540" i="1"/>
  <c r="Y537" i="1"/>
  <c r="Y539" i="1" s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<sst xmlns="http://schemas.openxmlformats.org/spreadsheetml/2006/main" count="2387" uniqueCount="852">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</sst>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7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1000</v>
      </c>
      <c r="Y368" s="592">
        <f t="shared" si="57"/>
        <v>1005</v>
      </c>
      <c r="Z368" s="36">
        <f>IFERROR(IF(Y368=0,"",ROUNDUP(Y368/H368,0)*0.02175),"")</f>
        <v>1.4572499999999999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1032</v>
      </c>
      <c r="BN368" s="64">
        <f t="shared" si="59"/>
        <v>1037.1600000000001</v>
      </c>
      <c r="BO368" s="64">
        <f t="shared" si="60"/>
        <v>1.3888888888888888</v>
      </c>
      <c r="BP368" s="64">
        <f t="shared" si="61"/>
        <v>1.3958333333333333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66.666666666666671</v>
      </c>
      <c r="Y373" s="593">
        <f>IFERROR(Y366/H366,"0")+IFERROR(Y367/H367,"0")+IFERROR(Y368/H368,"0")+IFERROR(Y369/H369,"0")+IFERROR(Y370/H370,"0")+IFERROR(Y371/H371,"0")+IFERROR(Y372/H372,"0")</f>
        <v>67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1.4572499999999999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1000</v>
      </c>
      <c r="Y374" s="593">
        <f>IFERROR(SUM(Y366:Y372),"0")</f>
        <v>1005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670</v>
      </c>
      <c r="Y402" s="592">
        <f>IFERROR(IF(X402="",0,CEILING((X402/$H402),1)*$H402),"")</f>
        <v>675</v>
      </c>
      <c r="Z402" s="36">
        <f>IFERROR(IF(Y402=0,"",ROUNDUP(Y402/H402,0)*0.01898),"")</f>
        <v>1.4235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708.63666666666677</v>
      </c>
      <c r="BN402" s="64">
        <f>IFERROR(Y402*I402/H402,"0")</f>
        <v>713.92499999999995</v>
      </c>
      <c r="BO402" s="64">
        <f>IFERROR(1/J402*(X402/H402),"0")</f>
        <v>1.1631944444444444</v>
      </c>
      <c r="BP402" s="64">
        <f>IFERROR(1/J402*(Y402/H402),"0")</f>
        <v>1.171875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74.444444444444443</v>
      </c>
      <c r="Y405" s="593">
        <f>IFERROR(Y402/H402,"0")+IFERROR(Y403/H403,"0")+IFERROR(Y404/H404,"0")</f>
        <v>75</v>
      </c>
      <c r="Z405" s="593">
        <f>IFERROR(IF(Z402="",0,Z402),"0")+IFERROR(IF(Z403="",0,Z403),"0")+IFERROR(IF(Z404="",0,Z404),"0")</f>
        <v>1.4235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670</v>
      </c>
      <c r="Y406" s="593">
        <f>IFERROR(SUM(Y402:Y404),"0")</f>
        <v>675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1200</v>
      </c>
      <c r="Y461" s="592">
        <f t="shared" si="68"/>
        <v>1203.8400000000001</v>
      </c>
      <c r="Z461" s="36">
        <f t="shared" si="69"/>
        <v>2.72688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1281.8181818181818</v>
      </c>
      <c r="BN461" s="64">
        <f t="shared" si="71"/>
        <v>1285.92</v>
      </c>
      <c r="BO461" s="64">
        <f t="shared" si="72"/>
        <v>2.1853146853146854</v>
      </c>
      <c r="BP461" s="64">
        <f t="shared" si="73"/>
        <v>2.1923076923076925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227.27272727272725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228.00000000000003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2.72688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1200</v>
      </c>
      <c r="Y471" s="593">
        <f>IFERROR(SUM(Y457:Y469),"0")</f>
        <v>1203.8400000000001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300</v>
      </c>
      <c r="Y473" s="592">
        <f>IFERROR(IF(X473="",0,CEILING((X473/$H473),1)*$H473),"")</f>
        <v>300.96000000000004</v>
      </c>
      <c r="Z473" s="36">
        <f>IFERROR(IF(Y473=0,"",ROUNDUP(Y473/H473,0)*0.01196),"")</f>
        <v>0.68171999999999999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320.45454545454544</v>
      </c>
      <c r="BN473" s="64">
        <f>IFERROR(Y473*I473/H473,"0")</f>
        <v>321.48</v>
      </c>
      <c r="BO473" s="64">
        <f>IFERROR(1/J473*(X473/H473),"0")</f>
        <v>0.54632867132867136</v>
      </c>
      <c r="BP473" s="64">
        <f>IFERROR(1/J473*(Y473/H473),"0")</f>
        <v>0.54807692307692313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56.818181818181813</v>
      </c>
      <c r="Y476" s="593">
        <f>IFERROR(Y473/H473,"0")+IFERROR(Y474/H474,"0")+IFERROR(Y475/H475,"0")</f>
        <v>57.000000000000007</v>
      </c>
      <c r="Z476" s="593">
        <f>IFERROR(IF(Z473="",0,Z473),"0")+IFERROR(IF(Z474="",0,Z474),"0")+IFERROR(IF(Z475="",0,Z475),"0")</f>
        <v>0.68171999999999999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300</v>
      </c>
      <c r="Y477" s="593">
        <f>IFERROR(SUM(Y473:Y475),"0")</f>
        <v>300.96000000000004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3170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3184.8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3342.9093939393938</v>
      </c>
      <c r="Y537" s="593">
        <f>IFERROR(SUM(BN22:BN533),"0")</f>
        <v>3358.4850000000001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6</v>
      </c>
      <c r="Y538" s="38">
        <f>ROUNDUP(SUM(BP22:BP533),0)</f>
        <v>6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3492.9093939393938</v>
      </c>
      <c r="Y539" s="593">
        <f>GrossWeightTotalR+PalletQtyTotalR*25</f>
        <v>3508.4850000000001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425.20202020202015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427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6.2893500000000007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1005</v>
      </c>
      <c r="W546" s="46">
        <f>IFERROR(Y391*1,"0")+IFERROR(Y392*1,"0")+IFERROR(Y393*1,"0")+IFERROR(Y394*1,"0")+IFERROR(Y398*1,"0")+IFERROR(Y402*1,"0")+IFERROR(Y403*1,"0")+IFERROR(Y404*1,"0")+IFERROR(Y408*1,"0")</f>
        <v>675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1504.8000000000002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2025-05-23T08:48:12Z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