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Ташкент\2025\05,25\12,05,25 Ост КИ Ташкент\"/>
    </mc:Choice>
  </mc:AlternateContent>
  <xr:revisionPtr revIDLastSave="0" documentId="13_ncr:1_{E83F7E02-488D-4B8C-897F-0A1D47E555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Sheet!$A$3:$AI$30</definedName>
  </definedNames>
  <calcPr calcId="191029" refMode="R1C1"/>
</workbook>
</file>

<file path=xl/calcChain.xml><?xml version="1.0" encoding="utf-8"?>
<calcChain xmlns="http://schemas.openxmlformats.org/spreadsheetml/2006/main">
  <c r="S7" i="1" l="1"/>
  <c r="S8" i="1"/>
  <c r="S9" i="1"/>
  <c r="S11" i="1"/>
  <c r="S12" i="1"/>
  <c r="S13" i="1"/>
  <c r="S14" i="1"/>
  <c r="S16" i="1"/>
  <c r="AJ16" i="1" s="1"/>
  <c r="S17" i="1"/>
  <c r="S18" i="1"/>
  <c r="S19" i="1"/>
  <c r="AJ19" i="1" s="1"/>
  <c r="S20" i="1"/>
  <c r="AJ20" i="1" s="1"/>
  <c r="S21" i="1"/>
  <c r="AJ21" i="1" s="1"/>
  <c r="S22" i="1"/>
  <c r="AJ22" i="1" s="1"/>
  <c r="S23" i="1"/>
  <c r="AJ23" i="1" s="1"/>
  <c r="S24" i="1"/>
  <c r="AJ24" i="1" s="1"/>
  <c r="S25" i="1"/>
  <c r="AJ25" i="1" s="1"/>
  <c r="S26" i="1"/>
  <c r="AJ26" i="1" s="1"/>
  <c r="S6" i="1"/>
  <c r="AJ6" i="1" s="1"/>
  <c r="T7" i="1"/>
  <c r="T8" i="1"/>
  <c r="T9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6" i="1"/>
  <c r="AJ18" i="1"/>
  <c r="AJ17" i="1"/>
  <c r="AJ14" i="1"/>
  <c r="AJ13" i="1"/>
  <c r="AJ12" i="1"/>
  <c r="AJ11" i="1"/>
  <c r="AJ7" i="1"/>
  <c r="AJ8" i="1"/>
  <c r="AJ9" i="1"/>
  <c r="F26" i="1"/>
  <c r="E26" i="1"/>
  <c r="K26" i="1" s="1"/>
  <c r="F24" i="1"/>
  <c r="E24" i="1"/>
  <c r="K24" i="1" s="1"/>
  <c r="F22" i="1"/>
  <c r="E22" i="1"/>
  <c r="K22" i="1" s="1"/>
  <c r="F16" i="1"/>
  <c r="E16" i="1"/>
  <c r="K16" i="1" s="1"/>
  <c r="P7" i="1"/>
  <c r="P8" i="1"/>
  <c r="P9" i="1"/>
  <c r="P10" i="1"/>
  <c r="V10" i="1" s="1"/>
  <c r="P11" i="1"/>
  <c r="P12" i="1"/>
  <c r="P13" i="1"/>
  <c r="AI13" i="1" s="1"/>
  <c r="P14" i="1"/>
  <c r="P15" i="1"/>
  <c r="V15" i="1" s="1"/>
  <c r="P17" i="1"/>
  <c r="P18" i="1"/>
  <c r="P19" i="1"/>
  <c r="P20" i="1"/>
  <c r="P21" i="1"/>
  <c r="P23" i="1"/>
  <c r="P25" i="1"/>
  <c r="P27" i="1"/>
  <c r="V27" i="1" s="1"/>
  <c r="P28" i="1"/>
  <c r="V28" i="1" s="1"/>
  <c r="P29" i="1"/>
  <c r="V29" i="1" s="1"/>
  <c r="P30" i="1"/>
  <c r="V30" i="1" s="1"/>
  <c r="P6" i="1"/>
  <c r="W6" i="1" s="1"/>
  <c r="K30" i="1"/>
  <c r="K29" i="1"/>
  <c r="K28" i="1"/>
  <c r="K27" i="1"/>
  <c r="K25" i="1"/>
  <c r="K23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R5" i="1"/>
  <c r="O5" i="1"/>
  <c r="N5" i="1"/>
  <c r="M5" i="1"/>
  <c r="L5" i="1"/>
  <c r="J5" i="1"/>
  <c r="S5" i="1" l="1"/>
  <c r="T5" i="1"/>
  <c r="AJ5" i="1"/>
  <c r="P24" i="1"/>
  <c r="AI24" i="1" s="1"/>
  <c r="P22" i="1"/>
  <c r="AI22" i="1" s="1"/>
  <c r="P16" i="1"/>
  <c r="AI16" i="1" s="1"/>
  <c r="P26" i="1"/>
  <c r="W26" i="1" s="1"/>
  <c r="F5" i="1"/>
  <c r="AI14" i="1"/>
  <c r="AI11" i="1"/>
  <c r="AI12" i="1"/>
  <c r="AI26" i="1"/>
  <c r="V21" i="1"/>
  <c r="V17" i="1"/>
  <c r="AI7" i="1"/>
  <c r="AI9" i="1"/>
  <c r="AI17" i="1"/>
  <c r="AI19" i="1"/>
  <c r="AI21" i="1"/>
  <c r="AI23" i="1"/>
  <c r="AI25" i="1"/>
  <c r="V14" i="1"/>
  <c r="V12" i="1"/>
  <c r="AI6" i="1"/>
  <c r="AI8" i="1"/>
  <c r="AI18" i="1"/>
  <c r="AI20" i="1"/>
  <c r="V13" i="1"/>
  <c r="V11" i="1"/>
  <c r="V26" i="1"/>
  <c r="E5" i="1"/>
  <c r="W29" i="1"/>
  <c r="W25" i="1"/>
  <c r="W21" i="1"/>
  <c r="W17" i="1"/>
  <c r="W13" i="1"/>
  <c r="W9" i="1"/>
  <c r="V6" i="1"/>
  <c r="W27" i="1"/>
  <c r="W23" i="1"/>
  <c r="W19" i="1"/>
  <c r="W15" i="1"/>
  <c r="W11" i="1"/>
  <c r="W7" i="1"/>
  <c r="W30" i="1"/>
  <c r="W28" i="1"/>
  <c r="W22" i="1"/>
  <c r="W20" i="1"/>
  <c r="W18" i="1"/>
  <c r="W14" i="1"/>
  <c r="W12" i="1"/>
  <c r="W10" i="1"/>
  <c r="W8" i="1"/>
  <c r="K5" i="1"/>
  <c r="P5" i="1"/>
  <c r="V16" i="1" l="1"/>
  <c r="W16" i="1"/>
  <c r="V22" i="1"/>
  <c r="W24" i="1"/>
  <c r="V24" i="1"/>
  <c r="V25" i="1"/>
  <c r="V7" i="1"/>
  <c r="AI5" i="1"/>
  <c r="V8" i="1"/>
  <c r="V20" i="1"/>
  <c r="Q5" i="1"/>
  <c r="V18" i="1"/>
  <c r="V9" i="1"/>
  <c r="V19" i="1"/>
  <c r="V23" i="1"/>
</calcChain>
</file>

<file path=xl/sharedStrings.xml><?xml version="1.0" encoding="utf-8"?>
<sst xmlns="http://schemas.openxmlformats.org/spreadsheetml/2006/main" count="120" uniqueCount="79">
  <si>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</si>
  <si>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</si>
  <si>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</si>
  <si>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</si>
  <si>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</si>
  <si>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</si>
  <si>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</si>
  <si>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</si>
  <si>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</si>
  <si>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</si>
  <si>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</si>
  <si>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</si>
  <si>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</si>
  <si>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</si>
  <si>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</si>
  <si>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</si>
  <si>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</si>
  <si>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</si>
  <si>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</si>
  <si>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</si>
  <si>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</si>
  <si>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</si>
  <si>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</si>
  <si>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13,05,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</si>
  <si>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</si>
  <si>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</si>
  <si>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</si>
  <si>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</si>
  <si>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</si>
  <si>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</si>
  <si>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</si>
  <si>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</si>
  <si>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</si>
  <si>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</si>
  <si>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</si>
  <si>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</si>
  <si>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</si>
  <si>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</si>
  <si>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</si>
  <si>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</si>
  <si>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</si>
  <si>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</si>
  <si>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</si>
  <si>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</si>
  <si>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</si>
  <si>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не выводим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</si>
  <si>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</si>
  <si>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</si>
  <si>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</si>
  <si>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</si>
  <si>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</si>
  <si>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есть дубль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</si>
  <si>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</si>
  <si>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</si>
  <si>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</si>
  <si>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</si>
  <si>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</si>
  <si>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</si>
  <si>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 / есть дубль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</si>
  <si>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</si>
  <si>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</si>
  <si>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</si>
  <si>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новинка</t>
  </si>
  <si>
    <t>6853 МОЛОЧНЫЕ ПРЕМИУМ ПМ сос п/о мгс 1*6  ОСТАНКИНО</t>
  </si>
  <si>
    <t>7058 ШПИКАЧКИ СОЧНЫЕ С БЕКОНОМ п/о мгс 1*3_60с  ОСТАНКИНО</t>
  </si>
  <si>
    <t>дубль</t>
  </si>
  <si>
    <t>дубль на 6652</t>
  </si>
  <si>
    <t>7070 СОЧНЫЕ ПМ сос п/о мгс 1.5*4_А_50с  ОСТАНКИНО</t>
  </si>
  <si>
    <t>дубль на 6088</t>
  </si>
  <si>
    <t>7075 МОЛОЧ.ПРЕМИУМ ПМ сос п/о мгс 1.5*4_О_50с  ОСТАНКИНО</t>
  </si>
  <si>
    <t>дубль на 6853</t>
  </si>
  <si>
    <t>7187 ГРУДИНКА ПРЕМИУМ к/в мл/к в/у 0.3кг_50с  ОСТАНКИНО</t>
  </si>
  <si>
    <t>дубль на 6277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</si>
  <si>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</si>
  <si>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заказ</t>
  </si>
  <si>
    <t>20,05,</t>
  </si>
  <si>
    <t>20,05,(дозаказ)</t>
  </si>
  <si>
    <t>дозаказ, кг</t>
  </si>
  <si>
    <t>!!!!20,05,(дозаказ не принят)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</si>
</sst>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5" borderId="1" xfId="1" applyNumberFormat="1" applyFont="1" applyFill="1"/>
    <xf numFmtId="164" fontId="4" fillId="5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47;&#1040;&#1042;&#1054;&#1044;&#1067;\&#1054;&#1089;&#1090;&#1072;&#1085;&#1082;&#1080;&#1085;&#1086;\2025\&#1079;&#1072;&#1082;&#1072;&#1079;&#1099;\&#1058;&#1072;&#1096;&#1082;&#1077;&#1085;&#1090;\2025\05,25\12,05,25%20&#1054;&#1089;&#1090;%20&#1050;&#1048;%20&#1058;&#1072;&#1096;&#1082;&#1077;&#1085;&#1090;\&#1076;&#1086;&#1079;&#1072;&#1082;&#1072;&#1079;%20&#1076;&#1074;%2016,05,25%20&#1090;&#1096;&#1088;&#1089;&#1095;%20&#1086;&#1089;&#1090;%20&#1082;&#1080;%20&#1086;&#1090;%20&#1064;&#1091;&#1074;&#1072;&#1083;&#1086;&#1074;&#1086;&#1081;%20(&#1089;&#1086;&#1075;&#1083;&#1072;&#1089;&#1086;&#1074;&#1072;&#1083;%20&#1051;&#1099;&#1075;&#1080;&#1085;).xlsx" TargetMode="External"/><Relationship Id="rId1" Type="http://schemas.openxmlformats.org/officeDocument/2006/relationships/externalLinkPath" Target="&#1076;&#1086;&#1079;&#1072;&#1082;&#1072;&#1079;%20&#1076;&#1074;%2016,05,25%20&#1090;&#1096;&#1088;&#1089;&#1095;%20&#1086;&#1089;&#1090;%20&#1082;&#1080;%20&#1086;&#1090;%20&#1064;&#1091;&#1074;&#1072;&#1083;&#1086;&#1074;&#1086;&#1081;%20(&#1089;&#1086;&#1075;&#1083;&#1072;&#1089;&#1086;&#1074;&#1072;&#1083;%20&#1051;&#1099;&#1075;&#1080;&#108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F2" t="str">
            <v>16/05/</v>
          </cell>
          <cell r="O2" t="str">
            <v>отправлен 13 мая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в неделю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ср</v>
          </cell>
          <cell r="AI3" t="str">
            <v>комментарии</v>
          </cell>
          <cell r="AJ3" t="str">
            <v>вес</v>
          </cell>
          <cell r="AK3" t="str">
            <v>заказ</v>
          </cell>
        </row>
        <row r="4">
          <cell r="N4" t="str">
            <v>13,05,</v>
          </cell>
          <cell r="P4" t="str">
            <v>12,05,</v>
          </cell>
          <cell r="Q4" t="str">
            <v>ср</v>
          </cell>
          <cell r="X4" t="str">
            <v>2-16мая</v>
          </cell>
          <cell r="Y4" t="str">
            <v>05,05,</v>
          </cell>
          <cell r="Z4" t="str">
            <v>28,04,</v>
          </cell>
          <cell r="AA4" t="str">
            <v>21,04,</v>
          </cell>
          <cell r="AB4" t="str">
            <v>14,04,</v>
          </cell>
          <cell r="AC4" t="str">
            <v>07,04,</v>
          </cell>
          <cell r="AD4" t="str">
            <v>31,03,</v>
          </cell>
          <cell r="AE4" t="str">
            <v>24,03,</v>
          </cell>
          <cell r="AF4" t="str">
            <v>17,03,</v>
          </cell>
          <cell r="AG4" t="str">
            <v>10,03,</v>
          </cell>
          <cell r="AH4" t="str">
            <v>03,03,</v>
          </cell>
          <cell r="AK4" t="str">
            <v>кг</v>
          </cell>
        </row>
        <row r="5">
          <cell r="E5">
            <v>6245.0039999999999</v>
          </cell>
          <cell r="F5">
            <v>11854.483000000002</v>
          </cell>
          <cell r="J5">
            <v>0</v>
          </cell>
          <cell r="K5">
            <v>6245.0039999999999</v>
          </cell>
          <cell r="L5">
            <v>0</v>
          </cell>
          <cell r="M5">
            <v>0</v>
          </cell>
          <cell r="N5">
            <v>4150</v>
          </cell>
          <cell r="O5">
            <v>3440</v>
          </cell>
          <cell r="P5">
            <v>1249.0008</v>
          </cell>
          <cell r="R5">
            <v>1495.8010000000002</v>
          </cell>
          <cell r="S5">
            <v>2030</v>
          </cell>
          <cell r="Y5">
            <v>1028.634</v>
          </cell>
          <cell r="Z5">
            <v>993.03879999999992</v>
          </cell>
          <cell r="AA5">
            <v>914.29179999999997</v>
          </cell>
          <cell r="AB5">
            <v>758.18940000000009</v>
          </cell>
          <cell r="AC5">
            <v>773.40460000000007</v>
          </cell>
          <cell r="AD5">
            <v>773.54319999999996</v>
          </cell>
          <cell r="AE5">
            <v>522.33140000000003</v>
          </cell>
          <cell r="AF5">
            <v>575.26219999999989</v>
          </cell>
          <cell r="AG5">
            <v>632.9692</v>
          </cell>
          <cell r="AH5">
            <v>500.08120000000002</v>
          </cell>
          <cell r="AJ5">
            <v>1134.624</v>
          </cell>
          <cell r="AK5">
            <v>1040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8.4290000000000003</v>
          </cell>
          <cell r="D6">
            <v>248.21</v>
          </cell>
          <cell r="E6">
            <v>106.786</v>
          </cell>
          <cell r="F6">
            <v>181.309</v>
          </cell>
          <cell r="G6">
            <v>1</v>
          </cell>
          <cell r="H6">
            <v>45</v>
          </cell>
          <cell r="I6">
            <v>7009</v>
          </cell>
          <cell r="K6">
            <v>106.786</v>
          </cell>
          <cell r="N6">
            <v>200</v>
          </cell>
          <cell r="O6">
            <v>100</v>
          </cell>
          <cell r="P6">
            <v>21.357199999999999</v>
          </cell>
          <cell r="Q6">
            <v>40</v>
          </cell>
          <cell r="R6">
            <v>238.691</v>
          </cell>
          <cell r="S6">
            <v>100</v>
          </cell>
          <cell r="U6">
            <v>200</v>
          </cell>
          <cell r="V6">
            <v>33.712284381847809</v>
          </cell>
          <cell r="W6">
            <v>22.536147060476093</v>
          </cell>
          <cell r="X6">
            <v>35.964800000000004</v>
          </cell>
          <cell r="Y6">
            <v>19.911799999999999</v>
          </cell>
          <cell r="Z6">
            <v>18.874400000000001</v>
          </cell>
          <cell r="AA6">
            <v>29.6374</v>
          </cell>
          <cell r="AB6">
            <v>30.683599999999998</v>
          </cell>
          <cell r="AC6">
            <v>19.5764</v>
          </cell>
          <cell r="AD6">
            <v>20.6448</v>
          </cell>
          <cell r="AE6">
            <v>10.416</v>
          </cell>
          <cell r="AF6">
            <v>27.349599999999999</v>
          </cell>
          <cell r="AG6">
            <v>18.192399999999999</v>
          </cell>
          <cell r="AH6">
            <v>12.142799999999999</v>
          </cell>
          <cell r="AJ6">
            <v>238.691</v>
          </cell>
          <cell r="AK6">
            <v>100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1238</v>
          </cell>
          <cell r="D7">
            <v>600</v>
          </cell>
          <cell r="E7">
            <v>563</v>
          </cell>
          <cell r="F7">
            <v>679</v>
          </cell>
          <cell r="G7">
            <v>0.35</v>
          </cell>
          <cell r="H7">
            <v>45</v>
          </cell>
          <cell r="I7">
            <v>7007</v>
          </cell>
          <cell r="K7">
            <v>563</v>
          </cell>
          <cell r="N7">
            <v>400</v>
          </cell>
          <cell r="O7">
            <v>500</v>
          </cell>
          <cell r="P7">
            <v>112.6</v>
          </cell>
          <cell r="Q7">
            <v>115</v>
          </cell>
          <cell r="R7">
            <v>491</v>
          </cell>
          <cell r="S7">
            <v>300</v>
          </cell>
          <cell r="U7">
            <v>575</v>
          </cell>
          <cell r="V7">
            <v>18.383658969804618</v>
          </cell>
          <cell r="W7">
            <v>14.023090586145649</v>
          </cell>
          <cell r="X7">
            <v>150.6</v>
          </cell>
          <cell r="Y7">
            <v>129.80000000000001</v>
          </cell>
          <cell r="Z7">
            <v>88.6</v>
          </cell>
          <cell r="AA7">
            <v>109.4</v>
          </cell>
          <cell r="AB7">
            <v>137.80000000000001</v>
          </cell>
          <cell r="AC7">
            <v>112.8</v>
          </cell>
          <cell r="AD7">
            <v>90.2</v>
          </cell>
          <cell r="AE7">
            <v>81.599999999999994</v>
          </cell>
          <cell r="AF7">
            <v>97.4</v>
          </cell>
          <cell r="AG7">
            <v>78.8</v>
          </cell>
          <cell r="AH7">
            <v>72.8</v>
          </cell>
          <cell r="AJ7">
            <v>171.85</v>
          </cell>
          <cell r="AK7">
            <v>105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158.333</v>
          </cell>
          <cell r="E8">
            <v>38.896999999999998</v>
          </cell>
          <cell r="F8">
            <v>137.95599999999999</v>
          </cell>
          <cell r="G8">
            <v>1</v>
          </cell>
          <cell r="H8">
            <v>45</v>
          </cell>
          <cell r="I8">
            <v>7002</v>
          </cell>
          <cell r="K8">
            <v>38.896999999999998</v>
          </cell>
          <cell r="N8">
            <v>50</v>
          </cell>
          <cell r="O8">
            <v>50</v>
          </cell>
          <cell r="P8">
            <v>7.7793999999999999</v>
          </cell>
          <cell r="Q8">
            <v>15</v>
          </cell>
          <cell r="R8">
            <v>32.044000000000011</v>
          </cell>
          <cell r="S8">
            <v>30</v>
          </cell>
          <cell r="U8">
            <v>75</v>
          </cell>
          <cell r="V8">
            <v>34.707046815949816</v>
          </cell>
          <cell r="W8">
            <v>30.587963081985755</v>
          </cell>
          <cell r="X8">
            <v>14.172800000000001</v>
          </cell>
          <cell r="Y8">
            <v>3.9405999999999999</v>
          </cell>
          <cell r="Z8">
            <v>1.0524</v>
          </cell>
          <cell r="AA8">
            <v>5.1988000000000003</v>
          </cell>
          <cell r="AB8">
            <v>-0.53760000000000008</v>
          </cell>
          <cell r="AC8">
            <v>-1.5931999999999999</v>
          </cell>
          <cell r="AD8">
            <v>12.042400000000001</v>
          </cell>
          <cell r="AE8">
            <v>10.684799999999999</v>
          </cell>
          <cell r="AF8">
            <v>15.5586</v>
          </cell>
          <cell r="AG8">
            <v>22.2362</v>
          </cell>
          <cell r="AH8">
            <v>13.95</v>
          </cell>
          <cell r="AI8" t="str">
            <v>необходимо увеличить продажи!!!</v>
          </cell>
          <cell r="AJ8">
            <v>32.044000000000011</v>
          </cell>
          <cell r="AK8">
            <v>30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345</v>
          </cell>
          <cell r="D9">
            <v>896</v>
          </cell>
          <cell r="E9">
            <v>469</v>
          </cell>
          <cell r="F9">
            <v>1138</v>
          </cell>
          <cell r="G9">
            <v>0.35</v>
          </cell>
          <cell r="H9">
            <v>45</v>
          </cell>
          <cell r="I9">
            <v>7017</v>
          </cell>
          <cell r="K9">
            <v>469</v>
          </cell>
          <cell r="N9">
            <v>700</v>
          </cell>
          <cell r="P9">
            <v>93.8</v>
          </cell>
          <cell r="Q9">
            <v>100</v>
          </cell>
          <cell r="R9">
            <v>-38</v>
          </cell>
          <cell r="U9">
            <v>500</v>
          </cell>
          <cell r="V9">
            <v>19.189765458422176</v>
          </cell>
          <cell r="W9">
            <v>19.594882729211086</v>
          </cell>
          <cell r="X9">
            <v>103.2</v>
          </cell>
          <cell r="Y9">
            <v>50</v>
          </cell>
          <cell r="Z9">
            <v>76</v>
          </cell>
          <cell r="AA9">
            <v>103.4</v>
          </cell>
          <cell r="AB9">
            <v>58.4</v>
          </cell>
          <cell r="AC9">
            <v>13.2</v>
          </cell>
          <cell r="AD9">
            <v>102.2</v>
          </cell>
          <cell r="AE9">
            <v>40.6</v>
          </cell>
          <cell r="AF9">
            <v>-0.4</v>
          </cell>
          <cell r="AG9">
            <v>39.799999999999997</v>
          </cell>
          <cell r="AH9">
            <v>47.6</v>
          </cell>
          <cell r="AJ9">
            <v>-13.299999999999999</v>
          </cell>
          <cell r="AK9">
            <v>0</v>
          </cell>
        </row>
        <row r="10">
          <cell r="A10" t="str">
            <v>6071 ЭКСТРА Папа может вар п/о_UZ</v>
          </cell>
          <cell r="B10" t="str">
            <v>кг</v>
          </cell>
          <cell r="C10">
            <v>164.423</v>
          </cell>
          <cell r="F10">
            <v>164.423</v>
          </cell>
          <cell r="G10">
            <v>0</v>
          </cell>
          <cell r="H10" t="e">
            <v>#N/A</v>
          </cell>
          <cell r="I10" t="e">
            <v>#N/A</v>
          </cell>
          <cell r="K10">
            <v>0</v>
          </cell>
          <cell r="N10">
            <v>0</v>
          </cell>
          <cell r="O10">
            <v>0</v>
          </cell>
          <cell r="P10">
            <v>0</v>
          </cell>
          <cell r="R10">
            <v>-164.423</v>
          </cell>
          <cell r="U10">
            <v>0</v>
          </cell>
          <cell r="V10" t="e">
            <v>#DIV/0!</v>
          </cell>
          <cell r="W10" t="e">
            <v>#DIV/0!</v>
          </cell>
          <cell r="X10">
            <v>0</v>
          </cell>
          <cell r="Y10">
            <v>-0.53920000000000001</v>
          </cell>
          <cell r="Z10">
            <v>0</v>
          </cell>
          <cell r="AA10">
            <v>3.5087999999999999</v>
          </cell>
          <cell r="AB10">
            <v>1.3320000000000001</v>
          </cell>
          <cell r="AC10">
            <v>8.0768000000000004</v>
          </cell>
          <cell r="AD10">
            <v>5.0543999999999993</v>
          </cell>
          <cell r="AE10">
            <v>1.3615999999999999</v>
          </cell>
          <cell r="AF10">
            <v>11.2872</v>
          </cell>
          <cell r="AG10">
            <v>1.3435999999999999</v>
          </cell>
          <cell r="AH10">
            <v>0</v>
          </cell>
          <cell r="AI10" t="str">
            <v>необходимо увеличить продажи!!! / ошибка в заказе (неверный код)</v>
          </cell>
          <cell r="AK10">
            <v>0</v>
          </cell>
        </row>
        <row r="11">
          <cell r="A11" t="str">
            <v>6072 ЭКСТРА Папа может вар п/о 0.4кг_UZ</v>
          </cell>
          <cell r="B11" t="str">
            <v>шт</v>
          </cell>
          <cell r="C11">
            <v>412</v>
          </cell>
          <cell r="D11">
            <v>80</v>
          </cell>
          <cell r="E11">
            <v>246</v>
          </cell>
          <cell r="F11">
            <v>220</v>
          </cell>
          <cell r="G11">
            <v>0.4</v>
          </cell>
          <cell r="H11">
            <v>60</v>
          </cell>
          <cell r="I11">
            <v>6354</v>
          </cell>
          <cell r="K11">
            <v>246</v>
          </cell>
          <cell r="N11">
            <v>300</v>
          </cell>
          <cell r="O11">
            <v>250</v>
          </cell>
          <cell r="P11">
            <v>49.2</v>
          </cell>
          <cell r="Q11">
            <v>50</v>
          </cell>
          <cell r="R11">
            <v>130</v>
          </cell>
          <cell r="S11">
            <v>200</v>
          </cell>
          <cell r="U11">
            <v>250</v>
          </cell>
          <cell r="V11">
            <v>18.292682926829269</v>
          </cell>
          <cell r="W11">
            <v>15.650406504065039</v>
          </cell>
          <cell r="X11">
            <v>46.9</v>
          </cell>
          <cell r="Y11">
            <v>56.2</v>
          </cell>
          <cell r="Z11">
            <v>53.8</v>
          </cell>
          <cell r="AA11">
            <v>56.2</v>
          </cell>
          <cell r="AB11">
            <v>28.6</v>
          </cell>
          <cell r="AC11">
            <v>67.599999999999994</v>
          </cell>
          <cell r="AD11">
            <v>47.6</v>
          </cell>
          <cell r="AE11">
            <v>39</v>
          </cell>
          <cell r="AF11">
            <v>55.6</v>
          </cell>
          <cell r="AG11">
            <v>39.4</v>
          </cell>
          <cell r="AH11">
            <v>40.4</v>
          </cell>
          <cell r="AJ11">
            <v>52</v>
          </cell>
          <cell r="AK11">
            <v>80</v>
          </cell>
        </row>
        <row r="12">
          <cell r="A12" t="str">
            <v>6075 МЯСНАЯ Папа может вар п/о_UZ</v>
          </cell>
          <cell r="B12" t="str">
            <v>кг</v>
          </cell>
          <cell r="C12">
            <v>2.6739999999999999</v>
          </cell>
          <cell r="D12">
            <v>48.107999999999997</v>
          </cell>
          <cell r="E12">
            <v>48.136000000000003</v>
          </cell>
          <cell r="F12">
            <v>-7.0000000000000001E-3</v>
          </cell>
          <cell r="G12">
            <v>1</v>
          </cell>
          <cell r="H12">
            <v>60</v>
          </cell>
          <cell r="I12">
            <v>4405</v>
          </cell>
          <cell r="K12">
            <v>48.136000000000003</v>
          </cell>
          <cell r="N12">
            <v>50</v>
          </cell>
          <cell r="O12">
            <v>80</v>
          </cell>
          <cell r="P12">
            <v>9.6272000000000002</v>
          </cell>
          <cell r="Q12">
            <v>10</v>
          </cell>
          <cell r="R12">
            <v>50.006999999999998</v>
          </cell>
          <cell r="S12">
            <v>50</v>
          </cell>
          <cell r="U12">
            <v>50</v>
          </cell>
          <cell r="V12">
            <v>18.697025095562573</v>
          </cell>
          <cell r="W12">
            <v>13.502679906930362</v>
          </cell>
          <cell r="X12">
            <v>9.6578999999999997</v>
          </cell>
          <cell r="Y12">
            <v>-0.75060000000000004</v>
          </cell>
          <cell r="Z12">
            <v>-1.7889999999999999</v>
          </cell>
          <cell r="AA12">
            <v>5.6627999999999998</v>
          </cell>
          <cell r="AB12">
            <v>6.2283999999999997</v>
          </cell>
          <cell r="AC12">
            <v>17.5456</v>
          </cell>
          <cell r="AD12">
            <v>12.409599999999999</v>
          </cell>
          <cell r="AE12">
            <v>10.6972</v>
          </cell>
          <cell r="AF12">
            <v>14.6762</v>
          </cell>
          <cell r="AG12">
            <v>12.276199999999999</v>
          </cell>
          <cell r="AH12">
            <v>10.298</v>
          </cell>
          <cell r="AI12" t="str">
            <v>не выводим</v>
          </cell>
          <cell r="AJ12">
            <v>50.006999999999998</v>
          </cell>
          <cell r="AK12">
            <v>50</v>
          </cell>
        </row>
        <row r="13">
          <cell r="A13" t="str">
            <v>6076 МЯСНАЯ Папа может вар п/о 0.4кг_UZ</v>
          </cell>
          <cell r="B13" t="str">
            <v>шт</v>
          </cell>
          <cell r="C13">
            <v>93</v>
          </cell>
          <cell r="D13">
            <v>520</v>
          </cell>
          <cell r="E13">
            <v>301</v>
          </cell>
          <cell r="F13">
            <v>297</v>
          </cell>
          <cell r="G13">
            <v>0.4</v>
          </cell>
          <cell r="H13">
            <v>60</v>
          </cell>
          <cell r="I13">
            <v>6334</v>
          </cell>
          <cell r="K13">
            <v>301</v>
          </cell>
          <cell r="N13">
            <v>640</v>
          </cell>
          <cell r="O13">
            <v>400</v>
          </cell>
          <cell r="P13">
            <v>60.2</v>
          </cell>
          <cell r="Q13">
            <v>80</v>
          </cell>
          <cell r="R13">
            <v>103</v>
          </cell>
          <cell r="S13">
            <v>200</v>
          </cell>
          <cell r="U13">
            <v>400</v>
          </cell>
          <cell r="V13">
            <v>23.920265780730897</v>
          </cell>
          <cell r="W13">
            <v>22.209302325581394</v>
          </cell>
          <cell r="X13">
            <v>90.2</v>
          </cell>
          <cell r="Y13">
            <v>50.6</v>
          </cell>
          <cell r="Z13">
            <v>70</v>
          </cell>
          <cell r="AA13">
            <v>61.6</v>
          </cell>
          <cell r="AB13">
            <v>44.4</v>
          </cell>
          <cell r="AC13">
            <v>61.8</v>
          </cell>
          <cell r="AD13">
            <v>59</v>
          </cell>
          <cell r="AE13">
            <v>42.2</v>
          </cell>
          <cell r="AF13">
            <v>39.799999999999997</v>
          </cell>
          <cell r="AG13">
            <v>40.799999999999997</v>
          </cell>
          <cell r="AH13">
            <v>27</v>
          </cell>
          <cell r="AJ13">
            <v>41.2</v>
          </cell>
          <cell r="AK13">
            <v>80</v>
          </cell>
        </row>
        <row r="14">
          <cell r="A14" t="str">
            <v>6078 ФИЛЕЙНАЯ Папа может вар п/о_UZ</v>
          </cell>
          <cell r="B14" t="str">
            <v>кг</v>
          </cell>
          <cell r="C14">
            <v>2.6379999999999999</v>
          </cell>
          <cell r="D14">
            <v>48.74</v>
          </cell>
          <cell r="E14">
            <v>48.77</v>
          </cell>
          <cell r="F14">
            <v>-2.5999999999999999E-2</v>
          </cell>
          <cell r="G14">
            <v>1</v>
          </cell>
          <cell r="H14">
            <v>60</v>
          </cell>
          <cell r="I14">
            <v>4335</v>
          </cell>
          <cell r="K14">
            <v>48.77</v>
          </cell>
          <cell r="N14">
            <v>50</v>
          </cell>
          <cell r="O14">
            <v>80</v>
          </cell>
          <cell r="P14">
            <v>9.7540000000000013</v>
          </cell>
          <cell r="Q14">
            <v>10</v>
          </cell>
          <cell r="R14">
            <v>50.026000000000003</v>
          </cell>
          <cell r="S14">
            <v>50</v>
          </cell>
          <cell r="U14">
            <v>50</v>
          </cell>
          <cell r="V14">
            <v>18.453967603034648</v>
          </cell>
          <cell r="W14">
            <v>13.325199917982363</v>
          </cell>
          <cell r="X14">
            <v>9.7514000000000003</v>
          </cell>
          <cell r="Y14">
            <v>-0.94000000000000006</v>
          </cell>
          <cell r="Z14">
            <v>-1.341</v>
          </cell>
          <cell r="AA14">
            <v>4.1150000000000002</v>
          </cell>
          <cell r="AB14">
            <v>7.7713999999999999</v>
          </cell>
          <cell r="AC14">
            <v>13.376200000000001</v>
          </cell>
          <cell r="AD14">
            <v>18.494</v>
          </cell>
          <cell r="AE14">
            <v>10.798400000000001</v>
          </cell>
          <cell r="AF14">
            <v>19.1172</v>
          </cell>
          <cell r="AG14">
            <v>15.135</v>
          </cell>
          <cell r="AH14">
            <v>8.0993999999999993</v>
          </cell>
          <cell r="AI14" t="str">
            <v>не выводим</v>
          </cell>
          <cell r="AJ14">
            <v>50.026000000000003</v>
          </cell>
          <cell r="AK14">
            <v>50</v>
          </cell>
        </row>
        <row r="15">
          <cell r="A15" t="str">
            <v>6080 ЭКСТРА ФИЛЕЙНЫЕ сос п/о мгс 1.5*2_UZ</v>
          </cell>
          <cell r="B15" t="str">
            <v>кг</v>
          </cell>
          <cell r="G15">
            <v>0</v>
          </cell>
          <cell r="H15">
            <v>60</v>
          </cell>
          <cell r="I15" t="e">
            <v>#N/A</v>
          </cell>
          <cell r="K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U15">
            <v>0</v>
          </cell>
          <cell r="V15" t="e">
            <v>#DIV/0!</v>
          </cell>
          <cell r="W15" t="e">
            <v>#DIV/0!</v>
          </cell>
          <cell r="X15" t="e">
            <v>#N/A</v>
          </cell>
          <cell r="Y15">
            <v>0</v>
          </cell>
          <cell r="Z15">
            <v>0</v>
          </cell>
          <cell r="AA15">
            <v>-0.51479999999999992</v>
          </cell>
          <cell r="AB15">
            <v>-0.30299999999999999</v>
          </cell>
          <cell r="AC15">
            <v>-0.62460000000000004</v>
          </cell>
          <cell r="AD15">
            <v>-2.036</v>
          </cell>
          <cell r="AE15">
            <v>0</v>
          </cell>
          <cell r="AF15">
            <v>-0.31180000000000002</v>
          </cell>
          <cell r="AG15">
            <v>0</v>
          </cell>
          <cell r="AH15">
            <v>0</v>
          </cell>
          <cell r="AI15" t="str">
            <v xml:space="preserve">нет, на заводе </v>
          </cell>
          <cell r="AK15">
            <v>0</v>
          </cell>
        </row>
        <row r="16">
          <cell r="A16" t="str">
            <v>6088 СОЧНЫЕ сос п/о мгс 1*6_UZ</v>
          </cell>
          <cell r="B16" t="str">
            <v>кг</v>
          </cell>
          <cell r="C16">
            <v>-1.0189999999999999</v>
          </cell>
          <cell r="E16">
            <v>450.49700000000001</v>
          </cell>
          <cell r="F16">
            <v>585.85799999999995</v>
          </cell>
          <cell r="G16">
            <v>1</v>
          </cell>
          <cell r="H16">
            <v>50</v>
          </cell>
          <cell r="I16">
            <v>7070</v>
          </cell>
          <cell r="K16">
            <v>450.49700000000001</v>
          </cell>
          <cell r="N16">
            <v>500</v>
          </cell>
          <cell r="O16">
            <v>250</v>
          </cell>
          <cell r="P16">
            <v>90.099400000000003</v>
          </cell>
          <cell r="Q16">
            <v>90</v>
          </cell>
          <cell r="R16">
            <v>284.14200000000005</v>
          </cell>
          <cell r="S16">
            <v>200</v>
          </cell>
          <cell r="U16">
            <v>450</v>
          </cell>
          <cell r="V16">
            <v>17.980141932132732</v>
          </cell>
          <cell r="W16">
            <v>14.826491630354917</v>
          </cell>
          <cell r="X16">
            <v>115</v>
          </cell>
          <cell r="Y16">
            <v>78.695000000000007</v>
          </cell>
          <cell r="Z16">
            <v>83.852000000000004</v>
          </cell>
          <cell r="AA16">
            <v>84.366799999999998</v>
          </cell>
          <cell r="AB16">
            <v>92.790800000000004</v>
          </cell>
          <cell r="AC16">
            <v>84.081800000000001</v>
          </cell>
          <cell r="AD16">
            <v>77.613399999999999</v>
          </cell>
          <cell r="AE16">
            <v>46.794800000000002</v>
          </cell>
          <cell r="AF16">
            <v>67.1434</v>
          </cell>
          <cell r="AG16">
            <v>71.352800000000002</v>
          </cell>
          <cell r="AH16">
            <v>40.863799999999998</v>
          </cell>
          <cell r="AI16" t="str">
            <v>есть дубль</v>
          </cell>
          <cell r="AJ16">
            <v>284.14200000000005</v>
          </cell>
          <cell r="AK16">
            <v>200</v>
          </cell>
        </row>
        <row r="17">
          <cell r="A17" t="str">
            <v>6091 АРОМАТНАЯ с/к в/у_UZ</v>
          </cell>
          <cell r="B17" t="str">
            <v>кг</v>
          </cell>
          <cell r="C17">
            <v>134.4</v>
          </cell>
          <cell r="F17">
            <v>139.15100000000001</v>
          </cell>
          <cell r="G17">
            <v>1</v>
          </cell>
          <cell r="H17">
            <v>120</v>
          </cell>
          <cell r="I17">
            <v>1146</v>
          </cell>
          <cell r="K17">
            <v>0</v>
          </cell>
          <cell r="N17">
            <v>50</v>
          </cell>
          <cell r="O17">
            <v>0</v>
          </cell>
          <cell r="P17">
            <v>0</v>
          </cell>
          <cell r="Q17">
            <v>5</v>
          </cell>
          <cell r="R17">
            <v>-99.15100000000001</v>
          </cell>
          <cell r="U17">
            <v>25</v>
          </cell>
          <cell r="V17" t="e">
            <v>#DIV/0!</v>
          </cell>
          <cell r="W17" t="e">
            <v>#DIV/0!</v>
          </cell>
          <cell r="X17">
            <v>4.6208</v>
          </cell>
          <cell r="Y17">
            <v>0</v>
          </cell>
          <cell r="Z17">
            <v>-0.1012</v>
          </cell>
          <cell r="AA17">
            <v>-0.497</v>
          </cell>
          <cell r="AB17">
            <v>-9.9199999999999997E-2</v>
          </cell>
          <cell r="AC17">
            <v>-0.90800000000000003</v>
          </cell>
          <cell r="AD17">
            <v>-6.6111999999999993</v>
          </cell>
          <cell r="AE17">
            <v>9.7599999999999992E-2</v>
          </cell>
          <cell r="AF17">
            <v>2.0699999999999998</v>
          </cell>
          <cell r="AG17">
            <v>4.0510000000000002</v>
          </cell>
          <cell r="AH17">
            <v>2.2751999999999999</v>
          </cell>
          <cell r="AI17" t="str">
            <v>необходимо увеличить продажи!!!</v>
          </cell>
          <cell r="AJ17">
            <v>-99.15100000000001</v>
          </cell>
          <cell r="AK17">
            <v>0</v>
          </cell>
        </row>
        <row r="18">
          <cell r="A18" t="str">
            <v>6092 АРОМАТНАЯ с/к в/у 1/250 8шт_UZ</v>
          </cell>
          <cell r="B18" t="str">
            <v>шт</v>
          </cell>
          <cell r="C18">
            <v>334</v>
          </cell>
          <cell r="E18">
            <v>10</v>
          </cell>
          <cell r="F18">
            <v>364</v>
          </cell>
          <cell r="G18">
            <v>0.25</v>
          </cell>
          <cell r="H18">
            <v>120</v>
          </cell>
          <cell r="I18">
            <v>5738</v>
          </cell>
          <cell r="K18">
            <v>10</v>
          </cell>
          <cell r="N18">
            <v>200</v>
          </cell>
          <cell r="O18">
            <v>80</v>
          </cell>
          <cell r="P18">
            <v>2</v>
          </cell>
          <cell r="Q18">
            <v>40</v>
          </cell>
          <cell r="R18">
            <v>76</v>
          </cell>
          <cell r="S18">
            <v>120</v>
          </cell>
          <cell r="U18">
            <v>200</v>
          </cell>
          <cell r="V18">
            <v>360</v>
          </cell>
          <cell r="W18">
            <v>322</v>
          </cell>
          <cell r="X18">
            <v>36</v>
          </cell>
          <cell r="Y18">
            <v>5.4</v>
          </cell>
          <cell r="Z18">
            <v>11.2</v>
          </cell>
          <cell r="AA18">
            <v>1.4</v>
          </cell>
          <cell r="AB18">
            <v>16</v>
          </cell>
          <cell r="AC18">
            <v>7.8</v>
          </cell>
          <cell r="AD18">
            <v>-6.8</v>
          </cell>
          <cell r="AE18">
            <v>1.8</v>
          </cell>
          <cell r="AF18">
            <v>10</v>
          </cell>
          <cell r="AG18">
            <v>23.8</v>
          </cell>
          <cell r="AH18">
            <v>15.8</v>
          </cell>
          <cell r="AI18" t="str">
            <v>необходимо увеличить продажи!!!</v>
          </cell>
          <cell r="AJ18">
            <v>19</v>
          </cell>
          <cell r="AK18">
            <v>30</v>
          </cell>
        </row>
        <row r="19">
          <cell r="A19" t="str">
            <v>6093 САЛЯМИ ИТАЛЬЯНСКАЯ с/к в/у 1/250 8шт_UZ</v>
          </cell>
          <cell r="B19" t="str">
            <v>шт</v>
          </cell>
          <cell r="C19">
            <v>2239</v>
          </cell>
          <cell r="E19">
            <v>11</v>
          </cell>
          <cell r="F19">
            <v>2207</v>
          </cell>
          <cell r="G19">
            <v>0.25</v>
          </cell>
          <cell r="H19">
            <v>120</v>
          </cell>
          <cell r="I19">
            <v>4993</v>
          </cell>
          <cell r="K19">
            <v>11</v>
          </cell>
          <cell r="N19">
            <v>80</v>
          </cell>
          <cell r="O19">
            <v>80</v>
          </cell>
          <cell r="P19">
            <v>2.2000000000000002</v>
          </cell>
          <cell r="Q19">
            <v>45</v>
          </cell>
          <cell r="R19">
            <v>-1557</v>
          </cell>
          <cell r="U19">
            <v>225</v>
          </cell>
          <cell r="V19">
            <v>368.18181818181813</v>
          </cell>
          <cell r="W19">
            <v>1075.9090909090908</v>
          </cell>
          <cell r="X19">
            <v>43.2</v>
          </cell>
          <cell r="Y19">
            <v>0.4</v>
          </cell>
          <cell r="Z19">
            <v>0</v>
          </cell>
          <cell r="AA19">
            <v>-3.4</v>
          </cell>
          <cell r="AB19">
            <v>7</v>
          </cell>
          <cell r="AC19">
            <v>23</v>
          </cell>
          <cell r="AD19">
            <v>-4.5999999999999996</v>
          </cell>
          <cell r="AE19">
            <v>12.6</v>
          </cell>
          <cell r="AF19">
            <v>12.4</v>
          </cell>
          <cell r="AG19">
            <v>28.8</v>
          </cell>
          <cell r="AH19">
            <v>30.6</v>
          </cell>
          <cell r="AI19" t="str">
            <v>необходимо увеличить продажи!!!</v>
          </cell>
          <cell r="AJ19">
            <v>-389.25</v>
          </cell>
          <cell r="AK19">
            <v>0</v>
          </cell>
        </row>
        <row r="20">
          <cell r="A20" t="str">
            <v>6094 ЮБИЛЕЙНАЯ с/к в/у_UZ</v>
          </cell>
          <cell r="B20" t="str">
            <v>кг</v>
          </cell>
          <cell r="C20">
            <v>3.9350000000000001</v>
          </cell>
          <cell r="D20">
            <v>149.68299999999999</v>
          </cell>
          <cell r="E20">
            <v>43.225000000000001</v>
          </cell>
          <cell r="F20">
            <v>100.10899999999999</v>
          </cell>
          <cell r="G20">
            <v>1</v>
          </cell>
          <cell r="H20">
            <v>120</v>
          </cell>
          <cell r="I20">
            <v>4154</v>
          </cell>
          <cell r="K20">
            <v>43.225000000000001</v>
          </cell>
          <cell r="N20">
            <v>50</v>
          </cell>
          <cell r="O20">
            <v>30</v>
          </cell>
          <cell r="P20">
            <v>8.6449999999999996</v>
          </cell>
          <cell r="Q20">
            <v>10</v>
          </cell>
          <cell r="R20">
            <v>-0.10899999999999466</v>
          </cell>
          <cell r="U20">
            <v>50</v>
          </cell>
          <cell r="V20">
            <v>20.821283979178716</v>
          </cell>
          <cell r="W20">
            <v>20.833892423366105</v>
          </cell>
          <cell r="X20">
            <v>11.387900000000002</v>
          </cell>
          <cell r="Y20">
            <v>9.3103999999999996</v>
          </cell>
          <cell r="Z20">
            <v>9.4653999999999989</v>
          </cell>
          <cell r="AA20">
            <v>14.3856</v>
          </cell>
          <cell r="AB20">
            <v>4.1466000000000003</v>
          </cell>
          <cell r="AC20">
            <v>11.728400000000001</v>
          </cell>
          <cell r="AD20">
            <v>7.0635999999999992</v>
          </cell>
          <cell r="AE20">
            <v>1.786</v>
          </cell>
          <cell r="AF20">
            <v>4.5351999999999997</v>
          </cell>
          <cell r="AG20">
            <v>5.6479999999999997</v>
          </cell>
          <cell r="AH20">
            <v>3.3755999999999999</v>
          </cell>
          <cell r="AJ20">
            <v>-0.10899999999999466</v>
          </cell>
          <cell r="AK20">
            <v>0</v>
          </cell>
        </row>
        <row r="21">
          <cell r="A21" t="str">
            <v>6095 ЮБИЛЕЙНАЯ с/к в/у 1/250 8шт_UZ</v>
          </cell>
          <cell r="B21" t="str">
            <v>шт</v>
          </cell>
          <cell r="C21">
            <v>-12</v>
          </cell>
          <cell r="D21">
            <v>960</v>
          </cell>
          <cell r="E21">
            <v>284</v>
          </cell>
          <cell r="F21">
            <v>780</v>
          </cell>
          <cell r="G21">
            <v>0.25</v>
          </cell>
          <cell r="H21">
            <v>120</v>
          </cell>
          <cell r="I21">
            <v>5739</v>
          </cell>
          <cell r="K21">
            <v>284</v>
          </cell>
          <cell r="N21">
            <v>80</v>
          </cell>
          <cell r="O21">
            <v>240</v>
          </cell>
          <cell r="P21">
            <v>56.8</v>
          </cell>
          <cell r="Q21">
            <v>60</v>
          </cell>
          <cell r="R21">
            <v>-20</v>
          </cell>
          <cell r="S21">
            <v>80</v>
          </cell>
          <cell r="U21">
            <v>300</v>
          </cell>
          <cell r="V21">
            <v>19.014084507042256</v>
          </cell>
          <cell r="W21">
            <v>19.366197183098592</v>
          </cell>
          <cell r="X21">
            <v>58.4</v>
          </cell>
          <cell r="Y21">
            <v>36.799999999999997</v>
          </cell>
          <cell r="Z21">
            <v>45.2</v>
          </cell>
          <cell r="AA21">
            <v>95.8</v>
          </cell>
          <cell r="AB21">
            <v>6</v>
          </cell>
          <cell r="AC21">
            <v>70.2</v>
          </cell>
          <cell r="AD21">
            <v>41.2</v>
          </cell>
          <cell r="AE21">
            <v>21</v>
          </cell>
          <cell r="AF21">
            <v>5.2</v>
          </cell>
          <cell r="AG21">
            <v>28</v>
          </cell>
          <cell r="AH21">
            <v>13.4</v>
          </cell>
          <cell r="AJ21">
            <v>-5</v>
          </cell>
          <cell r="AK21">
            <v>20</v>
          </cell>
        </row>
        <row r="22">
          <cell r="A22" t="str">
            <v>6277 ГРУДИНКА ОСОБAЯ к/в мл/к в/у 0.3кг_45с</v>
          </cell>
          <cell r="B22" t="str">
            <v>шт</v>
          </cell>
          <cell r="C22">
            <v>-5</v>
          </cell>
          <cell r="E22">
            <v>961</v>
          </cell>
          <cell r="F22">
            <v>1267</v>
          </cell>
          <cell r="G22">
            <v>0.3</v>
          </cell>
          <cell r="H22">
            <v>45</v>
          </cell>
          <cell r="I22">
            <v>6200</v>
          </cell>
          <cell r="K22">
            <v>961</v>
          </cell>
          <cell r="N22">
            <v>350</v>
          </cell>
          <cell r="O22">
            <v>600</v>
          </cell>
          <cell r="P22">
            <v>192.2</v>
          </cell>
          <cell r="Q22">
            <v>195</v>
          </cell>
          <cell r="R22">
            <v>1293</v>
          </cell>
          <cell r="S22">
            <v>400</v>
          </cell>
          <cell r="U22">
            <v>975</v>
          </cell>
          <cell r="V22">
            <v>18.262226847034341</v>
          </cell>
          <cell r="W22">
            <v>11.534859521331947</v>
          </cell>
          <cell r="X22">
            <v>200</v>
          </cell>
          <cell r="Y22">
            <v>127.6</v>
          </cell>
          <cell r="Z22">
            <v>132.4</v>
          </cell>
          <cell r="AA22">
            <v>195.8</v>
          </cell>
          <cell r="AB22">
            <v>136.4</v>
          </cell>
          <cell r="AC22">
            <v>138</v>
          </cell>
          <cell r="AD22">
            <v>169</v>
          </cell>
          <cell r="AE22">
            <v>103.4</v>
          </cell>
          <cell r="AF22">
            <v>70.8</v>
          </cell>
          <cell r="AG22">
            <v>95.8</v>
          </cell>
          <cell r="AH22">
            <v>90.2</v>
          </cell>
          <cell r="AI22" t="str">
            <v>ГРУДИНКА ПРЕМИУМ / есть дубль</v>
          </cell>
          <cell r="AJ22">
            <v>387.9</v>
          </cell>
          <cell r="AK22">
            <v>120</v>
          </cell>
        </row>
        <row r="23">
          <cell r="A23" t="str">
            <v>6346 ФИЛЕЙНАЯ Папа может вар п/о 0.5кг_СНГ  ОСТАНКИНО</v>
          </cell>
          <cell r="B23" t="str">
            <v>шт</v>
          </cell>
          <cell r="C23">
            <v>386</v>
          </cell>
          <cell r="D23">
            <v>848</v>
          </cell>
          <cell r="E23">
            <v>374</v>
          </cell>
          <cell r="F23">
            <v>826</v>
          </cell>
          <cell r="G23">
            <v>0.5</v>
          </cell>
          <cell r="H23">
            <v>60</v>
          </cell>
          <cell r="I23">
            <v>6346</v>
          </cell>
          <cell r="K23">
            <v>374</v>
          </cell>
          <cell r="N23">
            <v>0</v>
          </cell>
          <cell r="O23">
            <v>350</v>
          </cell>
          <cell r="P23">
            <v>74.8</v>
          </cell>
          <cell r="Q23">
            <v>100</v>
          </cell>
          <cell r="R23">
            <v>624</v>
          </cell>
          <cell r="S23">
            <v>250</v>
          </cell>
          <cell r="U23">
            <v>500</v>
          </cell>
          <cell r="V23">
            <v>24.064171122994654</v>
          </cell>
          <cell r="W23">
            <v>15.72192513368984</v>
          </cell>
          <cell r="X23">
            <v>102.8</v>
          </cell>
          <cell r="Y23">
            <v>65.599999999999994</v>
          </cell>
          <cell r="Z23">
            <v>47.2</v>
          </cell>
          <cell r="AA23">
            <v>91</v>
          </cell>
          <cell r="AB23">
            <v>68</v>
          </cell>
          <cell r="AC23">
            <v>45.6</v>
          </cell>
          <cell r="AD23">
            <v>76.8</v>
          </cell>
          <cell r="AE23">
            <v>47.8</v>
          </cell>
          <cell r="AF23">
            <v>58.8</v>
          </cell>
          <cell r="AG23">
            <v>47.4</v>
          </cell>
          <cell r="AH23">
            <v>34.6</v>
          </cell>
          <cell r="AJ23">
            <v>312</v>
          </cell>
          <cell r="AK23">
            <v>125</v>
          </cell>
        </row>
        <row r="24">
          <cell r="A24" t="str">
            <v>6652 ШПИКАЧКИ СОЧНЫЕ С БЕКОНОМ п/о мгс 1*3  ОСТАНКИНО</v>
          </cell>
          <cell r="B24" t="str">
            <v>кг</v>
          </cell>
          <cell r="C24">
            <v>3.0209999999999999</v>
          </cell>
          <cell r="E24">
            <v>195.79499999999999</v>
          </cell>
          <cell r="F24">
            <v>442.20100000000002</v>
          </cell>
          <cell r="G24">
            <v>1</v>
          </cell>
          <cell r="H24">
            <v>60</v>
          </cell>
          <cell r="I24">
            <v>7058</v>
          </cell>
          <cell r="K24">
            <v>195.79499999999999</v>
          </cell>
          <cell r="N24">
            <v>350</v>
          </cell>
          <cell r="O24">
            <v>200</v>
          </cell>
          <cell r="P24">
            <v>39.158999999999999</v>
          </cell>
          <cell r="Q24">
            <v>50</v>
          </cell>
          <cell r="R24">
            <v>-92.201000000000022</v>
          </cell>
          <cell r="U24">
            <v>250</v>
          </cell>
          <cell r="V24">
            <v>22.983222247759137</v>
          </cell>
          <cell r="W24">
            <v>25.337751219387627</v>
          </cell>
          <cell r="X24" t="e">
            <v>#N/A</v>
          </cell>
          <cell r="Y24">
            <v>37.150599999999997</v>
          </cell>
          <cell r="Z24">
            <v>38.3474</v>
          </cell>
          <cell r="AA24">
            <v>50.550199999999997</v>
          </cell>
          <cell r="AB24">
            <v>36.383600000000001</v>
          </cell>
          <cell r="AC24">
            <v>46.771599999999999</v>
          </cell>
          <cell r="AD24">
            <v>40.721400000000003</v>
          </cell>
          <cell r="AE24">
            <v>26.754200000000001</v>
          </cell>
          <cell r="AF24">
            <v>41.722000000000001</v>
          </cell>
          <cell r="AG24">
            <v>37.274799999999999</v>
          </cell>
          <cell r="AH24">
            <v>27.388400000000001</v>
          </cell>
          <cell r="AI24" t="str">
            <v>есть дубль</v>
          </cell>
          <cell r="AJ24">
            <v>-92.201000000000022</v>
          </cell>
          <cell r="AK24">
            <v>0</v>
          </cell>
        </row>
        <row r="25">
          <cell r="A25" t="str">
            <v>6787 СЕРВЕЛАТ КРЕМЛЕВСКИЙ в/к в/у 0.33кг 8шт.  ОСТАНКИНО</v>
          </cell>
          <cell r="C25">
            <v>71</v>
          </cell>
          <cell r="D25">
            <v>320</v>
          </cell>
          <cell r="E25">
            <v>286</v>
          </cell>
          <cell r="G25">
            <v>0.33</v>
          </cell>
          <cell r="H25">
            <v>45</v>
          </cell>
          <cell r="I25">
            <v>6787</v>
          </cell>
          <cell r="K25">
            <v>286</v>
          </cell>
          <cell r="N25">
            <v>0</v>
          </cell>
          <cell r="O25">
            <v>0</v>
          </cell>
          <cell r="P25">
            <v>57.2</v>
          </cell>
          <cell r="R25">
            <v>0</v>
          </cell>
          <cell r="U25">
            <v>0</v>
          </cell>
          <cell r="V25">
            <v>0</v>
          </cell>
          <cell r="W25">
            <v>0</v>
          </cell>
          <cell r="X25">
            <v>80.8</v>
          </cell>
          <cell r="Y25">
            <v>86.2</v>
          </cell>
          <cell r="Z25">
            <v>-0.2</v>
          </cell>
          <cell r="AA25">
            <v>-0.2</v>
          </cell>
          <cell r="AB25">
            <v>58.6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новинка</v>
          </cell>
          <cell r="AJ25">
            <v>0</v>
          </cell>
          <cell r="AK25">
            <v>0</v>
          </cell>
        </row>
        <row r="26">
          <cell r="A26" t="str">
            <v>6853 МОЛОЧНЫЕ ПРЕМИУМ ПМ сос п/о мгс 1*6  ОСТАНКИНО</v>
          </cell>
          <cell r="B26" t="str">
            <v>кг</v>
          </cell>
          <cell r="C26">
            <v>5.1040000000000001</v>
          </cell>
          <cell r="E26">
            <v>100.303</v>
          </cell>
          <cell r="F26">
            <v>15.225</v>
          </cell>
          <cell r="G26">
            <v>1</v>
          </cell>
          <cell r="H26">
            <v>50</v>
          </cell>
          <cell r="I26">
            <v>7075</v>
          </cell>
          <cell r="K26">
            <v>100.303</v>
          </cell>
          <cell r="N26">
            <v>100</v>
          </cell>
          <cell r="O26">
            <v>150</v>
          </cell>
          <cell r="P26">
            <v>20.060600000000001</v>
          </cell>
          <cell r="Q26">
            <v>20</v>
          </cell>
          <cell r="R26">
            <v>94.775000000000006</v>
          </cell>
          <cell r="S26">
            <v>50</v>
          </cell>
          <cell r="U26">
            <v>100</v>
          </cell>
          <cell r="V26">
            <v>17.94562475698633</v>
          </cell>
          <cell r="W26">
            <v>13.221189794921388</v>
          </cell>
          <cell r="X26" t="e">
            <v>#N/A</v>
          </cell>
          <cell r="Y26">
            <v>15.539</v>
          </cell>
          <cell r="Z26">
            <v>33.691199999999988</v>
          </cell>
          <cell r="AA26">
            <v>6.8781999999999996</v>
          </cell>
          <cell r="AB26">
            <v>18.5928</v>
          </cell>
          <cell r="AC26">
            <v>35.373600000000003</v>
          </cell>
          <cell r="AD26">
            <v>13.546799999999999</v>
          </cell>
          <cell r="AE26">
            <v>12.940799999999999</v>
          </cell>
          <cell r="AF26">
            <v>22.514600000000002</v>
          </cell>
          <cell r="AG26">
            <v>22.859200000000001</v>
          </cell>
          <cell r="AH26">
            <v>9.2880000000000003</v>
          </cell>
          <cell r="AI26" t="str">
            <v>есть дубль</v>
          </cell>
          <cell r="AJ26">
            <v>94.775000000000006</v>
          </cell>
          <cell r="AK26">
            <v>50</v>
          </cell>
        </row>
        <row r="27">
          <cell r="A27" t="str">
            <v>7058 ШПИКАЧКИ СОЧНЫЕ С БЕКОНОМ п/о мгс 1*3_60с  ОСТАНКИНО</v>
          </cell>
          <cell r="C27">
            <v>92.117000000000004</v>
          </cell>
          <cell r="D27">
            <v>358.803</v>
          </cell>
          <cell r="E27">
            <v>195.79499999999999</v>
          </cell>
          <cell r="G27">
            <v>0</v>
          </cell>
          <cell r="H27" t="e">
            <v>#N/A</v>
          </cell>
          <cell r="I27" t="str">
            <v>дубль</v>
          </cell>
          <cell r="K27">
            <v>195.79499999999999</v>
          </cell>
          <cell r="O27">
            <v>0</v>
          </cell>
          <cell r="P27">
            <v>39.158999999999999</v>
          </cell>
          <cell r="R27">
            <v>0</v>
          </cell>
          <cell r="U27">
            <v>0</v>
          </cell>
          <cell r="V27">
            <v>0</v>
          </cell>
          <cell r="W27">
            <v>0</v>
          </cell>
          <cell r="X27">
            <v>53.038599999999995</v>
          </cell>
          <cell r="Y27">
            <v>35.882399999999997</v>
          </cell>
          <cell r="Z27">
            <v>36.643999999999998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дубль на 6652</v>
          </cell>
          <cell r="AK27">
            <v>0</v>
          </cell>
        </row>
        <row r="28">
          <cell r="A28" t="str">
            <v>7070 СОЧНЫЕ ПМ сос п/о мгс 1.5*4_А_50с  ОСТАНКИНО</v>
          </cell>
          <cell r="C28">
            <v>328.18400000000003</v>
          </cell>
          <cell r="D28">
            <v>616.49</v>
          </cell>
          <cell r="E28">
            <v>450.49700000000001</v>
          </cell>
          <cell r="G28">
            <v>0</v>
          </cell>
          <cell r="H28" t="e">
            <v>#N/A</v>
          </cell>
          <cell r="I28" t="str">
            <v>дубль</v>
          </cell>
          <cell r="K28">
            <v>450.49700000000001</v>
          </cell>
          <cell r="O28">
            <v>0</v>
          </cell>
          <cell r="P28">
            <v>90.099400000000003</v>
          </cell>
          <cell r="R28">
            <v>0</v>
          </cell>
          <cell r="U28">
            <v>0</v>
          </cell>
          <cell r="V28">
            <v>0</v>
          </cell>
          <cell r="W28">
            <v>0</v>
          </cell>
          <cell r="X28">
            <v>115.25709999999999</v>
          </cell>
          <cell r="Y28">
            <v>78.695000000000007</v>
          </cell>
          <cell r="Z28">
            <v>83.852000000000004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дубль на 6088</v>
          </cell>
          <cell r="AK28">
            <v>0</v>
          </cell>
        </row>
        <row r="29">
          <cell r="A29" t="str">
            <v>7075 МОЛОЧ.ПРЕМИУМ ПМ сос п/о мгс 1.5*4_О_50с  ОСТАНКИНО</v>
          </cell>
          <cell r="C29">
            <v>58.164999999999999</v>
          </cell>
          <cell r="D29">
            <v>49.625</v>
          </cell>
          <cell r="E29">
            <v>100.303</v>
          </cell>
          <cell r="G29">
            <v>0</v>
          </cell>
          <cell r="H29" t="e">
            <v>#N/A</v>
          </cell>
          <cell r="I29" t="str">
            <v>дубль</v>
          </cell>
          <cell r="K29">
            <v>100.303</v>
          </cell>
          <cell r="O29">
            <v>0</v>
          </cell>
          <cell r="P29">
            <v>20.060600000000001</v>
          </cell>
          <cell r="R29">
            <v>0</v>
          </cell>
          <cell r="U29">
            <v>0</v>
          </cell>
          <cell r="V29">
            <v>0</v>
          </cell>
          <cell r="W29">
            <v>0</v>
          </cell>
          <cell r="X29">
            <v>24.607999999999997</v>
          </cell>
          <cell r="Y29">
            <v>15.539</v>
          </cell>
          <cell r="Z29">
            <v>33.691199999999988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дубль на 6853</v>
          </cell>
          <cell r="AK29">
            <v>0</v>
          </cell>
        </row>
        <row r="30">
          <cell r="A30" t="str">
            <v>7187 ГРУДИНКА ПРЕМИУМ к/в мл/к в/у 0.3кг_50с  ОСТАНКИНО</v>
          </cell>
          <cell r="C30">
            <v>960</v>
          </cell>
          <cell r="D30">
            <v>1296</v>
          </cell>
          <cell r="E30">
            <v>961</v>
          </cell>
          <cell r="G30">
            <v>0</v>
          </cell>
          <cell r="H30" t="e">
            <v>#N/A</v>
          </cell>
          <cell r="I30" t="str">
            <v>дубль</v>
          </cell>
          <cell r="K30">
            <v>961</v>
          </cell>
          <cell r="O30">
            <v>0</v>
          </cell>
          <cell r="P30">
            <v>192.2</v>
          </cell>
          <cell r="R30">
            <v>0</v>
          </cell>
          <cell r="U30">
            <v>0</v>
          </cell>
          <cell r="V30">
            <v>0</v>
          </cell>
          <cell r="W30">
            <v>0</v>
          </cell>
          <cell r="X30">
            <v>211.1</v>
          </cell>
          <cell r="Y30">
            <v>127.6</v>
          </cell>
          <cell r="Z30">
            <v>132.6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дубль на 6277</v>
          </cell>
          <cell r="AK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" sqref="U2"/>
    </sheetView>
  </sheetViews>
  <sheetFormatPr defaultRowHeight="15" x14ac:dyDescent="0.25"/>
  <cols>
    <col min="1" max="1" width="55.57031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6" width="7" customWidth="1"/>
    <col min="17" max="17" width="9.5703125" bestFit="1" customWidth="1"/>
    <col min="18" max="18" width="8.42578125" customWidth="1"/>
    <col min="19" max="19" width="9.5703125" bestFit="1" customWidth="1"/>
    <col min="20" max="20" width="8.42578125" customWidth="1"/>
    <col min="21" max="21" width="16.7109375" customWidth="1"/>
    <col min="22" max="23" width="5" customWidth="1"/>
    <col min="24" max="33" width="6" customWidth="1"/>
    <col min="34" max="34" width="39.4257812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74</v>
      </c>
      <c r="R3" s="6" t="s">
        <v>15</v>
      </c>
      <c r="S3" s="3" t="s">
        <v>74</v>
      </c>
      <c r="T3" s="6" t="s">
        <v>15</v>
      </c>
      <c r="U3" s="6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20</v>
      </c>
      <c r="AI3" s="2" t="s">
        <v>21</v>
      </c>
      <c r="AJ3" s="2" t="s">
        <v>21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75</v>
      </c>
      <c r="R4" s="1"/>
      <c r="S4" s="1" t="s">
        <v>78</v>
      </c>
      <c r="T4" s="1" t="s">
        <v>77</v>
      </c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75</v>
      </c>
      <c r="AJ4" s="1" t="s">
        <v>76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6245.0039999999999</v>
      </c>
      <c r="F5" s="4">
        <f>SUM(F6:F500)</f>
        <v>9914.483000000002</v>
      </c>
      <c r="G5" s="7"/>
      <c r="H5" s="1"/>
      <c r="I5" s="1"/>
      <c r="J5" s="4">
        <f t="shared" ref="J5:T5" si="0">SUM(J6:J500)</f>
        <v>0</v>
      </c>
      <c r="K5" s="4">
        <f t="shared" si="0"/>
        <v>6245.0039999999999</v>
      </c>
      <c r="L5" s="4">
        <f t="shared" si="0"/>
        <v>0</v>
      </c>
      <c r="M5" s="4">
        <f t="shared" si="0"/>
        <v>0</v>
      </c>
      <c r="N5" s="4">
        <f t="shared" si="0"/>
        <v>6050</v>
      </c>
      <c r="O5" s="4">
        <f t="shared" si="0"/>
        <v>4150</v>
      </c>
      <c r="P5" s="4">
        <f t="shared" si="0"/>
        <v>1249.0008</v>
      </c>
      <c r="Q5" s="4">
        <f t="shared" si="0"/>
        <v>3770</v>
      </c>
      <c r="R5" s="4">
        <f t="shared" si="0"/>
        <v>3806.2092000000002</v>
      </c>
      <c r="S5" s="4">
        <f t="shared" ref="S5" si="1">SUM(S6:S500)</f>
        <v>2030</v>
      </c>
      <c r="T5" s="4">
        <f t="shared" si="0"/>
        <v>1040</v>
      </c>
      <c r="U5" s="1"/>
      <c r="V5" s="1"/>
      <c r="W5" s="1"/>
      <c r="X5" s="4">
        <f t="shared" ref="X5:AG5" si="2">SUM(X6:X500)</f>
        <v>1028.634</v>
      </c>
      <c r="Y5" s="4">
        <f t="shared" si="2"/>
        <v>993.03879999999992</v>
      </c>
      <c r="Z5" s="4">
        <f t="shared" si="2"/>
        <v>914.29179999999997</v>
      </c>
      <c r="AA5" s="4">
        <f t="shared" si="2"/>
        <v>758.18940000000009</v>
      </c>
      <c r="AB5" s="4">
        <f t="shared" si="2"/>
        <v>773.40460000000007</v>
      </c>
      <c r="AC5" s="4">
        <f t="shared" si="2"/>
        <v>773.54319999999996</v>
      </c>
      <c r="AD5" s="4">
        <f t="shared" si="2"/>
        <v>522.33140000000003</v>
      </c>
      <c r="AE5" s="4">
        <f t="shared" si="2"/>
        <v>575.26219999999989</v>
      </c>
      <c r="AF5" s="4">
        <f t="shared" si="2"/>
        <v>632.9692</v>
      </c>
      <c r="AG5" s="4">
        <f t="shared" si="2"/>
        <v>500.08120000000002</v>
      </c>
      <c r="AH5" s="1"/>
      <c r="AI5" s="4">
        <f>SUM(AI6:AI500)</f>
        <v>1975</v>
      </c>
      <c r="AJ5" s="4">
        <f>SUM(AJ6:AJ500)</f>
        <v>1040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8.4290000000000003</v>
      </c>
      <c r="D6" s="1">
        <v>248.21</v>
      </c>
      <c r="E6" s="1">
        <v>106.786</v>
      </c>
      <c r="F6" s="1">
        <v>148.453</v>
      </c>
      <c r="G6" s="7">
        <v>1</v>
      </c>
      <c r="H6" s="1">
        <v>45</v>
      </c>
      <c r="I6" s="1">
        <v>7009</v>
      </c>
      <c r="J6" s="1"/>
      <c r="K6" s="1">
        <f t="shared" ref="K6:K30" si="3">E6-J6</f>
        <v>106.786</v>
      </c>
      <c r="L6" s="1"/>
      <c r="M6" s="1"/>
      <c r="N6" s="1">
        <v>200</v>
      </c>
      <c r="O6" s="1">
        <v>200</v>
      </c>
      <c r="P6" s="1">
        <f>E6/5</f>
        <v>21.357199999999999</v>
      </c>
      <c r="Q6" s="5">
        <v>100</v>
      </c>
      <c r="R6" s="5"/>
      <c r="S6" s="5">
        <f>ROUND(T6/G6,0)</f>
        <v>100</v>
      </c>
      <c r="T6" s="5">
        <f>VLOOKUP(A6,[1]Sheet!$A:$AK,37,0)</f>
        <v>100</v>
      </c>
      <c r="U6" s="1"/>
      <c r="V6" s="1">
        <f>(F6+N6+O6+Q6)/P6</f>
        <v>30.362266589253274</v>
      </c>
      <c r="W6" s="1">
        <f>(F6+N6+O6)/P6</f>
        <v>25.680004869552189</v>
      </c>
      <c r="X6" s="1">
        <v>19.911799999999999</v>
      </c>
      <c r="Y6" s="1">
        <v>18.874400000000001</v>
      </c>
      <c r="Z6" s="1">
        <v>29.6374</v>
      </c>
      <c r="AA6" s="1">
        <v>30.683599999999998</v>
      </c>
      <c r="AB6" s="1">
        <v>19.5764</v>
      </c>
      <c r="AC6" s="1">
        <v>20.6448</v>
      </c>
      <c r="AD6" s="1">
        <v>10.416</v>
      </c>
      <c r="AE6" s="1">
        <v>27.349599999999999</v>
      </c>
      <c r="AF6" s="1">
        <v>18.192399999999999</v>
      </c>
      <c r="AG6" s="1">
        <v>12.142799999999999</v>
      </c>
      <c r="AH6" s="1"/>
      <c r="AI6" s="1">
        <f>G6*Q6</f>
        <v>100</v>
      </c>
      <c r="AJ6" s="1">
        <f>G6*S6</f>
        <v>100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>
        <v>1238</v>
      </c>
      <c r="D7" s="1">
        <v>600</v>
      </c>
      <c r="E7" s="1">
        <v>563</v>
      </c>
      <c r="F7" s="1">
        <v>654</v>
      </c>
      <c r="G7" s="7">
        <v>0.35</v>
      </c>
      <c r="H7" s="1">
        <v>45</v>
      </c>
      <c r="I7" s="1">
        <v>7007</v>
      </c>
      <c r="J7" s="1"/>
      <c r="K7" s="1">
        <f t="shared" si="3"/>
        <v>563</v>
      </c>
      <c r="L7" s="1"/>
      <c r="M7" s="1"/>
      <c r="N7" s="1">
        <v>650</v>
      </c>
      <c r="O7" s="1">
        <v>400</v>
      </c>
      <c r="P7" s="1">
        <f t="shared" ref="P7:P30" si="4">E7/5</f>
        <v>112.6</v>
      </c>
      <c r="Q7" s="5">
        <v>500</v>
      </c>
      <c r="R7" s="5">
        <v>548</v>
      </c>
      <c r="S7" s="5">
        <f t="shared" ref="S7:S26" si="5">ROUND(T7/G7,0)</f>
        <v>300</v>
      </c>
      <c r="T7" s="5">
        <f>VLOOKUP(A7,[1]Sheet!$A:$AK,37,0)</f>
        <v>105</v>
      </c>
      <c r="U7" s="1"/>
      <c r="V7" s="1">
        <f t="shared" ref="V7:V30" si="6">(F7+N7+O7+Q7)/P7</f>
        <v>19.573712255772648</v>
      </c>
      <c r="W7" s="1">
        <f t="shared" ref="W7:W30" si="7">(F7+N7+O7)/P7</f>
        <v>15.133214920071049</v>
      </c>
      <c r="X7" s="1">
        <v>129.80000000000001</v>
      </c>
      <c r="Y7" s="1">
        <v>88.6</v>
      </c>
      <c r="Z7" s="1">
        <v>109.4</v>
      </c>
      <c r="AA7" s="1">
        <v>137.80000000000001</v>
      </c>
      <c r="AB7" s="1">
        <v>112.8</v>
      </c>
      <c r="AC7" s="1">
        <v>90.2</v>
      </c>
      <c r="AD7" s="1">
        <v>81.599999999999994</v>
      </c>
      <c r="AE7" s="1">
        <v>97.4</v>
      </c>
      <c r="AF7" s="1">
        <v>78.8</v>
      </c>
      <c r="AG7" s="1">
        <v>72.8</v>
      </c>
      <c r="AH7" s="1"/>
      <c r="AI7" s="1">
        <f>G7*Q7</f>
        <v>175</v>
      </c>
      <c r="AJ7" s="1">
        <f t="shared" ref="AJ7:AJ9" si="8">G7*S7</f>
        <v>105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158.333</v>
      </c>
      <c r="D8" s="1"/>
      <c r="E8" s="1">
        <v>38.896999999999998</v>
      </c>
      <c r="F8" s="1">
        <v>119.43600000000001</v>
      </c>
      <c r="G8" s="7">
        <v>1</v>
      </c>
      <c r="H8" s="1">
        <v>45</v>
      </c>
      <c r="I8" s="1">
        <v>7002</v>
      </c>
      <c r="J8" s="1"/>
      <c r="K8" s="1">
        <f t="shared" si="3"/>
        <v>38.896999999999998</v>
      </c>
      <c r="L8" s="1"/>
      <c r="M8" s="1"/>
      <c r="N8" s="1">
        <v>100</v>
      </c>
      <c r="O8" s="1">
        <v>50</v>
      </c>
      <c r="P8" s="1">
        <f t="shared" si="4"/>
        <v>7.7793999999999999</v>
      </c>
      <c r="Q8" s="5">
        <v>50</v>
      </c>
      <c r="R8" s="5"/>
      <c r="S8" s="5">
        <f t="shared" si="5"/>
        <v>30</v>
      </c>
      <c r="T8" s="5">
        <f>VLOOKUP(A8,[1]Sheet!$A:$AK,37,0)</f>
        <v>30</v>
      </c>
      <c r="U8" s="1"/>
      <c r="V8" s="1">
        <f t="shared" si="6"/>
        <v>41.061778543332395</v>
      </c>
      <c r="W8" s="1">
        <f t="shared" si="7"/>
        <v>34.634547651489839</v>
      </c>
      <c r="X8" s="1">
        <v>3.9405999999999999</v>
      </c>
      <c r="Y8" s="1">
        <v>1.0524</v>
      </c>
      <c r="Z8" s="1">
        <v>5.1988000000000003</v>
      </c>
      <c r="AA8" s="1">
        <v>-0.53760000000000008</v>
      </c>
      <c r="AB8" s="1">
        <v>-1.5931999999999999</v>
      </c>
      <c r="AC8" s="1">
        <v>12.042400000000001</v>
      </c>
      <c r="AD8" s="1">
        <v>10.684799999999999</v>
      </c>
      <c r="AE8" s="1">
        <v>15.5586</v>
      </c>
      <c r="AF8" s="1">
        <v>22.2362</v>
      </c>
      <c r="AG8" s="1">
        <v>13.95</v>
      </c>
      <c r="AH8" s="15" t="s">
        <v>40</v>
      </c>
      <c r="AI8" s="1">
        <f>G8*Q8</f>
        <v>50</v>
      </c>
      <c r="AJ8" s="1">
        <f t="shared" si="8"/>
        <v>30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38</v>
      </c>
      <c r="C9" s="1">
        <v>345</v>
      </c>
      <c r="D9" s="1">
        <v>896</v>
      </c>
      <c r="E9" s="1">
        <v>469</v>
      </c>
      <c r="F9" s="1">
        <v>771</v>
      </c>
      <c r="G9" s="7">
        <v>0.35</v>
      </c>
      <c r="H9" s="1">
        <v>45</v>
      </c>
      <c r="I9" s="1">
        <v>7017</v>
      </c>
      <c r="J9" s="1"/>
      <c r="K9" s="1">
        <f t="shared" si="3"/>
        <v>469</v>
      </c>
      <c r="L9" s="1"/>
      <c r="M9" s="1"/>
      <c r="N9" s="1">
        <v>700</v>
      </c>
      <c r="O9" s="1">
        <v>700</v>
      </c>
      <c r="P9" s="1">
        <f t="shared" si="4"/>
        <v>93.8</v>
      </c>
      <c r="Q9" s="5"/>
      <c r="R9" s="5"/>
      <c r="S9" s="5">
        <f t="shared" si="5"/>
        <v>0</v>
      </c>
      <c r="T9" s="5">
        <f>VLOOKUP(A9,[1]Sheet!$A:$AK,37,0)</f>
        <v>0</v>
      </c>
      <c r="U9" s="1"/>
      <c r="V9" s="1">
        <f t="shared" si="6"/>
        <v>23.14498933901919</v>
      </c>
      <c r="W9" s="1">
        <f t="shared" si="7"/>
        <v>23.14498933901919</v>
      </c>
      <c r="X9" s="1">
        <v>50</v>
      </c>
      <c r="Y9" s="1">
        <v>76</v>
      </c>
      <c r="Z9" s="1">
        <v>103.4</v>
      </c>
      <c r="AA9" s="1">
        <v>58.4</v>
      </c>
      <c r="AB9" s="1">
        <v>13.2</v>
      </c>
      <c r="AC9" s="1">
        <v>102.2</v>
      </c>
      <c r="AD9" s="1">
        <v>40.6</v>
      </c>
      <c r="AE9" s="1">
        <v>-0.4</v>
      </c>
      <c r="AF9" s="1">
        <v>39.799999999999997</v>
      </c>
      <c r="AG9" s="1">
        <v>47.6</v>
      </c>
      <c r="AH9" s="1"/>
      <c r="AI9" s="1">
        <f>G9*Q9</f>
        <v>0</v>
      </c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42</v>
      </c>
      <c r="B10" s="10" t="s">
        <v>36</v>
      </c>
      <c r="C10" s="10">
        <v>164.423</v>
      </c>
      <c r="D10" s="10"/>
      <c r="E10" s="10"/>
      <c r="F10" s="10">
        <v>164.423</v>
      </c>
      <c r="G10" s="11">
        <v>0</v>
      </c>
      <c r="H10" s="10" t="e">
        <v>#N/A</v>
      </c>
      <c r="I10" s="10" t="e">
        <v>#N/A</v>
      </c>
      <c r="J10" s="10"/>
      <c r="K10" s="10">
        <f t="shared" si="3"/>
        <v>0</v>
      </c>
      <c r="L10" s="10"/>
      <c r="M10" s="10"/>
      <c r="N10" s="10">
        <v>0</v>
      </c>
      <c r="O10" s="10">
        <v>0</v>
      </c>
      <c r="P10" s="10">
        <f t="shared" si="4"/>
        <v>0</v>
      </c>
      <c r="Q10" s="5"/>
      <c r="R10" s="12"/>
      <c r="S10" s="5"/>
      <c r="T10" s="12"/>
      <c r="U10" s="10"/>
      <c r="V10" s="10" t="e">
        <f t="shared" si="6"/>
        <v>#DIV/0!</v>
      </c>
      <c r="W10" s="10" t="e">
        <f t="shared" si="7"/>
        <v>#DIV/0!</v>
      </c>
      <c r="X10" s="10">
        <v>-0.53920000000000001</v>
      </c>
      <c r="Y10" s="10">
        <v>0</v>
      </c>
      <c r="Z10" s="10">
        <v>3.5087999999999999</v>
      </c>
      <c r="AA10" s="10">
        <v>1.3320000000000001</v>
      </c>
      <c r="AB10" s="10">
        <v>8.0768000000000004</v>
      </c>
      <c r="AC10" s="10">
        <v>5.0543999999999993</v>
      </c>
      <c r="AD10" s="10">
        <v>1.3615999999999999</v>
      </c>
      <c r="AE10" s="10">
        <v>11.2872</v>
      </c>
      <c r="AF10" s="10">
        <v>1.3435999999999999</v>
      </c>
      <c r="AG10" s="10">
        <v>0</v>
      </c>
      <c r="AH10" s="13" t="s">
        <v>73</v>
      </c>
      <c r="AI10" s="10"/>
      <c r="AJ10" s="10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38</v>
      </c>
      <c r="C11" s="1">
        <v>412</v>
      </c>
      <c r="D11" s="1">
        <v>80</v>
      </c>
      <c r="E11" s="1">
        <v>246</v>
      </c>
      <c r="F11" s="1">
        <v>224</v>
      </c>
      <c r="G11" s="7">
        <v>0.4</v>
      </c>
      <c r="H11" s="1">
        <v>60</v>
      </c>
      <c r="I11" s="1">
        <v>6354</v>
      </c>
      <c r="J11" s="1"/>
      <c r="K11" s="1">
        <f t="shared" si="3"/>
        <v>246</v>
      </c>
      <c r="L11" s="1"/>
      <c r="M11" s="1"/>
      <c r="N11" s="1">
        <v>0</v>
      </c>
      <c r="O11" s="1">
        <v>300</v>
      </c>
      <c r="P11" s="1">
        <f t="shared" si="4"/>
        <v>49.2</v>
      </c>
      <c r="Q11" s="5">
        <v>300</v>
      </c>
      <c r="R11" s="5">
        <v>410.80000000000007</v>
      </c>
      <c r="S11" s="5">
        <f t="shared" si="5"/>
        <v>200</v>
      </c>
      <c r="T11" s="5">
        <f>VLOOKUP(A11,[1]Sheet!$A:$AK,37,0)</f>
        <v>80</v>
      </c>
      <c r="U11" s="1"/>
      <c r="V11" s="1">
        <f t="shared" si="6"/>
        <v>16.747967479674795</v>
      </c>
      <c r="W11" s="1">
        <f t="shared" si="7"/>
        <v>10.650406504065041</v>
      </c>
      <c r="X11" s="1">
        <v>56.2</v>
      </c>
      <c r="Y11" s="1">
        <v>53.8</v>
      </c>
      <c r="Z11" s="1">
        <v>56.2</v>
      </c>
      <c r="AA11" s="1">
        <v>28.6</v>
      </c>
      <c r="AB11" s="1">
        <v>67.599999999999994</v>
      </c>
      <c r="AC11" s="1">
        <v>47.6</v>
      </c>
      <c r="AD11" s="1">
        <v>39</v>
      </c>
      <c r="AE11" s="1">
        <v>55.6</v>
      </c>
      <c r="AF11" s="1">
        <v>39.4</v>
      </c>
      <c r="AG11" s="1">
        <v>40.4</v>
      </c>
      <c r="AH11" s="1"/>
      <c r="AI11" s="1">
        <f>G11*Q11</f>
        <v>120</v>
      </c>
      <c r="AJ11" s="1">
        <f t="shared" ref="AJ11:AJ14" si="9">G11*S11</f>
        <v>80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36</v>
      </c>
      <c r="C12" s="1">
        <v>2.6739999999999999</v>
      </c>
      <c r="D12" s="1">
        <v>48.107999999999997</v>
      </c>
      <c r="E12" s="1">
        <v>48.136000000000003</v>
      </c>
      <c r="F12" s="1">
        <v>2.6459999999999999</v>
      </c>
      <c r="G12" s="7">
        <v>1</v>
      </c>
      <c r="H12" s="1">
        <v>60</v>
      </c>
      <c r="I12" s="1">
        <v>4405</v>
      </c>
      <c r="J12" s="1"/>
      <c r="K12" s="1">
        <f t="shared" si="3"/>
        <v>48.136000000000003</v>
      </c>
      <c r="L12" s="1"/>
      <c r="M12" s="1"/>
      <c r="N12" s="1">
        <v>50</v>
      </c>
      <c r="O12" s="1">
        <v>50</v>
      </c>
      <c r="P12" s="1">
        <f t="shared" si="4"/>
        <v>9.6272000000000002</v>
      </c>
      <c r="Q12" s="5">
        <v>80</v>
      </c>
      <c r="R12" s="5">
        <v>80.270799999999994</v>
      </c>
      <c r="S12" s="5">
        <f t="shared" si="5"/>
        <v>50</v>
      </c>
      <c r="T12" s="5">
        <f>VLOOKUP(A12,[1]Sheet!$A:$AK,37,0)</f>
        <v>50</v>
      </c>
      <c r="U12" s="1"/>
      <c r="V12" s="1">
        <f t="shared" si="6"/>
        <v>18.971871364467344</v>
      </c>
      <c r="W12" s="1">
        <f t="shared" si="7"/>
        <v>10.6620824331062</v>
      </c>
      <c r="X12" s="1">
        <v>-0.75060000000000004</v>
      </c>
      <c r="Y12" s="1">
        <v>-1.7889999999999999</v>
      </c>
      <c r="Z12" s="1">
        <v>5.6627999999999998</v>
      </c>
      <c r="AA12" s="1">
        <v>6.2283999999999997</v>
      </c>
      <c r="AB12" s="1">
        <v>17.5456</v>
      </c>
      <c r="AC12" s="1">
        <v>12.409599999999999</v>
      </c>
      <c r="AD12" s="1">
        <v>10.6972</v>
      </c>
      <c r="AE12" s="1">
        <v>14.6762</v>
      </c>
      <c r="AF12" s="1">
        <v>12.276199999999999</v>
      </c>
      <c r="AG12" s="1">
        <v>10.298</v>
      </c>
      <c r="AH12" s="1" t="s">
        <v>45</v>
      </c>
      <c r="AI12" s="1">
        <f>G12*Q12</f>
        <v>80</v>
      </c>
      <c r="AJ12" s="1">
        <f t="shared" si="9"/>
        <v>50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38</v>
      </c>
      <c r="C13" s="1">
        <v>93</v>
      </c>
      <c r="D13" s="1">
        <v>520</v>
      </c>
      <c r="E13" s="1">
        <v>301</v>
      </c>
      <c r="F13" s="1">
        <v>298</v>
      </c>
      <c r="G13" s="7">
        <v>0.4</v>
      </c>
      <c r="H13" s="1">
        <v>60</v>
      </c>
      <c r="I13" s="1">
        <v>6334</v>
      </c>
      <c r="J13" s="1"/>
      <c r="K13" s="1">
        <f t="shared" si="3"/>
        <v>301</v>
      </c>
      <c r="L13" s="1"/>
      <c r="M13" s="1"/>
      <c r="N13" s="1">
        <v>400</v>
      </c>
      <c r="O13" s="1">
        <v>640</v>
      </c>
      <c r="P13" s="1">
        <f t="shared" si="4"/>
        <v>60.2</v>
      </c>
      <c r="Q13" s="5">
        <v>400</v>
      </c>
      <c r="R13" s="5"/>
      <c r="S13" s="5">
        <f t="shared" si="5"/>
        <v>200</v>
      </c>
      <c r="T13" s="5">
        <f>VLOOKUP(A13,[1]Sheet!$A:$AK,37,0)</f>
        <v>80</v>
      </c>
      <c r="U13" s="1"/>
      <c r="V13" s="1">
        <f t="shared" si="6"/>
        <v>28.870431893687705</v>
      </c>
      <c r="W13" s="1">
        <f t="shared" si="7"/>
        <v>22.225913621262457</v>
      </c>
      <c r="X13" s="1">
        <v>50.6</v>
      </c>
      <c r="Y13" s="1">
        <v>70</v>
      </c>
      <c r="Z13" s="1">
        <v>61.6</v>
      </c>
      <c r="AA13" s="1">
        <v>44.4</v>
      </c>
      <c r="AB13" s="1">
        <v>61.8</v>
      </c>
      <c r="AC13" s="1">
        <v>59</v>
      </c>
      <c r="AD13" s="1">
        <v>42.2</v>
      </c>
      <c r="AE13" s="1">
        <v>39.799999999999997</v>
      </c>
      <c r="AF13" s="1">
        <v>40.799999999999997</v>
      </c>
      <c r="AG13" s="1">
        <v>27</v>
      </c>
      <c r="AH13" s="1"/>
      <c r="AI13" s="1">
        <f>G13*Q13</f>
        <v>160</v>
      </c>
      <c r="AJ13" s="1">
        <f t="shared" si="9"/>
        <v>80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36</v>
      </c>
      <c r="C14" s="1">
        <v>2.6379999999999999</v>
      </c>
      <c r="D14" s="1">
        <v>48.74</v>
      </c>
      <c r="E14" s="1">
        <v>48.77</v>
      </c>
      <c r="F14" s="1">
        <v>2.6080000000000001</v>
      </c>
      <c r="G14" s="7">
        <v>1</v>
      </c>
      <c r="H14" s="1">
        <v>60</v>
      </c>
      <c r="I14" s="1">
        <v>4335</v>
      </c>
      <c r="J14" s="1"/>
      <c r="K14" s="1">
        <f t="shared" si="3"/>
        <v>48.77</v>
      </c>
      <c r="L14" s="1"/>
      <c r="M14" s="1"/>
      <c r="N14" s="1">
        <v>50</v>
      </c>
      <c r="O14" s="1">
        <v>50</v>
      </c>
      <c r="P14" s="1">
        <f t="shared" si="4"/>
        <v>9.7540000000000013</v>
      </c>
      <c r="Q14" s="5">
        <v>80</v>
      </c>
      <c r="R14" s="5">
        <v>82.718000000000018</v>
      </c>
      <c r="S14" s="5">
        <f t="shared" si="5"/>
        <v>50</v>
      </c>
      <c r="T14" s="5">
        <f>VLOOKUP(A14,[1]Sheet!$A:$AK,37,0)</f>
        <v>50</v>
      </c>
      <c r="U14" s="1"/>
      <c r="V14" s="1">
        <f t="shared" si="6"/>
        <v>18.721345089194173</v>
      </c>
      <c r="W14" s="1">
        <f t="shared" si="7"/>
        <v>10.519581710067664</v>
      </c>
      <c r="X14" s="1">
        <v>-0.94000000000000006</v>
      </c>
      <c r="Y14" s="1">
        <v>-1.341</v>
      </c>
      <c r="Z14" s="1">
        <v>4.1150000000000002</v>
      </c>
      <c r="AA14" s="1">
        <v>7.7713999999999999</v>
      </c>
      <c r="AB14" s="1">
        <v>13.376200000000001</v>
      </c>
      <c r="AC14" s="1">
        <v>18.494</v>
      </c>
      <c r="AD14" s="1">
        <v>10.798400000000001</v>
      </c>
      <c r="AE14" s="1">
        <v>19.1172</v>
      </c>
      <c r="AF14" s="1">
        <v>15.135</v>
      </c>
      <c r="AG14" s="1">
        <v>8.0993999999999993</v>
      </c>
      <c r="AH14" s="1" t="s">
        <v>45</v>
      </c>
      <c r="AI14" s="1">
        <f>G14*Q14</f>
        <v>80</v>
      </c>
      <c r="AJ14" s="1">
        <f t="shared" si="9"/>
        <v>50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48</v>
      </c>
      <c r="B15" s="10" t="s">
        <v>36</v>
      </c>
      <c r="C15" s="10"/>
      <c r="D15" s="10"/>
      <c r="E15" s="10"/>
      <c r="F15" s="10"/>
      <c r="G15" s="11">
        <v>0</v>
      </c>
      <c r="H15" s="10">
        <v>60</v>
      </c>
      <c r="I15" s="10" t="e">
        <v>#N/A</v>
      </c>
      <c r="J15" s="10"/>
      <c r="K15" s="10">
        <f t="shared" si="3"/>
        <v>0</v>
      </c>
      <c r="L15" s="10"/>
      <c r="M15" s="10"/>
      <c r="N15" s="10">
        <v>0</v>
      </c>
      <c r="O15" s="10">
        <v>0</v>
      </c>
      <c r="P15" s="10">
        <f t="shared" si="4"/>
        <v>0</v>
      </c>
      <c r="Q15" s="5"/>
      <c r="R15" s="12"/>
      <c r="S15" s="5"/>
      <c r="T15" s="12"/>
      <c r="U15" s="10"/>
      <c r="V15" s="10" t="e">
        <f t="shared" si="6"/>
        <v>#DIV/0!</v>
      </c>
      <c r="W15" s="10" t="e">
        <f t="shared" si="7"/>
        <v>#DIV/0!</v>
      </c>
      <c r="X15" s="10">
        <v>0</v>
      </c>
      <c r="Y15" s="10">
        <v>0</v>
      </c>
      <c r="Z15" s="10">
        <v>-0.51479999999999992</v>
      </c>
      <c r="AA15" s="10">
        <v>-0.30299999999999999</v>
      </c>
      <c r="AB15" s="10">
        <v>-0.62460000000000004</v>
      </c>
      <c r="AC15" s="10">
        <v>-2.036</v>
      </c>
      <c r="AD15" s="10">
        <v>0</v>
      </c>
      <c r="AE15" s="10">
        <v>-0.31180000000000002</v>
      </c>
      <c r="AF15" s="10">
        <v>0</v>
      </c>
      <c r="AG15" s="10">
        <v>0</v>
      </c>
      <c r="AH15" s="10" t="s">
        <v>49</v>
      </c>
      <c r="AI15" s="10"/>
      <c r="AJ15" s="10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36</v>
      </c>
      <c r="C16" s="1">
        <v>-1.0189999999999999</v>
      </c>
      <c r="D16" s="1"/>
      <c r="E16" s="14">
        <f>E28</f>
        <v>450.49700000000001</v>
      </c>
      <c r="F16" s="14">
        <f>-1.019+F28</f>
        <v>489.70799999999997</v>
      </c>
      <c r="G16" s="7">
        <v>1</v>
      </c>
      <c r="H16" s="1">
        <v>50</v>
      </c>
      <c r="I16" s="1">
        <v>7070</v>
      </c>
      <c r="J16" s="1"/>
      <c r="K16" s="1">
        <f t="shared" si="3"/>
        <v>450.49700000000001</v>
      </c>
      <c r="L16" s="1"/>
      <c r="M16" s="1"/>
      <c r="N16" s="1">
        <v>500</v>
      </c>
      <c r="O16" s="1">
        <v>500</v>
      </c>
      <c r="P16" s="1">
        <f t="shared" si="4"/>
        <v>90.099400000000003</v>
      </c>
      <c r="Q16" s="5">
        <v>300</v>
      </c>
      <c r="R16" s="5">
        <v>312.28000000000009</v>
      </c>
      <c r="S16" s="5">
        <f t="shared" si="5"/>
        <v>200</v>
      </c>
      <c r="T16" s="5">
        <f>VLOOKUP(A16,[1]Sheet!$A:$AK,37,0)</f>
        <v>200</v>
      </c>
      <c r="U16" s="1"/>
      <c r="V16" s="1">
        <f t="shared" si="6"/>
        <v>19.863706084613217</v>
      </c>
      <c r="W16" s="1">
        <f t="shared" si="7"/>
        <v>16.534050171255302</v>
      </c>
      <c r="X16" s="1">
        <v>78.695000000000007</v>
      </c>
      <c r="Y16" s="1">
        <v>83.852000000000004</v>
      </c>
      <c r="Z16" s="1">
        <v>84.366799999999998</v>
      </c>
      <c r="AA16" s="1">
        <v>92.790800000000004</v>
      </c>
      <c r="AB16" s="1">
        <v>84.081800000000001</v>
      </c>
      <c r="AC16" s="1">
        <v>77.613399999999999</v>
      </c>
      <c r="AD16" s="1">
        <v>46.794800000000002</v>
      </c>
      <c r="AE16" s="1">
        <v>67.1434</v>
      </c>
      <c r="AF16" s="1">
        <v>71.352800000000002</v>
      </c>
      <c r="AG16" s="1">
        <v>40.863799999999998</v>
      </c>
      <c r="AH16" s="1" t="s">
        <v>51</v>
      </c>
      <c r="AI16" s="1">
        <f t="shared" ref="AI16:AI26" si="10">G16*Q16</f>
        <v>300</v>
      </c>
      <c r="AJ16" s="1">
        <f t="shared" ref="AJ16:AJ26" si="11">G16*S16</f>
        <v>200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36</v>
      </c>
      <c r="C17" s="1">
        <v>134.4</v>
      </c>
      <c r="D17" s="1"/>
      <c r="E17" s="1"/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3"/>
        <v>0</v>
      </c>
      <c r="L17" s="1"/>
      <c r="M17" s="1"/>
      <c r="N17" s="1">
        <v>50</v>
      </c>
      <c r="O17" s="1">
        <v>50</v>
      </c>
      <c r="P17" s="1">
        <f t="shared" si="4"/>
        <v>0</v>
      </c>
      <c r="Q17" s="5"/>
      <c r="R17" s="5"/>
      <c r="S17" s="5">
        <f t="shared" si="5"/>
        <v>0</v>
      </c>
      <c r="T17" s="5">
        <f>VLOOKUP(A17,[1]Sheet!$A:$AK,37,0)</f>
        <v>0</v>
      </c>
      <c r="U17" s="1"/>
      <c r="V17" s="1" t="e">
        <f t="shared" si="6"/>
        <v>#DIV/0!</v>
      </c>
      <c r="W17" s="1" t="e">
        <f t="shared" si="7"/>
        <v>#DIV/0!</v>
      </c>
      <c r="X17" s="1">
        <v>0</v>
      </c>
      <c r="Y17" s="1">
        <v>-0.1012</v>
      </c>
      <c r="Z17" s="1">
        <v>-0.497</v>
      </c>
      <c r="AA17" s="1">
        <v>-9.9199999999999997E-2</v>
      </c>
      <c r="AB17" s="1">
        <v>-0.90800000000000003</v>
      </c>
      <c r="AC17" s="1">
        <v>-6.6111999999999993</v>
      </c>
      <c r="AD17" s="1">
        <v>9.7599999999999992E-2</v>
      </c>
      <c r="AE17" s="1">
        <v>2.0699999999999998</v>
      </c>
      <c r="AF17" s="1">
        <v>4.0510000000000002</v>
      </c>
      <c r="AG17" s="1">
        <v>2.2751999999999999</v>
      </c>
      <c r="AH17" s="15" t="s">
        <v>40</v>
      </c>
      <c r="AI17" s="1">
        <f t="shared" si="10"/>
        <v>0</v>
      </c>
      <c r="AJ17" s="1">
        <f t="shared" si="11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38</v>
      </c>
      <c r="C18" s="1">
        <v>334</v>
      </c>
      <c r="D18" s="1"/>
      <c r="E18" s="1">
        <v>10</v>
      </c>
      <c r="F18" s="1">
        <v>324</v>
      </c>
      <c r="G18" s="7">
        <v>0.25</v>
      </c>
      <c r="H18" s="1">
        <v>120</v>
      </c>
      <c r="I18" s="1">
        <v>5738</v>
      </c>
      <c r="J18" s="1"/>
      <c r="K18" s="1">
        <f t="shared" si="3"/>
        <v>10</v>
      </c>
      <c r="L18" s="1"/>
      <c r="M18" s="1"/>
      <c r="N18" s="1">
        <v>400</v>
      </c>
      <c r="O18" s="1">
        <v>200</v>
      </c>
      <c r="P18" s="1">
        <f t="shared" si="4"/>
        <v>2</v>
      </c>
      <c r="Q18" s="5">
        <v>80</v>
      </c>
      <c r="R18" s="5"/>
      <c r="S18" s="5">
        <f t="shared" si="5"/>
        <v>120</v>
      </c>
      <c r="T18" s="5">
        <f>VLOOKUP(A18,[1]Sheet!$A:$AK,37,0)</f>
        <v>30</v>
      </c>
      <c r="U18" s="1"/>
      <c r="V18" s="1">
        <f t="shared" si="6"/>
        <v>502</v>
      </c>
      <c r="W18" s="1">
        <f t="shared" si="7"/>
        <v>462</v>
      </c>
      <c r="X18" s="1">
        <v>5.4</v>
      </c>
      <c r="Y18" s="1">
        <v>11.2</v>
      </c>
      <c r="Z18" s="1">
        <v>1.4</v>
      </c>
      <c r="AA18" s="1">
        <v>16</v>
      </c>
      <c r="AB18" s="1">
        <v>7.8</v>
      </c>
      <c r="AC18" s="1">
        <v>-6.8</v>
      </c>
      <c r="AD18" s="1">
        <v>1.8</v>
      </c>
      <c r="AE18" s="1">
        <v>10</v>
      </c>
      <c r="AF18" s="1">
        <v>23.8</v>
      </c>
      <c r="AG18" s="1">
        <v>15.8</v>
      </c>
      <c r="AH18" s="15" t="s">
        <v>40</v>
      </c>
      <c r="AI18" s="1">
        <f t="shared" si="10"/>
        <v>20</v>
      </c>
      <c r="AJ18" s="1">
        <f t="shared" si="11"/>
        <v>30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38</v>
      </c>
      <c r="C19" s="1">
        <v>2239</v>
      </c>
      <c r="D19" s="1"/>
      <c r="E19" s="1">
        <v>11</v>
      </c>
      <c r="F19" s="1">
        <v>2228</v>
      </c>
      <c r="G19" s="7">
        <v>0.25</v>
      </c>
      <c r="H19" s="1">
        <v>120</v>
      </c>
      <c r="I19" s="1">
        <v>4993</v>
      </c>
      <c r="J19" s="1"/>
      <c r="K19" s="1">
        <f t="shared" si="3"/>
        <v>11</v>
      </c>
      <c r="L19" s="1"/>
      <c r="M19" s="1"/>
      <c r="N19" s="1">
        <v>400</v>
      </c>
      <c r="O19" s="1">
        <v>80</v>
      </c>
      <c r="P19" s="1">
        <f t="shared" si="4"/>
        <v>2.2000000000000002</v>
      </c>
      <c r="Q19" s="5">
        <v>80</v>
      </c>
      <c r="R19" s="5"/>
      <c r="S19" s="5">
        <f t="shared" si="5"/>
        <v>0</v>
      </c>
      <c r="T19" s="5">
        <f>VLOOKUP(A19,[1]Sheet!$A:$AK,37,0)</f>
        <v>0</v>
      </c>
      <c r="U19" s="1"/>
      <c r="V19" s="1">
        <f t="shared" si="6"/>
        <v>1267.2727272727273</v>
      </c>
      <c r="W19" s="1">
        <f t="shared" si="7"/>
        <v>1230.9090909090908</v>
      </c>
      <c r="X19" s="1">
        <v>0.4</v>
      </c>
      <c r="Y19" s="1">
        <v>0</v>
      </c>
      <c r="Z19" s="1">
        <v>-3.4</v>
      </c>
      <c r="AA19" s="1">
        <v>7</v>
      </c>
      <c r="AB19" s="1">
        <v>23</v>
      </c>
      <c r="AC19" s="1">
        <v>-4.5999999999999996</v>
      </c>
      <c r="AD19" s="1">
        <v>12.6</v>
      </c>
      <c r="AE19" s="1">
        <v>12.4</v>
      </c>
      <c r="AF19" s="1">
        <v>28.8</v>
      </c>
      <c r="AG19" s="1">
        <v>30.6</v>
      </c>
      <c r="AH19" s="15" t="s">
        <v>40</v>
      </c>
      <c r="AI19" s="1">
        <f t="shared" si="10"/>
        <v>20</v>
      </c>
      <c r="AJ19" s="1">
        <f t="shared" si="11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55</v>
      </c>
      <c r="B20" s="1" t="s">
        <v>36</v>
      </c>
      <c r="C20" s="1">
        <v>3.9350000000000001</v>
      </c>
      <c r="D20" s="1">
        <v>149.68299999999999</v>
      </c>
      <c r="E20" s="1">
        <v>43.225000000000001</v>
      </c>
      <c r="F20" s="1">
        <v>108.893</v>
      </c>
      <c r="G20" s="7">
        <v>1</v>
      </c>
      <c r="H20" s="1">
        <v>120</v>
      </c>
      <c r="I20" s="1">
        <v>4154</v>
      </c>
      <c r="J20" s="1"/>
      <c r="K20" s="1">
        <f t="shared" si="3"/>
        <v>43.225000000000001</v>
      </c>
      <c r="L20" s="1"/>
      <c r="M20" s="1"/>
      <c r="N20" s="1">
        <v>50</v>
      </c>
      <c r="O20" s="1">
        <v>50</v>
      </c>
      <c r="P20" s="1">
        <f t="shared" si="4"/>
        <v>8.6449999999999996</v>
      </c>
      <c r="Q20" s="5">
        <v>30</v>
      </c>
      <c r="R20" s="5"/>
      <c r="S20" s="5">
        <f t="shared" si="5"/>
        <v>0</v>
      </c>
      <c r="T20" s="5">
        <f>VLOOKUP(A20,[1]Sheet!$A:$AK,37,0)</f>
        <v>0</v>
      </c>
      <c r="U20" s="1"/>
      <c r="V20" s="1">
        <f t="shared" si="6"/>
        <v>27.633661075766341</v>
      </c>
      <c r="W20" s="1">
        <f t="shared" si="7"/>
        <v>24.163447079236555</v>
      </c>
      <c r="X20" s="1">
        <v>9.3103999999999996</v>
      </c>
      <c r="Y20" s="1">
        <v>9.4653999999999989</v>
      </c>
      <c r="Z20" s="1">
        <v>14.3856</v>
      </c>
      <c r="AA20" s="1">
        <v>4.1466000000000003</v>
      </c>
      <c r="AB20" s="1">
        <v>11.728400000000001</v>
      </c>
      <c r="AC20" s="1">
        <v>7.0635999999999992</v>
      </c>
      <c r="AD20" s="1">
        <v>1.786</v>
      </c>
      <c r="AE20" s="1">
        <v>4.5351999999999997</v>
      </c>
      <c r="AF20" s="1">
        <v>5.6479999999999997</v>
      </c>
      <c r="AG20" s="1">
        <v>3.3755999999999999</v>
      </c>
      <c r="AH20" s="1"/>
      <c r="AI20" s="1">
        <f t="shared" si="10"/>
        <v>30</v>
      </c>
      <c r="AJ20" s="1">
        <f t="shared" si="11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38</v>
      </c>
      <c r="C21" s="1">
        <v>-12</v>
      </c>
      <c r="D21" s="1">
        <v>960</v>
      </c>
      <c r="E21" s="1">
        <v>284</v>
      </c>
      <c r="F21" s="1">
        <v>663</v>
      </c>
      <c r="G21" s="7">
        <v>0.25</v>
      </c>
      <c r="H21" s="1">
        <v>120</v>
      </c>
      <c r="I21" s="1">
        <v>5739</v>
      </c>
      <c r="J21" s="1"/>
      <c r="K21" s="1">
        <f t="shared" si="3"/>
        <v>284</v>
      </c>
      <c r="L21" s="1"/>
      <c r="M21" s="1"/>
      <c r="N21" s="1">
        <v>400</v>
      </c>
      <c r="O21" s="1">
        <v>80</v>
      </c>
      <c r="P21" s="1">
        <f t="shared" si="4"/>
        <v>56.8</v>
      </c>
      <c r="Q21" s="5">
        <v>320</v>
      </c>
      <c r="R21" s="5"/>
      <c r="S21" s="5">
        <f t="shared" si="5"/>
        <v>80</v>
      </c>
      <c r="T21" s="5">
        <f>VLOOKUP(A21,[1]Sheet!$A:$AK,37,0)</f>
        <v>20</v>
      </c>
      <c r="U21" s="1"/>
      <c r="V21" s="1">
        <f t="shared" si="6"/>
        <v>25.757042253521128</v>
      </c>
      <c r="W21" s="1">
        <f t="shared" si="7"/>
        <v>20.12323943661972</v>
      </c>
      <c r="X21" s="1">
        <v>36.799999999999997</v>
      </c>
      <c r="Y21" s="1">
        <v>45.2</v>
      </c>
      <c r="Z21" s="1">
        <v>95.8</v>
      </c>
      <c r="AA21" s="1">
        <v>6</v>
      </c>
      <c r="AB21" s="1">
        <v>70.2</v>
      </c>
      <c r="AC21" s="1">
        <v>41.2</v>
      </c>
      <c r="AD21" s="1">
        <v>21</v>
      </c>
      <c r="AE21" s="1">
        <v>5.2</v>
      </c>
      <c r="AF21" s="1">
        <v>28</v>
      </c>
      <c r="AG21" s="1">
        <v>13.4</v>
      </c>
      <c r="AH21" s="1"/>
      <c r="AI21" s="1">
        <f t="shared" si="10"/>
        <v>80</v>
      </c>
      <c r="AJ21" s="1">
        <f t="shared" si="11"/>
        <v>20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57</v>
      </c>
      <c r="B22" s="1" t="s">
        <v>38</v>
      </c>
      <c r="C22" s="1">
        <v>-5</v>
      </c>
      <c r="D22" s="1"/>
      <c r="E22" s="14">
        <f>E30</f>
        <v>961</v>
      </c>
      <c r="F22" s="14">
        <f>-5+F30</f>
        <v>796</v>
      </c>
      <c r="G22" s="7">
        <v>0.3</v>
      </c>
      <c r="H22" s="1">
        <v>45</v>
      </c>
      <c r="I22" s="1">
        <v>6200</v>
      </c>
      <c r="J22" s="1"/>
      <c r="K22" s="1">
        <f t="shared" si="3"/>
        <v>961</v>
      </c>
      <c r="L22" s="1"/>
      <c r="M22" s="1"/>
      <c r="N22" s="1">
        <v>1200</v>
      </c>
      <c r="O22" s="1">
        <v>350</v>
      </c>
      <c r="P22" s="1">
        <f t="shared" si="4"/>
        <v>192.2</v>
      </c>
      <c r="Q22" s="5">
        <v>700</v>
      </c>
      <c r="R22" s="5">
        <v>1498</v>
      </c>
      <c r="S22" s="5">
        <f t="shared" si="5"/>
        <v>400</v>
      </c>
      <c r="T22" s="5">
        <f>VLOOKUP(A22,[1]Sheet!$A:$AK,37,0)</f>
        <v>120</v>
      </c>
      <c r="U22" s="1"/>
      <c r="V22" s="1">
        <f t="shared" si="6"/>
        <v>15.848074921956297</v>
      </c>
      <c r="W22" s="1">
        <f t="shared" si="7"/>
        <v>12.206035379812695</v>
      </c>
      <c r="X22" s="1">
        <v>127.6</v>
      </c>
      <c r="Y22" s="1">
        <v>132.4</v>
      </c>
      <c r="Z22" s="1">
        <v>195.8</v>
      </c>
      <c r="AA22" s="1">
        <v>136.4</v>
      </c>
      <c r="AB22" s="1">
        <v>138</v>
      </c>
      <c r="AC22" s="1">
        <v>169</v>
      </c>
      <c r="AD22" s="1">
        <v>103.4</v>
      </c>
      <c r="AE22" s="1">
        <v>70.8</v>
      </c>
      <c r="AF22" s="1">
        <v>95.8</v>
      </c>
      <c r="AG22" s="1">
        <v>90.2</v>
      </c>
      <c r="AH22" s="1" t="s">
        <v>58</v>
      </c>
      <c r="AI22" s="1">
        <f t="shared" si="10"/>
        <v>210</v>
      </c>
      <c r="AJ22" s="1">
        <f t="shared" si="11"/>
        <v>120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38</v>
      </c>
      <c r="C23" s="1">
        <v>386</v>
      </c>
      <c r="D23" s="1">
        <v>848</v>
      </c>
      <c r="E23" s="1">
        <v>374</v>
      </c>
      <c r="F23" s="1">
        <v>860</v>
      </c>
      <c r="G23" s="7">
        <v>0.5</v>
      </c>
      <c r="H23" s="1">
        <v>60</v>
      </c>
      <c r="I23" s="1">
        <v>6346</v>
      </c>
      <c r="J23" s="1"/>
      <c r="K23" s="1">
        <f t="shared" si="3"/>
        <v>374</v>
      </c>
      <c r="L23" s="1"/>
      <c r="M23" s="1"/>
      <c r="N23" s="1">
        <v>400</v>
      </c>
      <c r="O23" s="1">
        <v>0</v>
      </c>
      <c r="P23" s="1">
        <f t="shared" si="4"/>
        <v>74.8</v>
      </c>
      <c r="Q23" s="5">
        <v>400</v>
      </c>
      <c r="R23" s="5">
        <v>236</v>
      </c>
      <c r="S23" s="5">
        <f t="shared" si="5"/>
        <v>250</v>
      </c>
      <c r="T23" s="5">
        <f>VLOOKUP(A23,[1]Sheet!$A:$AK,37,0)</f>
        <v>125</v>
      </c>
      <c r="U23" s="1"/>
      <c r="V23" s="1">
        <f t="shared" si="6"/>
        <v>22.19251336898396</v>
      </c>
      <c r="W23" s="1">
        <f t="shared" si="7"/>
        <v>16.844919786096256</v>
      </c>
      <c r="X23" s="1">
        <v>65.599999999999994</v>
      </c>
      <c r="Y23" s="1">
        <v>47.2</v>
      </c>
      <c r="Z23" s="1">
        <v>91</v>
      </c>
      <c r="AA23" s="1">
        <v>68</v>
      </c>
      <c r="AB23" s="1">
        <v>45.6</v>
      </c>
      <c r="AC23" s="1">
        <v>76.8</v>
      </c>
      <c r="AD23" s="1">
        <v>47.8</v>
      </c>
      <c r="AE23" s="1">
        <v>58.8</v>
      </c>
      <c r="AF23" s="1">
        <v>47.4</v>
      </c>
      <c r="AG23" s="1">
        <v>34.6</v>
      </c>
      <c r="AH23" s="1"/>
      <c r="AI23" s="1">
        <f t="shared" si="10"/>
        <v>200</v>
      </c>
      <c r="AJ23" s="1">
        <f t="shared" si="11"/>
        <v>125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36</v>
      </c>
      <c r="C24" s="1">
        <v>3.0209999999999999</v>
      </c>
      <c r="D24" s="1"/>
      <c r="E24" s="14">
        <f>E27</f>
        <v>195.79499999999999</v>
      </c>
      <c r="F24" s="14">
        <f>3.021+F27</f>
        <v>258.14600000000002</v>
      </c>
      <c r="G24" s="7">
        <v>1</v>
      </c>
      <c r="H24" s="1">
        <v>60</v>
      </c>
      <c r="I24" s="1">
        <v>7058</v>
      </c>
      <c r="J24" s="1"/>
      <c r="K24" s="1">
        <f t="shared" si="3"/>
        <v>195.79499999999999</v>
      </c>
      <c r="L24" s="1"/>
      <c r="M24" s="1"/>
      <c r="N24" s="1">
        <v>400</v>
      </c>
      <c r="O24" s="1">
        <v>350</v>
      </c>
      <c r="P24" s="1">
        <f t="shared" si="4"/>
        <v>39.158999999999999</v>
      </c>
      <c r="Q24" s="5">
        <v>200</v>
      </c>
      <c r="R24" s="5"/>
      <c r="S24" s="5">
        <f t="shared" si="5"/>
        <v>0</v>
      </c>
      <c r="T24" s="5">
        <f>VLOOKUP(A24,[1]Sheet!$A:$AK,37,0)</f>
        <v>0</v>
      </c>
      <c r="U24" s="1"/>
      <c r="V24" s="1">
        <f t="shared" si="6"/>
        <v>30.852320028601344</v>
      </c>
      <c r="W24" s="1">
        <f t="shared" si="7"/>
        <v>25.744937306877091</v>
      </c>
      <c r="X24" s="1">
        <v>37.150599999999997</v>
      </c>
      <c r="Y24" s="1">
        <v>38.3474</v>
      </c>
      <c r="Z24" s="1">
        <v>50.550199999999997</v>
      </c>
      <c r="AA24" s="1">
        <v>36.383600000000001</v>
      </c>
      <c r="AB24" s="1">
        <v>46.771599999999999</v>
      </c>
      <c r="AC24" s="1">
        <v>40.721400000000003</v>
      </c>
      <c r="AD24" s="1">
        <v>26.754200000000001</v>
      </c>
      <c r="AE24" s="1">
        <v>41.722000000000001</v>
      </c>
      <c r="AF24" s="1">
        <v>37.274799999999999</v>
      </c>
      <c r="AG24" s="1">
        <v>27.388400000000001</v>
      </c>
      <c r="AH24" s="1" t="s">
        <v>51</v>
      </c>
      <c r="AI24" s="1">
        <f t="shared" si="10"/>
        <v>200</v>
      </c>
      <c r="AJ24" s="1">
        <f t="shared" si="11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/>
      <c r="C25" s="1">
        <v>71</v>
      </c>
      <c r="D25" s="1">
        <v>320</v>
      </c>
      <c r="E25" s="1">
        <v>286</v>
      </c>
      <c r="F25" s="1">
        <v>104</v>
      </c>
      <c r="G25" s="7">
        <v>0.33</v>
      </c>
      <c r="H25" s="1">
        <v>45</v>
      </c>
      <c r="I25" s="1">
        <v>6787</v>
      </c>
      <c r="J25" s="1"/>
      <c r="K25" s="1">
        <f t="shared" si="3"/>
        <v>286</v>
      </c>
      <c r="L25" s="1"/>
      <c r="M25" s="1"/>
      <c r="N25" s="1">
        <v>0</v>
      </c>
      <c r="O25" s="1">
        <v>0</v>
      </c>
      <c r="P25" s="1">
        <f t="shared" si="4"/>
        <v>57.2</v>
      </c>
      <c r="Q25" s="5"/>
      <c r="R25" s="5">
        <v>468</v>
      </c>
      <c r="S25" s="5">
        <f t="shared" si="5"/>
        <v>0</v>
      </c>
      <c r="T25" s="5">
        <f>VLOOKUP(A25,[1]Sheet!$A:$AK,37,0)</f>
        <v>0</v>
      </c>
      <c r="U25" s="1"/>
      <c r="V25" s="1">
        <f t="shared" si="6"/>
        <v>1.8181818181818181</v>
      </c>
      <c r="W25" s="1">
        <f t="shared" si="7"/>
        <v>1.8181818181818181</v>
      </c>
      <c r="X25" s="1">
        <v>86.2</v>
      </c>
      <c r="Y25" s="1">
        <v>-0.2</v>
      </c>
      <c r="Z25" s="1">
        <v>-0.2</v>
      </c>
      <c r="AA25" s="1">
        <v>58.6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 t="s">
        <v>62</v>
      </c>
      <c r="AI25" s="1">
        <f t="shared" si="10"/>
        <v>0</v>
      </c>
      <c r="AJ25" s="1">
        <f t="shared" si="11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36</v>
      </c>
      <c r="C26" s="1">
        <v>5.1040000000000001</v>
      </c>
      <c r="D26" s="1"/>
      <c r="E26" s="14">
        <f>E29</f>
        <v>100.303</v>
      </c>
      <c r="F26" s="14">
        <f>5.104+F29</f>
        <v>11.010999999999999</v>
      </c>
      <c r="G26" s="7">
        <v>1</v>
      </c>
      <c r="H26" s="1">
        <v>50</v>
      </c>
      <c r="I26" s="1">
        <v>7075</v>
      </c>
      <c r="J26" s="1"/>
      <c r="K26" s="1">
        <f t="shared" si="3"/>
        <v>100.303</v>
      </c>
      <c r="L26" s="1"/>
      <c r="M26" s="1"/>
      <c r="N26" s="1">
        <v>100</v>
      </c>
      <c r="O26" s="1">
        <v>100</v>
      </c>
      <c r="P26" s="1">
        <f t="shared" si="4"/>
        <v>20.060600000000001</v>
      </c>
      <c r="Q26" s="5">
        <v>150</v>
      </c>
      <c r="R26" s="5">
        <v>170.14040000000003</v>
      </c>
      <c r="S26" s="5">
        <f t="shared" si="5"/>
        <v>50</v>
      </c>
      <c r="T26" s="5">
        <f>VLOOKUP(A26,[1]Sheet!$A:$AK,37,0)</f>
        <v>50</v>
      </c>
      <c r="U26" s="1"/>
      <c r="V26" s="1">
        <f t="shared" si="6"/>
        <v>17.996022053178866</v>
      </c>
      <c r="W26" s="1">
        <f t="shared" si="7"/>
        <v>10.518678404434562</v>
      </c>
      <c r="X26" s="1">
        <v>15.539</v>
      </c>
      <c r="Y26" s="1">
        <v>33.691199999999988</v>
      </c>
      <c r="Z26" s="1">
        <v>6.8781999999999996</v>
      </c>
      <c r="AA26" s="1">
        <v>18.5928</v>
      </c>
      <c r="AB26" s="1">
        <v>35.373600000000003</v>
      </c>
      <c r="AC26" s="1">
        <v>13.546799999999999</v>
      </c>
      <c r="AD26" s="1">
        <v>12.940799999999999</v>
      </c>
      <c r="AE26" s="1">
        <v>22.514600000000002</v>
      </c>
      <c r="AF26" s="1">
        <v>22.859200000000001</v>
      </c>
      <c r="AG26" s="1">
        <v>9.2880000000000003</v>
      </c>
      <c r="AH26" s="1" t="s">
        <v>51</v>
      </c>
      <c r="AI26" s="1">
        <f t="shared" si="10"/>
        <v>150</v>
      </c>
      <c r="AJ26" s="1">
        <f t="shared" si="11"/>
        <v>50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64</v>
      </c>
      <c r="B27" s="10"/>
      <c r="C27" s="10">
        <v>92.117000000000004</v>
      </c>
      <c r="D27" s="10">
        <v>358.803</v>
      </c>
      <c r="E27" s="14">
        <v>195.79499999999999</v>
      </c>
      <c r="F27" s="14">
        <v>255.125</v>
      </c>
      <c r="G27" s="11">
        <v>0</v>
      </c>
      <c r="H27" s="10" t="e">
        <v>#N/A</v>
      </c>
      <c r="I27" s="10" t="s">
        <v>65</v>
      </c>
      <c r="J27" s="10"/>
      <c r="K27" s="10">
        <f t="shared" si="3"/>
        <v>195.79499999999999</v>
      </c>
      <c r="L27" s="10"/>
      <c r="M27" s="10"/>
      <c r="N27" s="10">
        <v>0</v>
      </c>
      <c r="O27" s="10"/>
      <c r="P27" s="10">
        <f t="shared" si="4"/>
        <v>39.158999999999999</v>
      </c>
      <c r="Q27" s="5"/>
      <c r="R27" s="12"/>
      <c r="S27" s="5"/>
      <c r="T27" s="12"/>
      <c r="U27" s="10"/>
      <c r="V27" s="10">
        <f t="shared" si="6"/>
        <v>6.5151050843995</v>
      </c>
      <c r="W27" s="10">
        <f t="shared" si="7"/>
        <v>6.5151050843995</v>
      </c>
      <c r="X27" s="10">
        <v>35.882399999999997</v>
      </c>
      <c r="Y27" s="10">
        <v>36.643999999999998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 t="s">
        <v>66</v>
      </c>
      <c r="AI27" s="10"/>
      <c r="AJ27" s="10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67</v>
      </c>
      <c r="B28" s="10"/>
      <c r="C28" s="10">
        <v>328.18400000000003</v>
      </c>
      <c r="D28" s="10">
        <v>616.49</v>
      </c>
      <c r="E28" s="14">
        <v>450.49700000000001</v>
      </c>
      <c r="F28" s="14">
        <v>490.72699999999998</v>
      </c>
      <c r="G28" s="11">
        <v>0</v>
      </c>
      <c r="H28" s="10" t="e">
        <v>#N/A</v>
      </c>
      <c r="I28" s="10" t="s">
        <v>65</v>
      </c>
      <c r="J28" s="10"/>
      <c r="K28" s="10">
        <f t="shared" si="3"/>
        <v>450.49700000000001</v>
      </c>
      <c r="L28" s="10"/>
      <c r="M28" s="10"/>
      <c r="N28" s="10">
        <v>0</v>
      </c>
      <c r="O28" s="10"/>
      <c r="P28" s="10">
        <f t="shared" si="4"/>
        <v>90.099400000000003</v>
      </c>
      <c r="Q28" s="5"/>
      <c r="R28" s="12"/>
      <c r="S28" s="5"/>
      <c r="T28" s="12"/>
      <c r="U28" s="10"/>
      <c r="V28" s="10">
        <f t="shared" si="6"/>
        <v>5.4465068579812961</v>
      </c>
      <c r="W28" s="10">
        <f t="shared" si="7"/>
        <v>5.4465068579812961</v>
      </c>
      <c r="X28" s="10">
        <v>78.695000000000007</v>
      </c>
      <c r="Y28" s="10">
        <v>83.852000000000004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 t="s">
        <v>68</v>
      </c>
      <c r="AI28" s="10"/>
      <c r="AJ28" s="10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0" t="s">
        <v>69</v>
      </c>
      <c r="B29" s="10"/>
      <c r="C29" s="10">
        <v>58.164999999999999</v>
      </c>
      <c r="D29" s="10">
        <v>49.625</v>
      </c>
      <c r="E29" s="14">
        <v>100.303</v>
      </c>
      <c r="F29" s="14">
        <v>5.907</v>
      </c>
      <c r="G29" s="11">
        <v>0</v>
      </c>
      <c r="H29" s="10" t="e">
        <v>#N/A</v>
      </c>
      <c r="I29" s="10" t="s">
        <v>65</v>
      </c>
      <c r="J29" s="10"/>
      <c r="K29" s="10">
        <f t="shared" si="3"/>
        <v>100.303</v>
      </c>
      <c r="L29" s="10"/>
      <c r="M29" s="10"/>
      <c r="N29" s="10">
        <v>0</v>
      </c>
      <c r="O29" s="10"/>
      <c r="P29" s="10">
        <f t="shared" si="4"/>
        <v>20.060600000000001</v>
      </c>
      <c r="Q29" s="5"/>
      <c r="R29" s="12"/>
      <c r="S29" s="5"/>
      <c r="T29" s="12"/>
      <c r="U29" s="10"/>
      <c r="V29" s="10">
        <f t="shared" si="6"/>
        <v>0.2944577928875507</v>
      </c>
      <c r="W29" s="10">
        <f t="shared" si="7"/>
        <v>0.2944577928875507</v>
      </c>
      <c r="X29" s="10">
        <v>15.539</v>
      </c>
      <c r="Y29" s="10">
        <v>33.691199999999988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 t="s">
        <v>70</v>
      </c>
      <c r="AI29" s="10"/>
      <c r="AJ29" s="10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0" t="s">
        <v>71</v>
      </c>
      <c r="B30" s="10"/>
      <c r="C30" s="10">
        <v>960</v>
      </c>
      <c r="D30" s="10">
        <v>1296</v>
      </c>
      <c r="E30" s="14">
        <v>961</v>
      </c>
      <c r="F30" s="14">
        <v>801</v>
      </c>
      <c r="G30" s="11">
        <v>0</v>
      </c>
      <c r="H30" s="10" t="e">
        <v>#N/A</v>
      </c>
      <c r="I30" s="10" t="s">
        <v>65</v>
      </c>
      <c r="J30" s="10"/>
      <c r="K30" s="10">
        <f t="shared" si="3"/>
        <v>961</v>
      </c>
      <c r="L30" s="10"/>
      <c r="M30" s="10"/>
      <c r="N30" s="10">
        <v>0</v>
      </c>
      <c r="O30" s="10"/>
      <c r="P30" s="10">
        <f t="shared" si="4"/>
        <v>192.2</v>
      </c>
      <c r="Q30" s="5"/>
      <c r="R30" s="12"/>
      <c r="S30" s="5"/>
      <c r="T30" s="12"/>
      <c r="U30" s="10"/>
      <c r="V30" s="10">
        <f t="shared" si="6"/>
        <v>4.1675338189386055</v>
      </c>
      <c r="W30" s="10">
        <f t="shared" si="7"/>
        <v>4.1675338189386055</v>
      </c>
      <c r="X30" s="10">
        <v>127.6</v>
      </c>
      <c r="Y30" s="10">
        <v>132.6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 t="s">
        <v>72</v>
      </c>
      <c r="AI30" s="10"/>
      <c r="AJ30" s="10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3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2025-05-12T13:47:33Z</dcterms:created>
  <dcterms:modified xsi:type="dcterms:W3CDTF">2025-05-16T13:08:39Z</dcterms:modified>
</cp:coreProperties>
</file>