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44C374-2C72-40F1-B8A9-A32B29EAFC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X359" i="1"/>
  <c r="X358" i="1"/>
  <c r="BO357" i="1"/>
  <c r="BM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P248" i="1"/>
  <c r="BO247" i="1"/>
  <c r="BM247" i="1"/>
  <c r="Y247" i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N203" i="1"/>
  <c r="BM203" i="1"/>
  <c r="Z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4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54" i="1" s="1"/>
  <c r="Y22" i="1"/>
  <c r="P22" i="1"/>
  <c r="H10" i="1"/>
  <c r="A9" i="1"/>
  <c r="F10" i="1" s="1"/>
  <c r="D7" i="1"/>
  <c r="Q6" i="1"/>
  <c r="P2" i="1"/>
  <c r="BP169" i="1" l="1"/>
  <c r="BN169" i="1"/>
  <c r="Z169" i="1"/>
  <c r="BP211" i="1"/>
  <c r="BN211" i="1"/>
  <c r="Z211" i="1"/>
  <c r="BP234" i="1"/>
  <c r="BN234" i="1"/>
  <c r="Z234" i="1"/>
  <c r="BP275" i="1"/>
  <c r="BN275" i="1"/>
  <c r="Z275" i="1"/>
  <c r="BP324" i="1"/>
  <c r="BN324" i="1"/>
  <c r="Z324" i="1"/>
  <c r="BP363" i="1"/>
  <c r="BN363" i="1"/>
  <c r="Z363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Z27" i="1"/>
  <c r="BN27" i="1"/>
  <c r="X553" i="1"/>
  <c r="Z52" i="1"/>
  <c r="BN52" i="1"/>
  <c r="Z66" i="1"/>
  <c r="BN66" i="1"/>
  <c r="Y78" i="1"/>
  <c r="Z80" i="1"/>
  <c r="BN80" i="1"/>
  <c r="Z96" i="1"/>
  <c r="BN96" i="1"/>
  <c r="Z111" i="1"/>
  <c r="BN111" i="1"/>
  <c r="Y114" i="1"/>
  <c r="Z121" i="1"/>
  <c r="BN121" i="1"/>
  <c r="BP127" i="1"/>
  <c r="BN127" i="1"/>
  <c r="Y150" i="1"/>
  <c r="BP149" i="1"/>
  <c r="BN149" i="1"/>
  <c r="Z149" i="1"/>
  <c r="Z150" i="1" s="1"/>
  <c r="BP153" i="1"/>
  <c r="BN153" i="1"/>
  <c r="Z153" i="1"/>
  <c r="BP199" i="1"/>
  <c r="BN199" i="1"/>
  <c r="Z199" i="1"/>
  <c r="BP221" i="1"/>
  <c r="BN221" i="1"/>
  <c r="Z221" i="1"/>
  <c r="BP267" i="1"/>
  <c r="BN267" i="1"/>
  <c r="Z267" i="1"/>
  <c r="T563" i="1"/>
  <c r="BP310" i="1"/>
  <c r="BN310" i="1"/>
  <c r="Z310" i="1"/>
  <c r="BP344" i="1"/>
  <c r="BN344" i="1"/>
  <c r="Z344" i="1"/>
  <c r="BP379" i="1"/>
  <c r="BN379" i="1"/>
  <c r="Z379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Z526" i="1" s="1"/>
  <c r="Y130" i="1"/>
  <c r="G563" i="1"/>
  <c r="Y156" i="1"/>
  <c r="Y224" i="1"/>
  <c r="BP217" i="1"/>
  <c r="BN217" i="1"/>
  <c r="Z217" i="1"/>
  <c r="BP232" i="1"/>
  <c r="BN232" i="1"/>
  <c r="Z232" i="1"/>
  <c r="BP248" i="1"/>
  <c r="BN248" i="1"/>
  <c r="Z248" i="1"/>
  <c r="BP250" i="1"/>
  <c r="BN250" i="1"/>
  <c r="Z250" i="1"/>
  <c r="BP260" i="1"/>
  <c r="BN260" i="1"/>
  <c r="Z260" i="1"/>
  <c r="BP318" i="1"/>
  <c r="BN318" i="1"/>
  <c r="Z318" i="1"/>
  <c r="BP340" i="1"/>
  <c r="BN340" i="1"/>
  <c r="Z340" i="1"/>
  <c r="BP357" i="1"/>
  <c r="BN357" i="1"/>
  <c r="Z357" i="1"/>
  <c r="Y219" i="1"/>
  <c r="BP209" i="1"/>
  <c r="BN209" i="1"/>
  <c r="Z209" i="1"/>
  <c r="Y252" i="1"/>
  <c r="BN247" i="1"/>
  <c r="Z247" i="1"/>
  <c r="BP308" i="1"/>
  <c r="BN308" i="1"/>
  <c r="Z308" i="1"/>
  <c r="BP369" i="1"/>
  <c r="BN369" i="1"/>
  <c r="Z369" i="1"/>
  <c r="B563" i="1"/>
  <c r="X555" i="1"/>
  <c r="X556" i="1" s="1"/>
  <c r="Z25" i="1"/>
  <c r="BN25" i="1"/>
  <c r="X557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4" i="1"/>
  <c r="BN94" i="1"/>
  <c r="Z98" i="1"/>
  <c r="BN98" i="1"/>
  <c r="Z107" i="1"/>
  <c r="BN107" i="1"/>
  <c r="Y115" i="1"/>
  <c r="Z113" i="1"/>
  <c r="BN113" i="1"/>
  <c r="Y125" i="1"/>
  <c r="Z119" i="1"/>
  <c r="BN119" i="1"/>
  <c r="Z123" i="1"/>
  <c r="BN123" i="1"/>
  <c r="Y129" i="1"/>
  <c r="Z134" i="1"/>
  <c r="BN134" i="1"/>
  <c r="Y140" i="1"/>
  <c r="Z144" i="1"/>
  <c r="BN144" i="1"/>
  <c r="Y157" i="1"/>
  <c r="Z155" i="1"/>
  <c r="BN155" i="1"/>
  <c r="Y175" i="1"/>
  <c r="Z167" i="1"/>
  <c r="BN167" i="1"/>
  <c r="Z171" i="1"/>
  <c r="BN171" i="1"/>
  <c r="Z177" i="1"/>
  <c r="BN177" i="1"/>
  <c r="BP177" i="1"/>
  <c r="Z178" i="1"/>
  <c r="BN178" i="1"/>
  <c r="Z179" i="1"/>
  <c r="BN179" i="1"/>
  <c r="Y180" i="1"/>
  <c r="J563" i="1"/>
  <c r="Z193" i="1"/>
  <c r="BN193" i="1"/>
  <c r="BP193" i="1"/>
  <c r="Y196" i="1"/>
  <c r="Y206" i="1"/>
  <c r="Z201" i="1"/>
  <c r="BN201" i="1"/>
  <c r="BP213" i="1"/>
  <c r="BN213" i="1"/>
  <c r="Z213" i="1"/>
  <c r="K563" i="1"/>
  <c r="BP228" i="1"/>
  <c r="BN228" i="1"/>
  <c r="Z228" i="1"/>
  <c r="Y240" i="1"/>
  <c r="BP238" i="1"/>
  <c r="BN238" i="1"/>
  <c r="Z238" i="1"/>
  <c r="BP249" i="1"/>
  <c r="BN249" i="1"/>
  <c r="Z249" i="1"/>
  <c r="BP251" i="1"/>
  <c r="BN251" i="1"/>
  <c r="Z251" i="1"/>
  <c r="BP256" i="1"/>
  <c r="BN256" i="1"/>
  <c r="Z256" i="1"/>
  <c r="BP277" i="1"/>
  <c r="BN277" i="1"/>
  <c r="Z277" i="1"/>
  <c r="BP312" i="1"/>
  <c r="BN312" i="1"/>
  <c r="Z312" i="1"/>
  <c r="BP326" i="1"/>
  <c r="BN326" i="1"/>
  <c r="Z326" i="1"/>
  <c r="BP346" i="1"/>
  <c r="BN346" i="1"/>
  <c r="Z346" i="1"/>
  <c r="BP365" i="1"/>
  <c r="BN365" i="1"/>
  <c r="Z365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Y218" i="1"/>
  <c r="Y223" i="1"/>
  <c r="Y241" i="1"/>
  <c r="Y320" i="1"/>
  <c r="Y328" i="1"/>
  <c r="Y334" i="1"/>
  <c r="Y342" i="1"/>
  <c r="Y348" i="1"/>
  <c r="U563" i="1"/>
  <c r="Y359" i="1"/>
  <c r="Y375" i="1"/>
  <c r="BP373" i="1"/>
  <c r="BN373" i="1"/>
  <c r="Z373" i="1"/>
  <c r="BP392" i="1"/>
  <c r="BN392" i="1"/>
  <c r="Z392" i="1"/>
  <c r="BP416" i="1"/>
  <c r="BN416" i="1"/>
  <c r="Z416" i="1"/>
  <c r="BP427" i="1"/>
  <c r="BN427" i="1"/>
  <c r="Z427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404" i="1"/>
  <c r="H9" i="1"/>
  <c r="A10" i="1"/>
  <c r="Y28" i="1"/>
  <c r="Y42" i="1"/>
  <c r="Y46" i="1"/>
  <c r="Y55" i="1"/>
  <c r="Y63" i="1"/>
  <c r="Y69" i="1"/>
  <c r="BP88" i="1"/>
  <c r="BN88" i="1"/>
  <c r="Z88" i="1"/>
  <c r="Y90" i="1"/>
  <c r="Y100" i="1"/>
  <c r="BP92" i="1"/>
  <c r="BN92" i="1"/>
  <c r="Z92" i="1"/>
  <c r="BP95" i="1"/>
  <c r="BN95" i="1"/>
  <c r="Z95" i="1"/>
  <c r="BP99" i="1"/>
  <c r="BN99" i="1"/>
  <c r="Z99" i="1"/>
  <c r="Y101" i="1"/>
  <c r="F563" i="1"/>
  <c r="Y109" i="1"/>
  <c r="BP104" i="1"/>
  <c r="BN104" i="1"/>
  <c r="Z104" i="1"/>
  <c r="Y108" i="1"/>
  <c r="F9" i="1"/>
  <c r="J9" i="1"/>
  <c r="Z22" i="1"/>
  <c r="BN22" i="1"/>
  <c r="BP22" i="1"/>
  <c r="Z24" i="1"/>
  <c r="BN24" i="1"/>
  <c r="Z26" i="1"/>
  <c r="BN26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Y77" i="1"/>
  <c r="BP81" i="1"/>
  <c r="BN81" i="1"/>
  <c r="Z81" i="1"/>
  <c r="Z82" i="1" s="1"/>
  <c r="Y83" i="1"/>
  <c r="E563" i="1"/>
  <c r="Y89" i="1"/>
  <c r="BP86" i="1"/>
  <c r="BN86" i="1"/>
  <c r="Z86" i="1"/>
  <c r="Z89" i="1" s="1"/>
  <c r="BP93" i="1"/>
  <c r="BN93" i="1"/>
  <c r="Z93" i="1"/>
  <c r="BP97" i="1"/>
  <c r="BN97" i="1"/>
  <c r="Z97" i="1"/>
  <c r="BP106" i="1"/>
  <c r="BN106" i="1"/>
  <c r="Z106" i="1"/>
  <c r="Z112" i="1"/>
  <c r="Z114" i="1" s="1"/>
  <c r="BN112" i="1"/>
  <c r="BP112" i="1"/>
  <c r="Z118" i="1"/>
  <c r="BN118" i="1"/>
  <c r="BP118" i="1"/>
  <c r="Z120" i="1"/>
  <c r="BN120" i="1"/>
  <c r="Z122" i="1"/>
  <c r="BN122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63" i="1"/>
  <c r="Y151" i="1"/>
  <c r="Z154" i="1"/>
  <c r="Z156" i="1" s="1"/>
  <c r="BN154" i="1"/>
  <c r="BP154" i="1"/>
  <c r="I563" i="1"/>
  <c r="Y163" i="1"/>
  <c r="Z166" i="1"/>
  <c r="BN166" i="1"/>
  <c r="BP166" i="1"/>
  <c r="Z168" i="1"/>
  <c r="BN168" i="1"/>
  <c r="Z170" i="1"/>
  <c r="BN170" i="1"/>
  <c r="Z172" i="1"/>
  <c r="BN172" i="1"/>
  <c r="Z183" i="1"/>
  <c r="Z184" i="1" s="1"/>
  <c r="BN183" i="1"/>
  <c r="BP183" i="1"/>
  <c r="Y184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BP210" i="1"/>
  <c r="Z212" i="1"/>
  <c r="BN212" i="1"/>
  <c r="Z214" i="1"/>
  <c r="BN214" i="1"/>
  <c r="Z216" i="1"/>
  <c r="BN216" i="1"/>
  <c r="Z222" i="1"/>
  <c r="Z223" i="1" s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Z239" i="1"/>
  <c r="BN239" i="1"/>
  <c r="BP239" i="1"/>
  <c r="Z243" i="1"/>
  <c r="Z244" i="1" s="1"/>
  <c r="BN243" i="1"/>
  <c r="BP243" i="1"/>
  <c r="Y244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Y135" i="1"/>
  <c r="Y190" i="1"/>
  <c r="Y23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Y304" i="1"/>
  <c r="Y313" i="1"/>
  <c r="Y321" i="1"/>
  <c r="Y329" i="1"/>
  <c r="Y335" i="1"/>
  <c r="Y341" i="1"/>
  <c r="Y347" i="1"/>
  <c r="Y358" i="1"/>
  <c r="Y370" i="1"/>
  <c r="Y376" i="1"/>
  <c r="Y380" i="1"/>
  <c r="Y393" i="1"/>
  <c r="Y405" i="1"/>
  <c r="Y409" i="1"/>
  <c r="X563" i="1"/>
  <c r="Y423" i="1"/>
  <c r="BP433" i="1"/>
  <c r="BN433" i="1"/>
  <c r="Z433" i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BP518" i="1"/>
  <c r="BN518" i="1"/>
  <c r="Z518" i="1"/>
  <c r="BP520" i="1"/>
  <c r="BN520" i="1"/>
  <c r="Z520" i="1"/>
  <c r="Y522" i="1"/>
  <c r="Y531" i="1"/>
  <c r="BP529" i="1"/>
  <c r="BN529" i="1"/>
  <c r="Z529" i="1"/>
  <c r="Y532" i="1"/>
  <c r="Q563" i="1"/>
  <c r="Y563" i="1"/>
  <c r="Y262" i="1"/>
  <c r="Y284" i="1"/>
  <c r="R563" i="1"/>
  <c r="Y298" i="1"/>
  <c r="Z302" i="1"/>
  <c r="Z303" i="1" s="1"/>
  <c r="BN302" i="1"/>
  <c r="BP302" i="1"/>
  <c r="Y303" i="1"/>
  <c r="Z307" i="1"/>
  <c r="BN307" i="1"/>
  <c r="BP307" i="1"/>
  <c r="Z309" i="1"/>
  <c r="BN309" i="1"/>
  <c r="Z311" i="1"/>
  <c r="BN311" i="1"/>
  <c r="Y314" i="1"/>
  <c r="Z317" i="1"/>
  <c r="BN317" i="1"/>
  <c r="Z319" i="1"/>
  <c r="BN319" i="1"/>
  <c r="Z323" i="1"/>
  <c r="BN323" i="1"/>
  <c r="BP323" i="1"/>
  <c r="Z325" i="1"/>
  <c r="BN325" i="1"/>
  <c r="Z327" i="1"/>
  <c r="BN327" i="1"/>
  <c r="Z331" i="1"/>
  <c r="BN331" i="1"/>
  <c r="BP331" i="1"/>
  <c r="Z333" i="1"/>
  <c r="BN333" i="1"/>
  <c r="Z339" i="1"/>
  <c r="Z341" i="1" s="1"/>
  <c r="BN339" i="1"/>
  <c r="Z345" i="1"/>
  <c r="Z347" i="1" s="1"/>
  <c r="BN345" i="1"/>
  <c r="Y353" i="1"/>
  <c r="Z356" i="1"/>
  <c r="BN356" i="1"/>
  <c r="V563" i="1"/>
  <c r="Z364" i="1"/>
  <c r="BN364" i="1"/>
  <c r="Z366" i="1"/>
  <c r="BN366" i="1"/>
  <c r="Z368" i="1"/>
  <c r="BN368" i="1"/>
  <c r="Y371" i="1"/>
  <c r="Z374" i="1"/>
  <c r="BN374" i="1"/>
  <c r="Z378" i="1"/>
  <c r="Z380" i="1" s="1"/>
  <c r="BN378" i="1"/>
  <c r="BP378" i="1"/>
  <c r="W563" i="1"/>
  <c r="Z389" i="1"/>
  <c r="BN389" i="1"/>
  <c r="Z391" i="1"/>
  <c r="BN391" i="1"/>
  <c r="Y394" i="1"/>
  <c r="Z401" i="1"/>
  <c r="BN401" i="1"/>
  <c r="Z403" i="1"/>
  <c r="BN403" i="1"/>
  <c r="Z407" i="1"/>
  <c r="Z408" i="1" s="1"/>
  <c r="BN407" i="1"/>
  <c r="BP407" i="1"/>
  <c r="Z413" i="1"/>
  <c r="BN413" i="1"/>
  <c r="BP413" i="1"/>
  <c r="Z415" i="1"/>
  <c r="BN415" i="1"/>
  <c r="Z417" i="1"/>
  <c r="BN417" i="1"/>
  <c r="Z419" i="1"/>
  <c r="BN419" i="1"/>
  <c r="BP420" i="1"/>
  <c r="BN420" i="1"/>
  <c r="BP422" i="1"/>
  <c r="BN422" i="1"/>
  <c r="Z422" i="1"/>
  <c r="Y424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Y501" i="1"/>
  <c r="AC563" i="1"/>
  <c r="Z563" i="1"/>
  <c r="Y447" i="1"/>
  <c r="BP481" i="1"/>
  <c r="BN481" i="1"/>
  <c r="Z481" i="1"/>
  <c r="Z483" i="1" s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501" i="1" l="1"/>
  <c r="Z423" i="1"/>
  <c r="Z375" i="1"/>
  <c r="Z358" i="1"/>
  <c r="Z334" i="1"/>
  <c r="Z434" i="1"/>
  <c r="Z278" i="1"/>
  <c r="Z262" i="1"/>
  <c r="Z240" i="1"/>
  <c r="Z235" i="1"/>
  <c r="Z218" i="1"/>
  <c r="Z206" i="1"/>
  <c r="Z174" i="1"/>
  <c r="Z124" i="1"/>
  <c r="Z393" i="1"/>
  <c r="Z62" i="1"/>
  <c r="Z41" i="1"/>
  <c r="Z538" i="1"/>
  <c r="Z514" i="1"/>
  <c r="Z252" i="1"/>
  <c r="Z495" i="1"/>
  <c r="Z404" i="1"/>
  <c r="Z370" i="1"/>
  <c r="Z320" i="1"/>
  <c r="Z77" i="1"/>
  <c r="Z28" i="1"/>
  <c r="Z180" i="1"/>
  <c r="Z477" i="1"/>
  <c r="Y555" i="1"/>
  <c r="Y557" i="1"/>
  <c r="Z521" i="1"/>
  <c r="Z328" i="1"/>
  <c r="Z313" i="1"/>
  <c r="Z531" i="1"/>
  <c r="Z441" i="1"/>
  <c r="Z270" i="1"/>
  <c r="Z68" i="1"/>
  <c r="Z55" i="1"/>
  <c r="Y553" i="1"/>
  <c r="Y554" i="1"/>
  <c r="Y556" i="1" s="1"/>
  <c r="Z108" i="1"/>
  <c r="Z100" i="1"/>
  <c r="Z558" i="1" l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<sst xmlns="http://schemas.openxmlformats.org/spreadsheetml/2006/main" count="2483" uniqueCount="871">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</sst>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0.54166666666666663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hidden="1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300</v>
      </c>
      <c r="Y73" s="614">
        <f t="shared" si="11"/>
        <v>302.40000000000003</v>
      </c>
      <c r="Z73" s="37">
        <f>IFERROR(IF(Y73=0,"",ROUNDUP(Y73/H73,0)*0.01898),"")</f>
        <v>0.68328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318.10714285714283</v>
      </c>
      <c r="BN73" s="64">
        <f t="shared" si="13"/>
        <v>320.65200000000004</v>
      </c>
      <c r="BO73" s="64">
        <f t="shared" si="14"/>
        <v>0.5580357142857143</v>
      </c>
      <c r="BP73" s="64">
        <f t="shared" si="15"/>
        <v>0.5625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5.3999999999999986</v>
      </c>
      <c r="Y76" s="614">
        <f t="shared" si="11"/>
        <v>5.4</v>
      </c>
      <c r="Z76" s="37">
        <f>IFERROR(IF(Y76=0,"",ROUNDUP(Y76/H76,0)*0.00651),"")</f>
        <v>1.9529999999999999E-2</v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5.9399999999999977</v>
      </c>
      <c r="BN76" s="64">
        <f t="shared" si="13"/>
        <v>5.94</v>
      </c>
      <c r="BO76" s="64">
        <f t="shared" si="14"/>
        <v>1.648351648351648E-2</v>
      </c>
      <c r="BP76" s="64">
        <f t="shared" si="15"/>
        <v>1.6483516483516484E-2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38.714285714285715</v>
      </c>
      <c r="Y77" s="615">
        <f>IFERROR(Y71/H71,"0")+IFERROR(Y72/H72,"0")+IFERROR(Y73/H73,"0")+IFERROR(Y74/H74,"0")+IFERROR(Y75/H75,"0")+IFERROR(Y76/H76,"0")</f>
        <v>39</v>
      </c>
      <c r="Z77" s="615">
        <f>IFERROR(IF(Z71="",0,Z71),"0")+IFERROR(IF(Z72="",0,Z72),"0")+IFERROR(IF(Z73="",0,Z73),"0")+IFERROR(IF(Z74="",0,Z74),"0")+IFERROR(IF(Z75="",0,Z75),"0")+IFERROR(IF(Z76="",0,Z76),"0")</f>
        <v>0.70281000000000005</v>
      </c>
      <c r="AA77" s="616"/>
      <c r="AB77" s="616"/>
      <c r="AC77" s="616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305.39999999999998</v>
      </c>
      <c r="Y78" s="615">
        <f>IFERROR(SUM(Y71:Y76),"0")</f>
        <v>307.8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30</v>
      </c>
      <c r="Y155" s="614">
        <f>IFERROR(IF(X155="",0,CEILING((X155/$H155),1)*$H155),"")</f>
        <v>36</v>
      </c>
      <c r="Z155" s="37">
        <f>IFERROR(IF(Y155=0,"",ROUNDUP(Y155/H155,0)*0.01898),"")</f>
        <v>7.5920000000000001E-2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31.950000000000003</v>
      </c>
      <c r="BN155" s="64">
        <f>IFERROR(Y155*I155/H155,"0")</f>
        <v>38.340000000000003</v>
      </c>
      <c r="BO155" s="64">
        <f>IFERROR(1/J155*(X155/H155),"0")</f>
        <v>5.2083333333333336E-2</v>
      </c>
      <c r="BP155" s="64">
        <f>IFERROR(1/J155*(Y155/H155),"0")</f>
        <v>6.25E-2</v>
      </c>
    </row>
    <row r="156" spans="1:68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3.3333333333333335</v>
      </c>
      <c r="Y156" s="615">
        <f>IFERROR(Y153/H153,"0")+IFERROR(Y154/H154,"0")+IFERROR(Y155/H155,"0")</f>
        <v>4</v>
      </c>
      <c r="Z156" s="615">
        <f>IFERROR(IF(Z153="",0,Z153),"0")+IFERROR(IF(Z154="",0,Z154),"0")+IFERROR(IF(Z155="",0,Z155),"0")</f>
        <v>7.5920000000000001E-2</v>
      </c>
      <c r="AA156" s="616"/>
      <c r="AB156" s="616"/>
      <c r="AC156" s="616"/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30</v>
      </c>
      <c r="Y157" s="615">
        <f>IFERROR(SUM(Y153:Y155),"0")</f>
        <v>36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3000</v>
      </c>
      <c r="Y323" s="614">
        <f>IFERROR(IF(X323="",0,CEILING((X323/$H323),1)*$H323),"")</f>
        <v>3003</v>
      </c>
      <c r="Z323" s="37">
        <f>IFERROR(IF(Y323=0,"",ROUNDUP(Y323/H323,0)*0.01898),"")</f>
        <v>7.3073000000000006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3197.3076923076928</v>
      </c>
      <c r="BN323" s="64">
        <f>IFERROR(Y323*I323/H323,"0")</f>
        <v>3200.5050000000006</v>
      </c>
      <c r="BO323" s="64">
        <f>IFERROR(1/J323*(X323/H323),"0")</f>
        <v>6.009615384615385</v>
      </c>
      <c r="BP323" s="64">
        <f>IFERROR(1/J323*(Y323/H323),"0")</f>
        <v>6.015625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9</v>
      </c>
      <c r="Y326" s="614">
        <f>IFERROR(IF(X326="",0,CEILING((X326/$H326),1)*$H326),"")</f>
        <v>9</v>
      </c>
      <c r="Z326" s="37">
        <f>IFERROR(IF(Y326=0,"",ROUNDUP(Y326/H326,0)*0.00651),"")</f>
        <v>1.9529999999999999E-2</v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9.7379999999999995</v>
      </c>
      <c r="BN326" s="64">
        <f>IFERROR(Y326*I326/H326,"0")</f>
        <v>9.7379999999999995</v>
      </c>
      <c r="BO326" s="64">
        <f>IFERROR(1/J326*(X326/H326),"0")</f>
        <v>1.6483516483516484E-2</v>
      </c>
      <c r="BP326" s="64">
        <f>IFERROR(1/J326*(Y326/H326),"0")</f>
        <v>1.6483516483516484E-2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387.61538461538464</v>
      </c>
      <c r="Y328" s="615">
        <f>IFERROR(Y323/H323,"0")+IFERROR(Y324/H324,"0")+IFERROR(Y325/H325,"0")+IFERROR(Y326/H326,"0")+IFERROR(Y327/H327,"0")</f>
        <v>388</v>
      </c>
      <c r="Z328" s="615">
        <f>IFERROR(IF(Z323="",0,Z323),"0")+IFERROR(IF(Z324="",0,Z324),"0")+IFERROR(IF(Z325="",0,Z325),"0")+IFERROR(IF(Z326="",0,Z326),"0")+IFERROR(IF(Z327="",0,Z327),"0")</f>
        <v>7.3268300000000002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3009</v>
      </c>
      <c r="Y329" s="615">
        <f>IFERROR(SUM(Y323:Y327),"0")</f>
        <v>3012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hidden="1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hidden="1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27" hidden="1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hidden="1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idden="1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0</v>
      </c>
      <c r="Y370" s="615">
        <f>IFERROR(Y363/H363,"0")+IFERROR(Y364/H364,"0")+IFERROR(Y365/H365,"0")+IFERROR(Y366/H366,"0")+IFERROR(Y367/H367,"0")+IFERROR(Y368/H368,"0")+IFERROR(Y369/H369,"0")</f>
        <v>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</v>
      </c>
      <c r="AA370" s="616"/>
      <c r="AB370" s="616"/>
      <c r="AC370" s="616"/>
    </row>
    <row r="371" spans="1:68" hidden="1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0</v>
      </c>
      <c r="Y371" s="615">
        <f>IFERROR(SUM(Y363:Y369),"0")</f>
        <v>0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hidden="1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hidden="1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idden="1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hidden="1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hidden="1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hidden="1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hidden="1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3344.4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3355.8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3563.0428351648357</v>
      </c>
      <c r="Y554" s="615">
        <f>IFERROR(SUM(BN22:BN550),"0")</f>
        <v>3575.1750000000006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7</v>
      </c>
      <c r="Y555" s="39">
        <f>ROUNDUP(SUM(BP22:BP550),0)</f>
        <v>7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3738.0428351648357</v>
      </c>
      <c r="Y556" s="615">
        <f>GrossWeightTotalR+PalletQtyTotalR*25</f>
        <v>3750.1750000000006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429.66300366300368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431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8.1055600000000005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307.8</v>
      </c>
      <c r="E563" s="47">
        <f>IFERROR(Y86*1,"0")+IFERROR(Y87*1,"0")+IFERROR(Y88*1,"0")+IFERROR(Y92*1,"0")+IFERROR(Y93*1,"0")+IFERROR(Y94*1,"0")+IFERROR(Y95*1,"0")+IFERROR(Y96*1,"0")+IFERROR(Y97*1,"0")+IFERROR(Y98*1,"0")+IFERROR(Y99*1,"0")</f>
        <v>0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36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3012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3 000,00"/>
        <filter val="3 009,00"/>
        <filter val="3 344,40"/>
        <filter val="3 563,04"/>
        <filter val="3 738,04"/>
        <filter val="3,33"/>
        <filter val="30,00"/>
        <filter val="300,00"/>
        <filter val="305,40"/>
        <filter val="38,71"/>
        <filter val="387,62"/>
        <filter val="429,66"/>
        <filter val="5,40"/>
        <filter val="7"/>
        <filter val="9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