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593379-A282-467A-B4BE-73CCAECA43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Z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59" i="1"/>
  <c r="X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Y352" i="1"/>
  <c r="X352" i="1"/>
  <c r="BP351" i="1"/>
  <c r="BO351" i="1"/>
  <c r="BN351" i="1"/>
  <c r="BM351" i="1"/>
  <c r="Z351" i="1"/>
  <c r="Z352" i="1" s="1"/>
  <c r="Y351" i="1"/>
  <c r="P351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P296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X180" i="1"/>
  <c r="BO179" i="1"/>
  <c r="BM179" i="1"/>
  <c r="Y179" i="1"/>
  <c r="BO178" i="1"/>
  <c r="BM178" i="1"/>
  <c r="Y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P22" i="1"/>
  <c r="H10" i="1"/>
  <c r="A9" i="1"/>
  <c r="F10" i="1" s="1"/>
  <c r="D7" i="1"/>
  <c r="Q6" i="1"/>
  <c r="P2" i="1"/>
  <c r="BP94" i="1" l="1"/>
  <c r="BN94" i="1"/>
  <c r="Z94" i="1"/>
  <c r="BP121" i="1"/>
  <c r="BN121" i="1"/>
  <c r="Z121" i="1"/>
  <c r="BP169" i="1"/>
  <c r="BN169" i="1"/>
  <c r="Z169" i="1"/>
  <c r="BP209" i="1"/>
  <c r="BN209" i="1"/>
  <c r="Z209" i="1"/>
  <c r="BP232" i="1"/>
  <c r="BN232" i="1"/>
  <c r="Z232" i="1"/>
  <c r="BP277" i="1"/>
  <c r="BN277" i="1"/>
  <c r="Z277" i="1"/>
  <c r="BP326" i="1"/>
  <c r="BN326" i="1"/>
  <c r="Z326" i="1"/>
  <c r="BP365" i="1"/>
  <c r="BN365" i="1"/>
  <c r="Z365" i="1"/>
  <c r="Y398" i="1"/>
  <c r="Y397" i="1"/>
  <c r="BP396" i="1"/>
  <c r="BN396" i="1"/>
  <c r="Z396" i="1"/>
  <c r="Z397" i="1" s="1"/>
  <c r="BP400" i="1"/>
  <c r="BN400" i="1"/>
  <c r="Z400" i="1"/>
  <c r="BP438" i="1"/>
  <c r="BN438" i="1"/>
  <c r="Z438" i="1"/>
  <c r="BP472" i="1"/>
  <c r="BN472" i="1"/>
  <c r="Z472" i="1"/>
  <c r="BP494" i="1"/>
  <c r="BN494" i="1"/>
  <c r="Z494" i="1"/>
  <c r="BP525" i="1"/>
  <c r="BN525" i="1"/>
  <c r="Z525" i="1"/>
  <c r="Z25" i="1"/>
  <c r="BN25" i="1"/>
  <c r="Z50" i="1"/>
  <c r="BN50" i="1"/>
  <c r="Z60" i="1"/>
  <c r="BN60" i="1"/>
  <c r="Z76" i="1"/>
  <c r="BN76" i="1"/>
  <c r="BP87" i="1"/>
  <c r="BN87" i="1"/>
  <c r="Z87" i="1"/>
  <c r="BP107" i="1"/>
  <c r="BN107" i="1"/>
  <c r="Z107" i="1"/>
  <c r="BP144" i="1"/>
  <c r="BN144" i="1"/>
  <c r="Z144" i="1"/>
  <c r="BP199" i="1"/>
  <c r="BN199" i="1"/>
  <c r="Z199" i="1"/>
  <c r="BP217" i="1"/>
  <c r="BN217" i="1"/>
  <c r="Z217" i="1"/>
  <c r="BP260" i="1"/>
  <c r="BN260" i="1"/>
  <c r="Z260" i="1"/>
  <c r="BP312" i="1"/>
  <c r="BN312" i="1"/>
  <c r="Z312" i="1"/>
  <c r="BP344" i="1"/>
  <c r="BN344" i="1"/>
  <c r="Z344" i="1"/>
  <c r="BP418" i="1"/>
  <c r="BN418" i="1"/>
  <c r="Z418" i="1"/>
  <c r="BP464" i="1"/>
  <c r="BN464" i="1"/>
  <c r="Z464" i="1"/>
  <c r="BP482" i="1"/>
  <c r="BN482" i="1"/>
  <c r="Z482" i="1"/>
  <c r="BP486" i="1"/>
  <c r="BN486" i="1"/>
  <c r="Z486" i="1"/>
  <c r="Y527" i="1"/>
  <c r="Y526" i="1"/>
  <c r="BP524" i="1"/>
  <c r="BN524" i="1"/>
  <c r="Z524" i="1"/>
  <c r="BP27" i="1"/>
  <c r="BN27" i="1"/>
  <c r="Z27" i="1"/>
  <c r="BP66" i="1"/>
  <c r="BN66" i="1"/>
  <c r="Z66" i="1"/>
  <c r="Y82" i="1"/>
  <c r="BP80" i="1"/>
  <c r="BN80" i="1"/>
  <c r="Z80" i="1"/>
  <c r="BP105" i="1"/>
  <c r="BN105" i="1"/>
  <c r="Z105" i="1"/>
  <c r="BP119" i="1"/>
  <c r="BN119" i="1"/>
  <c r="Z119" i="1"/>
  <c r="BP134" i="1"/>
  <c r="BN134" i="1"/>
  <c r="Z134" i="1"/>
  <c r="BP138" i="1"/>
  <c r="BN138" i="1"/>
  <c r="Z138" i="1"/>
  <c r="BP167" i="1"/>
  <c r="BN167" i="1"/>
  <c r="Z167" i="1"/>
  <c r="Y181" i="1"/>
  <c r="Y180" i="1"/>
  <c r="BP177" i="1"/>
  <c r="BN177" i="1"/>
  <c r="Z177" i="1"/>
  <c r="BP179" i="1"/>
  <c r="BN179" i="1"/>
  <c r="Z179" i="1"/>
  <c r="Y195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58" i="1"/>
  <c r="BN258" i="1"/>
  <c r="Z258" i="1"/>
  <c r="BP275" i="1"/>
  <c r="BN275" i="1"/>
  <c r="Z275" i="1"/>
  <c r="BP310" i="1"/>
  <c r="BN310" i="1"/>
  <c r="Z310" i="1"/>
  <c r="BP324" i="1"/>
  <c r="BN324" i="1"/>
  <c r="Z324" i="1"/>
  <c r="Y342" i="1"/>
  <c r="BP337" i="1"/>
  <c r="BN337" i="1"/>
  <c r="Z337" i="1"/>
  <c r="Y341" i="1"/>
  <c r="BP346" i="1"/>
  <c r="BN346" i="1"/>
  <c r="Z346" i="1"/>
  <c r="BP367" i="1"/>
  <c r="BN367" i="1"/>
  <c r="Z367" i="1"/>
  <c r="Y385" i="1"/>
  <c r="Y384" i="1"/>
  <c r="BP383" i="1"/>
  <c r="BN383" i="1"/>
  <c r="Z383" i="1"/>
  <c r="Z384" i="1" s="1"/>
  <c r="BP388" i="1"/>
  <c r="BN388" i="1"/>
  <c r="Z388" i="1"/>
  <c r="B563" i="1"/>
  <c r="X555" i="1"/>
  <c r="BP23" i="1"/>
  <c r="BN23" i="1"/>
  <c r="Z23" i="1"/>
  <c r="BP39" i="1"/>
  <c r="BN39" i="1"/>
  <c r="Z39" i="1"/>
  <c r="Y62" i="1"/>
  <c r="BP58" i="1"/>
  <c r="BN58" i="1"/>
  <c r="Z58" i="1"/>
  <c r="BP74" i="1"/>
  <c r="BN74" i="1"/>
  <c r="Z74" i="1"/>
  <c r="Y100" i="1"/>
  <c r="BP96" i="1"/>
  <c r="BN96" i="1"/>
  <c r="Z96" i="1"/>
  <c r="Y115" i="1"/>
  <c r="BP111" i="1"/>
  <c r="BN111" i="1"/>
  <c r="Z111" i="1"/>
  <c r="BP123" i="1"/>
  <c r="BN123" i="1"/>
  <c r="Z123" i="1"/>
  <c r="Y151" i="1"/>
  <c r="Y150" i="1"/>
  <c r="BP149" i="1"/>
  <c r="BN149" i="1"/>
  <c r="Z149" i="1"/>
  <c r="Z150" i="1" s="1"/>
  <c r="Y157" i="1"/>
  <c r="BP153" i="1"/>
  <c r="BN153" i="1"/>
  <c r="Z153" i="1"/>
  <c r="BP171" i="1"/>
  <c r="BN171" i="1"/>
  <c r="Z171" i="1"/>
  <c r="BP178" i="1"/>
  <c r="BN178" i="1"/>
  <c r="Z178" i="1"/>
  <c r="BP201" i="1"/>
  <c r="BN201" i="1"/>
  <c r="Z201" i="1"/>
  <c r="BP211" i="1"/>
  <c r="BN211" i="1"/>
  <c r="Z211" i="1"/>
  <c r="Y223" i="1"/>
  <c r="BP221" i="1"/>
  <c r="BN221" i="1"/>
  <c r="Z221" i="1"/>
  <c r="BP234" i="1"/>
  <c r="BN234" i="1"/>
  <c r="Z234" i="1"/>
  <c r="BP267" i="1"/>
  <c r="BN267" i="1"/>
  <c r="Z267" i="1"/>
  <c r="P563" i="1"/>
  <c r="Y283" i="1"/>
  <c r="BP282" i="1"/>
  <c r="BN282" i="1"/>
  <c r="Z282" i="1"/>
  <c r="Z283" i="1" s="1"/>
  <c r="Y288" i="1"/>
  <c r="Y287" i="1"/>
  <c r="BP286" i="1"/>
  <c r="BN286" i="1"/>
  <c r="Z286" i="1"/>
  <c r="Z287" i="1" s="1"/>
  <c r="Y293" i="1"/>
  <c r="Q563" i="1"/>
  <c r="Y292" i="1"/>
  <c r="BP291" i="1"/>
  <c r="BN291" i="1"/>
  <c r="Z291" i="1"/>
  <c r="Z292" i="1" s="1"/>
  <c r="BP296" i="1"/>
  <c r="BN296" i="1"/>
  <c r="Z296" i="1"/>
  <c r="Y320" i="1"/>
  <c r="BP316" i="1"/>
  <c r="BN316" i="1"/>
  <c r="Z316" i="1"/>
  <c r="BP332" i="1"/>
  <c r="BN332" i="1"/>
  <c r="Z332" i="1"/>
  <c r="BP338" i="1"/>
  <c r="BN338" i="1"/>
  <c r="Z338" i="1"/>
  <c r="BP357" i="1"/>
  <c r="BN357" i="1"/>
  <c r="Z357" i="1"/>
  <c r="BP363" i="1"/>
  <c r="BN363" i="1"/>
  <c r="Z363" i="1"/>
  <c r="Y375" i="1"/>
  <c r="BP373" i="1"/>
  <c r="BN373" i="1"/>
  <c r="Z373" i="1"/>
  <c r="BP52" i="1"/>
  <c r="BN52" i="1"/>
  <c r="Z52" i="1"/>
  <c r="BP402" i="1"/>
  <c r="BN402" i="1"/>
  <c r="Z402" i="1"/>
  <c r="BP440" i="1"/>
  <c r="BN440" i="1"/>
  <c r="Z440" i="1"/>
  <c r="BP466" i="1"/>
  <c r="BN466" i="1"/>
  <c r="Z466" i="1"/>
  <c r="BP474" i="1"/>
  <c r="BN474" i="1"/>
  <c r="Z474" i="1"/>
  <c r="BP488" i="1"/>
  <c r="BN488" i="1"/>
  <c r="Z488" i="1"/>
  <c r="BP498" i="1"/>
  <c r="BN498" i="1"/>
  <c r="Z498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X554" i="1"/>
  <c r="X553" i="1"/>
  <c r="D563" i="1"/>
  <c r="Y78" i="1"/>
  <c r="E563" i="1"/>
  <c r="Y129" i="1"/>
  <c r="Y219" i="1"/>
  <c r="Y240" i="1"/>
  <c r="U563" i="1"/>
  <c r="Y359" i="1"/>
  <c r="Y358" i="1"/>
  <c r="BP379" i="1"/>
  <c r="BN379" i="1"/>
  <c r="BP392" i="1"/>
  <c r="BN392" i="1"/>
  <c r="Z392" i="1"/>
  <c r="BP416" i="1"/>
  <c r="BN416" i="1"/>
  <c r="Z416" i="1"/>
  <c r="BP427" i="1"/>
  <c r="BN427" i="1"/>
  <c r="Z427" i="1"/>
  <c r="Y563" i="1"/>
  <c r="BP432" i="1"/>
  <c r="BN432" i="1"/>
  <c r="Z432" i="1"/>
  <c r="BP462" i="1"/>
  <c r="BN462" i="1"/>
  <c r="Z462" i="1"/>
  <c r="BP470" i="1"/>
  <c r="BN470" i="1"/>
  <c r="Z470" i="1"/>
  <c r="Y484" i="1"/>
  <c r="BP480" i="1"/>
  <c r="BN480" i="1"/>
  <c r="Z480" i="1"/>
  <c r="BP492" i="1"/>
  <c r="BN492" i="1"/>
  <c r="Z492" i="1"/>
  <c r="Y506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H9" i="1"/>
  <c r="A10" i="1"/>
  <c r="Y42" i="1"/>
  <c r="Y46" i="1"/>
  <c r="Y55" i="1"/>
  <c r="Y90" i="1"/>
  <c r="Y101" i="1"/>
  <c r="BP106" i="1"/>
  <c r="BN106" i="1"/>
  <c r="Z106" i="1"/>
  <c r="Y146" i="1"/>
  <c r="BP143" i="1"/>
  <c r="BN143" i="1"/>
  <c r="Z143" i="1"/>
  <c r="Z145" i="1" s="1"/>
  <c r="BP166" i="1"/>
  <c r="BN166" i="1"/>
  <c r="Z166" i="1"/>
  <c r="BP170" i="1"/>
  <c r="BN170" i="1"/>
  <c r="Z170" i="1"/>
  <c r="J563" i="1"/>
  <c r="Y191" i="1"/>
  <c r="BP188" i="1"/>
  <c r="BN188" i="1"/>
  <c r="Z188" i="1"/>
  <c r="Z190" i="1" s="1"/>
  <c r="BP200" i="1"/>
  <c r="BN200" i="1"/>
  <c r="Z200" i="1"/>
  <c r="BP216" i="1"/>
  <c r="BN216" i="1"/>
  <c r="Z216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Y335" i="1"/>
  <c r="BP345" i="1"/>
  <c r="BN345" i="1"/>
  <c r="Z345" i="1"/>
  <c r="Y347" i="1"/>
  <c r="BP389" i="1"/>
  <c r="BN389" i="1"/>
  <c r="Z389" i="1"/>
  <c r="Y393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X556" i="1"/>
  <c r="Y28" i="1"/>
  <c r="Y63" i="1"/>
  <c r="Y69" i="1"/>
  <c r="Y77" i="1"/>
  <c r="Y83" i="1"/>
  <c r="F563" i="1"/>
  <c r="Y109" i="1"/>
  <c r="BP104" i="1"/>
  <c r="BN104" i="1"/>
  <c r="BP118" i="1"/>
  <c r="BN118" i="1"/>
  <c r="Z118" i="1"/>
  <c r="BP122" i="1"/>
  <c r="BN122" i="1"/>
  <c r="Z122" i="1"/>
  <c r="BP139" i="1"/>
  <c r="BN139" i="1"/>
  <c r="Z139" i="1"/>
  <c r="Z140" i="1" s="1"/>
  <c r="Y141" i="1"/>
  <c r="Y174" i="1"/>
  <c r="Y184" i="1"/>
  <c r="BP183" i="1"/>
  <c r="BN183" i="1"/>
  <c r="Z183" i="1"/>
  <c r="Z184" i="1" s="1"/>
  <c r="Y185" i="1"/>
  <c r="BP204" i="1"/>
  <c r="BN204" i="1"/>
  <c r="Z204" i="1"/>
  <c r="BP212" i="1"/>
  <c r="BN212" i="1"/>
  <c r="Z21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Y108" i="1"/>
  <c r="BP112" i="1"/>
  <c r="BN112" i="1"/>
  <c r="Z112" i="1"/>
  <c r="Z114" i="1" s="1"/>
  <c r="Y125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Z135" i="1" s="1"/>
  <c r="Y140" i="1"/>
  <c r="Y145" i="1"/>
  <c r="BP154" i="1"/>
  <c r="BN154" i="1"/>
  <c r="Z154" i="1"/>
  <c r="Z156" i="1" s="1"/>
  <c r="Y175" i="1"/>
  <c r="BP168" i="1"/>
  <c r="BN168" i="1"/>
  <c r="Z168" i="1"/>
  <c r="BP172" i="1"/>
  <c r="BN172" i="1"/>
  <c r="Z172" i="1"/>
  <c r="Y190" i="1"/>
  <c r="BP194" i="1"/>
  <c r="BN194" i="1"/>
  <c r="Z194" i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63" i="1"/>
  <c r="Y236" i="1"/>
  <c r="BP227" i="1"/>
  <c r="BN227" i="1"/>
  <c r="Z227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Y370" i="1"/>
  <c r="BP368" i="1"/>
  <c r="BN368" i="1"/>
  <c r="Z368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BP325" i="1"/>
  <c r="BN325" i="1"/>
  <c r="Z325" i="1"/>
  <c r="BP333" i="1"/>
  <c r="BN333" i="1"/>
  <c r="Z333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BP499" i="1"/>
  <c r="BN499" i="1"/>
  <c r="Z499" i="1"/>
  <c r="Z501" i="1" s="1"/>
  <c r="Y501" i="1"/>
  <c r="Z563" i="1"/>
  <c r="Y447" i="1"/>
  <c r="Z483" i="1"/>
  <c r="BP481" i="1"/>
  <c r="BN481" i="1"/>
  <c r="Z481" i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62" i="1" l="1"/>
  <c r="Z41" i="1"/>
  <c r="Z393" i="1"/>
  <c r="Z375" i="1"/>
  <c r="Z341" i="1"/>
  <c r="Z195" i="1"/>
  <c r="Z174" i="1"/>
  <c r="Z108" i="1"/>
  <c r="Z77" i="1"/>
  <c r="Z347" i="1"/>
  <c r="Z526" i="1"/>
  <c r="Z495" i="1"/>
  <c r="Z278" i="1"/>
  <c r="Z262" i="1"/>
  <c r="Z235" i="1"/>
  <c r="Z218" i="1"/>
  <c r="Z124" i="1"/>
  <c r="Z531" i="1"/>
  <c r="Z180" i="1"/>
  <c r="Z441" i="1"/>
  <c r="Z370" i="1"/>
  <c r="Z404" i="1"/>
  <c r="Z538" i="1"/>
  <c r="Z514" i="1"/>
  <c r="Z313" i="1"/>
  <c r="Y554" i="1"/>
  <c r="Z521" i="1"/>
  <c r="Z477" i="1"/>
  <c r="Z423" i="1"/>
  <c r="Z320" i="1"/>
  <c r="Z270" i="1"/>
  <c r="Z206" i="1"/>
  <c r="Z100" i="1"/>
  <c r="Z89" i="1"/>
  <c r="Z68" i="1"/>
  <c r="Z55" i="1"/>
  <c r="Y553" i="1"/>
  <c r="Y555" i="1"/>
  <c r="Z28" i="1"/>
  <c r="Y557" i="1"/>
  <c r="Z334" i="1"/>
  <c r="Z328" i="1"/>
  <c r="Z558" i="1" l="1"/>
  <c r="Y556" i="1"/>
</calcChain>
</file>

<file path=xl/sharedStrings.xml><?xml version="1.0" encoding="utf-8"?>
<sst xmlns="http://schemas.openxmlformats.org/spreadsheetml/2006/main" count="2483" uniqueCount="871">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</sst>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97" sqref="AA97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5" t="s">
        <v>0</v>
      </c>
      <c r="E1" s="654"/>
      <c r="F1" s="654"/>
      <c r="G1" s="13" t="s">
        <v>1</v>
      </c>
      <c r="H1" s="695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0"/>
      <c r="Q3" s="620"/>
      <c r="R3" s="620"/>
      <c r="S3" s="620"/>
      <c r="T3" s="620"/>
      <c r="U3" s="620"/>
      <c r="V3" s="620"/>
      <c r="W3" s="620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7"/>
      <c r="C5" s="638"/>
      <c r="D5" s="697"/>
      <c r="E5" s="698"/>
      <c r="F5" s="935" t="s">
        <v>9</v>
      </c>
      <c r="G5" s="638"/>
      <c r="H5" s="697" t="s">
        <v>870</v>
      </c>
      <c r="I5" s="878"/>
      <c r="J5" s="878"/>
      <c r="K5" s="878"/>
      <c r="L5" s="878"/>
      <c r="M5" s="698"/>
      <c r="N5" s="58"/>
      <c r="P5" s="24" t="s">
        <v>10</v>
      </c>
      <c r="Q5" s="929">
        <v>45799</v>
      </c>
      <c r="R5" s="744"/>
      <c r="T5" s="793" t="s">
        <v>11</v>
      </c>
      <c r="U5" s="769"/>
      <c r="V5" s="795" t="s">
        <v>12</v>
      </c>
      <c r="W5" s="744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7"/>
      <c r="C6" s="638"/>
      <c r="D6" s="882" t="s">
        <v>14</v>
      </c>
      <c r="E6" s="883"/>
      <c r="F6" s="883"/>
      <c r="G6" s="883"/>
      <c r="H6" s="883"/>
      <c r="I6" s="883"/>
      <c r="J6" s="883"/>
      <c r="K6" s="883"/>
      <c r="L6" s="883"/>
      <c r="M6" s="744"/>
      <c r="N6" s="59"/>
      <c r="P6" s="24" t="s">
        <v>15</v>
      </c>
      <c r="Q6" s="956" t="str">
        <f>IF(Q5=0," ",CHOOSE(WEEKDAY(Q5,2),"Понедельник","Вторник","Среда","Четверг","Пятница","Суббота","Воскресенье"))</f>
        <v>Четверг</v>
      </c>
      <c r="R6" s="618"/>
      <c r="T6" s="768" t="s">
        <v>16</v>
      </c>
      <c r="U6" s="769"/>
      <c r="V6" s="865" t="s">
        <v>17</v>
      </c>
      <c r="W6" s="665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5" t="str">
        <f>IFERROR(VLOOKUP(DeliveryAddress,Table,3,0),1)</f>
        <v>1</v>
      </c>
      <c r="E7" s="676"/>
      <c r="F7" s="676"/>
      <c r="G7" s="676"/>
      <c r="H7" s="676"/>
      <c r="I7" s="676"/>
      <c r="J7" s="676"/>
      <c r="K7" s="676"/>
      <c r="L7" s="676"/>
      <c r="M7" s="677"/>
      <c r="N7" s="60"/>
      <c r="P7" s="24"/>
      <c r="Q7" s="43"/>
      <c r="R7" s="43"/>
      <c r="T7" s="620"/>
      <c r="U7" s="769"/>
      <c r="V7" s="866"/>
      <c r="W7" s="867"/>
      <c r="AB7" s="52"/>
      <c r="AC7" s="52"/>
      <c r="AD7" s="52"/>
      <c r="AE7" s="52"/>
    </row>
    <row r="8" spans="1:32" s="607" customFormat="1" ht="25.5" customHeight="1" x14ac:dyDescent="0.2">
      <c r="A8" s="960" t="s">
        <v>18</v>
      </c>
      <c r="B8" s="628"/>
      <c r="C8" s="629"/>
      <c r="D8" s="681" t="s">
        <v>19</v>
      </c>
      <c r="E8" s="682"/>
      <c r="F8" s="682"/>
      <c r="G8" s="682"/>
      <c r="H8" s="682"/>
      <c r="I8" s="682"/>
      <c r="J8" s="682"/>
      <c r="K8" s="682"/>
      <c r="L8" s="682"/>
      <c r="M8" s="683"/>
      <c r="N8" s="61"/>
      <c r="P8" s="24" t="s">
        <v>20</v>
      </c>
      <c r="Q8" s="756">
        <v>0.58333333333333337</v>
      </c>
      <c r="R8" s="677"/>
      <c r="T8" s="620"/>
      <c r="U8" s="769"/>
      <c r="V8" s="866"/>
      <c r="W8" s="867"/>
      <c r="AB8" s="52"/>
      <c r="AC8" s="52"/>
      <c r="AD8" s="52"/>
      <c r="AE8" s="52"/>
    </row>
    <row r="9" spans="1:32" s="607" customFormat="1" ht="39.950000000000003" customHeight="1" x14ac:dyDescent="0.2">
      <c r="A9" s="7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762"/>
      <c r="E9" s="635"/>
      <c r="F9" s="7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5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5"/>
      <c r="L9" s="635"/>
      <c r="M9" s="635"/>
      <c r="N9" s="605"/>
      <c r="P9" s="27" t="s">
        <v>21</v>
      </c>
      <c r="Q9" s="740"/>
      <c r="R9" s="741"/>
      <c r="T9" s="620"/>
      <c r="U9" s="769"/>
      <c r="V9" s="868"/>
      <c r="W9" s="869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762"/>
      <c r="E10" s="635"/>
      <c r="F10" s="7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857" t="str">
        <f>IFERROR(VLOOKUP($D$10,Proxy,2,FALSE),"")</f>
        <v/>
      </c>
      <c r="I10" s="620"/>
      <c r="J10" s="620"/>
      <c r="K10" s="620"/>
      <c r="L10" s="620"/>
      <c r="M10" s="620"/>
      <c r="N10" s="606"/>
      <c r="P10" s="27" t="s">
        <v>22</v>
      </c>
      <c r="Q10" s="770"/>
      <c r="R10" s="771"/>
      <c r="U10" s="24" t="s">
        <v>23</v>
      </c>
      <c r="V10" s="664" t="s">
        <v>24</v>
      </c>
      <c r="W10" s="665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3"/>
      <c r="R11" s="744"/>
      <c r="U11" s="24" t="s">
        <v>27</v>
      </c>
      <c r="V11" s="901" t="s">
        <v>28</v>
      </c>
      <c r="W11" s="741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7" t="s">
        <v>29</v>
      </c>
      <c r="B12" s="637"/>
      <c r="C12" s="637"/>
      <c r="D12" s="637"/>
      <c r="E12" s="637"/>
      <c r="F12" s="637"/>
      <c r="G12" s="637"/>
      <c r="H12" s="637"/>
      <c r="I12" s="637"/>
      <c r="J12" s="637"/>
      <c r="K12" s="637"/>
      <c r="L12" s="637"/>
      <c r="M12" s="638"/>
      <c r="N12" s="62"/>
      <c r="P12" s="24" t="s">
        <v>30</v>
      </c>
      <c r="Q12" s="756"/>
      <c r="R12" s="677"/>
      <c r="S12" s="25"/>
      <c r="U12" s="24"/>
      <c r="V12" s="654"/>
      <c r="W12" s="620"/>
      <c r="AB12" s="52"/>
      <c r="AC12" s="52"/>
      <c r="AD12" s="52"/>
      <c r="AE12" s="52"/>
    </row>
    <row r="13" spans="1:32" s="607" customFormat="1" ht="23.25" customHeight="1" x14ac:dyDescent="0.2">
      <c r="A13" s="787" t="s">
        <v>31</v>
      </c>
      <c r="B13" s="637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8"/>
      <c r="N13" s="62"/>
      <c r="O13" s="27"/>
      <c r="P13" s="27" t="s">
        <v>32</v>
      </c>
      <c r="Q13" s="901"/>
      <c r="R13" s="741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7" t="s">
        <v>33</v>
      </c>
      <c r="B14" s="637"/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8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3" t="s">
        <v>34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8"/>
      <c r="N15" s="63"/>
      <c r="P15" s="777" t="s">
        <v>35</v>
      </c>
      <c r="Q15" s="654"/>
      <c r="R15" s="654"/>
      <c r="S15" s="654"/>
      <c r="T15" s="65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8"/>
      <c r="Q16" s="778"/>
      <c r="R16" s="778"/>
      <c r="S16" s="778"/>
      <c r="T16" s="778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1" t="s">
        <v>38</v>
      </c>
      <c r="D17" s="662" t="s">
        <v>39</v>
      </c>
      <c r="E17" s="727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6"/>
      <c r="R17" s="726"/>
      <c r="S17" s="726"/>
      <c r="T17" s="727"/>
      <c r="U17" s="969" t="s">
        <v>51</v>
      </c>
      <c r="V17" s="638"/>
      <c r="W17" s="662" t="s">
        <v>52</v>
      </c>
      <c r="X17" s="662" t="s">
        <v>53</v>
      </c>
      <c r="Y17" s="954" t="s">
        <v>54</v>
      </c>
      <c r="Z17" s="861" t="s">
        <v>55</v>
      </c>
      <c r="AA17" s="855" t="s">
        <v>56</v>
      </c>
      <c r="AB17" s="855" t="s">
        <v>57</v>
      </c>
      <c r="AC17" s="855" t="s">
        <v>58</v>
      </c>
      <c r="AD17" s="855" t="s">
        <v>59</v>
      </c>
      <c r="AE17" s="930"/>
      <c r="AF17" s="931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8"/>
      <c r="E18" s="730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8"/>
      <c r="Q18" s="729"/>
      <c r="R18" s="729"/>
      <c r="S18" s="729"/>
      <c r="T18" s="730"/>
      <c r="U18" s="67" t="s">
        <v>61</v>
      </c>
      <c r="V18" s="67" t="s">
        <v>62</v>
      </c>
      <c r="W18" s="663"/>
      <c r="X18" s="663"/>
      <c r="Y18" s="955"/>
      <c r="Z18" s="862"/>
      <c r="AA18" s="856"/>
      <c r="AB18" s="856"/>
      <c r="AC18" s="856"/>
      <c r="AD18" s="932"/>
      <c r="AE18" s="933"/>
      <c r="AF18" s="934"/>
      <c r="AG18" s="66"/>
      <c r="BD18" s="65"/>
    </row>
    <row r="19" spans="1:68" ht="27.75" hidden="1" customHeight="1" x14ac:dyDescent="0.2">
      <c r="A19" s="667" t="s">
        <v>63</v>
      </c>
      <c r="B19" s="668"/>
      <c r="C19" s="668"/>
      <c r="D19" s="668"/>
      <c r="E19" s="668"/>
      <c r="F19" s="668"/>
      <c r="G19" s="668"/>
      <c r="H19" s="668"/>
      <c r="I19" s="668"/>
      <c r="J19" s="668"/>
      <c r="K19" s="668"/>
      <c r="L19" s="668"/>
      <c r="M19" s="668"/>
      <c r="N19" s="668"/>
      <c r="O19" s="668"/>
      <c r="P19" s="668"/>
      <c r="Q19" s="668"/>
      <c r="R19" s="668"/>
      <c r="S19" s="668"/>
      <c r="T19" s="668"/>
      <c r="U19" s="668"/>
      <c r="V19" s="668"/>
      <c r="W19" s="668"/>
      <c r="X19" s="668"/>
      <c r="Y19" s="668"/>
      <c r="Z19" s="668"/>
      <c r="AA19" s="49"/>
      <c r="AB19" s="49"/>
      <c r="AC19" s="49"/>
    </row>
    <row r="20" spans="1:68" ht="16.5" hidden="1" customHeight="1" x14ac:dyDescent="0.25">
      <c r="A20" s="630" t="s">
        <v>63</v>
      </c>
      <c r="B20" s="620"/>
      <c r="C20" s="620"/>
      <c r="D20" s="620"/>
      <c r="E20" s="620"/>
      <c r="F20" s="620"/>
      <c r="G20" s="620"/>
      <c r="H20" s="620"/>
      <c r="I20" s="620"/>
      <c r="J20" s="620"/>
      <c r="K20" s="620"/>
      <c r="L20" s="620"/>
      <c r="M20" s="620"/>
      <c r="N20" s="620"/>
      <c r="O20" s="620"/>
      <c r="P20" s="620"/>
      <c r="Q20" s="620"/>
      <c r="R20" s="620"/>
      <c r="S20" s="620"/>
      <c r="T20" s="620"/>
      <c r="U20" s="620"/>
      <c r="V20" s="620"/>
      <c r="W20" s="620"/>
      <c r="X20" s="620"/>
      <c r="Y20" s="620"/>
      <c r="Z20" s="620"/>
      <c r="AA20" s="608"/>
      <c r="AB20" s="608"/>
      <c r="AC20" s="608"/>
    </row>
    <row r="21" spans="1:68" ht="14.25" hidden="1" customHeight="1" x14ac:dyDescent="0.25">
      <c r="A21" s="633" t="s">
        <v>64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09"/>
      <c r="AB21" s="609"/>
      <c r="AC21" s="609"/>
    </row>
    <row r="22" spans="1:68" ht="37.5" hidden="1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3"/>
      <c r="R22" s="623"/>
      <c r="S22" s="623"/>
      <c r="T22" s="624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3"/>
      <c r="R23" s="623"/>
      <c r="S23" s="623"/>
      <c r="T23" s="624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3"/>
      <c r="R24" s="623"/>
      <c r="S24" s="623"/>
      <c r="T24" s="624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3"/>
      <c r="R25" s="623"/>
      <c r="S25" s="623"/>
      <c r="T25" s="624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3"/>
      <c r="R26" s="623"/>
      <c r="S26" s="623"/>
      <c r="T26" s="624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3"/>
      <c r="R27" s="623"/>
      <c r="S27" s="623"/>
      <c r="T27" s="624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19"/>
      <c r="B28" s="620"/>
      <c r="C28" s="620"/>
      <c r="D28" s="620"/>
      <c r="E28" s="620"/>
      <c r="F28" s="620"/>
      <c r="G28" s="620"/>
      <c r="H28" s="620"/>
      <c r="I28" s="620"/>
      <c r="J28" s="620"/>
      <c r="K28" s="620"/>
      <c r="L28" s="620"/>
      <c r="M28" s="620"/>
      <c r="N28" s="620"/>
      <c r="O28" s="621"/>
      <c r="P28" s="627" t="s">
        <v>86</v>
      </c>
      <c r="Q28" s="628"/>
      <c r="R28" s="628"/>
      <c r="S28" s="628"/>
      <c r="T28" s="628"/>
      <c r="U28" s="628"/>
      <c r="V28" s="629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0"/>
      <c r="B29" s="620"/>
      <c r="C29" s="620"/>
      <c r="D29" s="620"/>
      <c r="E29" s="620"/>
      <c r="F29" s="620"/>
      <c r="G29" s="620"/>
      <c r="H29" s="620"/>
      <c r="I29" s="620"/>
      <c r="J29" s="620"/>
      <c r="K29" s="620"/>
      <c r="L29" s="620"/>
      <c r="M29" s="620"/>
      <c r="N29" s="620"/>
      <c r="O29" s="621"/>
      <c r="P29" s="627" t="s">
        <v>86</v>
      </c>
      <c r="Q29" s="628"/>
      <c r="R29" s="628"/>
      <c r="S29" s="628"/>
      <c r="T29" s="628"/>
      <c r="U29" s="628"/>
      <c r="V29" s="629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33" t="s">
        <v>88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09"/>
      <c r="AB30" s="609"/>
      <c r="AC30" s="609"/>
    </row>
    <row r="31" spans="1:68" ht="27" hidden="1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3"/>
      <c r="R31" s="623"/>
      <c r="S31" s="623"/>
      <c r="T31" s="624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19"/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1"/>
      <c r="P32" s="627" t="s">
        <v>86</v>
      </c>
      <c r="Q32" s="628"/>
      <c r="R32" s="628"/>
      <c r="S32" s="628"/>
      <c r="T32" s="628"/>
      <c r="U32" s="628"/>
      <c r="V32" s="629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0"/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1"/>
      <c r="P33" s="627" t="s">
        <v>86</v>
      </c>
      <c r="Q33" s="628"/>
      <c r="R33" s="628"/>
      <c r="S33" s="628"/>
      <c r="T33" s="628"/>
      <c r="U33" s="628"/>
      <c r="V33" s="629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67" t="s">
        <v>94</v>
      </c>
      <c r="B34" s="668"/>
      <c r="C34" s="668"/>
      <c r="D34" s="668"/>
      <c r="E34" s="668"/>
      <c r="F34" s="668"/>
      <c r="G34" s="668"/>
      <c r="H34" s="668"/>
      <c r="I34" s="668"/>
      <c r="J34" s="668"/>
      <c r="K34" s="668"/>
      <c r="L34" s="668"/>
      <c r="M34" s="668"/>
      <c r="N34" s="668"/>
      <c r="O34" s="668"/>
      <c r="P34" s="668"/>
      <c r="Q34" s="668"/>
      <c r="R34" s="668"/>
      <c r="S34" s="668"/>
      <c r="T34" s="668"/>
      <c r="U34" s="668"/>
      <c r="V34" s="668"/>
      <c r="W34" s="668"/>
      <c r="X34" s="668"/>
      <c r="Y34" s="668"/>
      <c r="Z34" s="668"/>
      <c r="AA34" s="49"/>
      <c r="AB34" s="49"/>
      <c r="AC34" s="49"/>
    </row>
    <row r="35" spans="1:68" ht="16.5" hidden="1" customHeight="1" x14ac:dyDescent="0.25">
      <c r="A35" s="630" t="s">
        <v>95</v>
      </c>
      <c r="B35" s="620"/>
      <c r="C35" s="620"/>
      <c r="D35" s="620"/>
      <c r="E35" s="620"/>
      <c r="F35" s="620"/>
      <c r="G35" s="620"/>
      <c r="H35" s="620"/>
      <c r="I35" s="620"/>
      <c r="J35" s="620"/>
      <c r="K35" s="620"/>
      <c r="L35" s="620"/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620"/>
      <c r="Y35" s="620"/>
      <c r="Z35" s="620"/>
      <c r="AA35" s="608"/>
      <c r="AB35" s="608"/>
      <c r="AC35" s="608"/>
    </row>
    <row r="36" spans="1:68" ht="14.25" hidden="1" customHeight="1" x14ac:dyDescent="0.25">
      <c r="A36" s="633" t="s">
        <v>96</v>
      </c>
      <c r="B36" s="620"/>
      <c r="C36" s="620"/>
      <c r="D36" s="620"/>
      <c r="E36" s="620"/>
      <c r="F36" s="620"/>
      <c r="G36" s="620"/>
      <c r="H36" s="620"/>
      <c r="I36" s="620"/>
      <c r="J36" s="620"/>
      <c r="K36" s="620"/>
      <c r="L36" s="620"/>
      <c r="M36" s="620"/>
      <c r="N36" s="620"/>
      <c r="O36" s="620"/>
      <c r="P36" s="620"/>
      <c r="Q36" s="620"/>
      <c r="R36" s="620"/>
      <c r="S36" s="620"/>
      <c r="T36" s="620"/>
      <c r="U36" s="620"/>
      <c r="V36" s="620"/>
      <c r="W36" s="620"/>
      <c r="X36" s="620"/>
      <c r="Y36" s="620"/>
      <c r="Z36" s="620"/>
      <c r="AA36" s="609"/>
      <c r="AB36" s="609"/>
      <c r="AC36" s="609"/>
    </row>
    <row r="37" spans="1:68" ht="16.5" hidden="1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3"/>
      <c r="R37" s="623"/>
      <c r="S37" s="623"/>
      <c r="T37" s="624"/>
      <c r="U37" s="35"/>
      <c r="V37" s="35"/>
      <c r="W37" s="36" t="s">
        <v>69</v>
      </c>
      <c r="X37" s="613">
        <v>0</v>
      </c>
      <c r="Y37" s="614">
        <f>IFERROR(IF(X37="",0,CEILING((X37/$H37),1)*$H37),"")</f>
        <v>0</v>
      </c>
      <c r="Z37" s="37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3"/>
      <c r="R38" s="623"/>
      <c r="S38" s="623"/>
      <c r="T38" s="624"/>
      <c r="U38" s="35"/>
      <c r="V38" s="35"/>
      <c r="W38" s="36" t="s">
        <v>69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3"/>
      <c r="R39" s="623"/>
      <c r="S39" s="623"/>
      <c r="T39" s="624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7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3"/>
      <c r="R40" s="623"/>
      <c r="S40" s="623"/>
      <c r="T40" s="624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19"/>
      <c r="B41" s="620"/>
      <c r="C41" s="620"/>
      <c r="D41" s="620"/>
      <c r="E41" s="620"/>
      <c r="F41" s="620"/>
      <c r="G41" s="620"/>
      <c r="H41" s="620"/>
      <c r="I41" s="620"/>
      <c r="J41" s="620"/>
      <c r="K41" s="620"/>
      <c r="L41" s="620"/>
      <c r="M41" s="620"/>
      <c r="N41" s="620"/>
      <c r="O41" s="621"/>
      <c r="P41" s="627" t="s">
        <v>86</v>
      </c>
      <c r="Q41" s="628"/>
      <c r="R41" s="628"/>
      <c r="S41" s="628"/>
      <c r="T41" s="628"/>
      <c r="U41" s="628"/>
      <c r="V41" s="629"/>
      <c r="W41" s="38" t="s">
        <v>87</v>
      </c>
      <c r="X41" s="615">
        <f>IFERROR(X37/H37,"0")+IFERROR(X38/H38,"0")+IFERROR(X39/H39,"0")+IFERROR(X40/H40,"0")</f>
        <v>0</v>
      </c>
      <c r="Y41" s="615">
        <f>IFERROR(Y37/H37,"0")+IFERROR(Y38/H38,"0")+IFERROR(Y39/H39,"0")+IFERROR(Y40/H40,"0")</f>
        <v>0</v>
      </c>
      <c r="Z41" s="615">
        <f>IFERROR(IF(Z37="",0,Z37),"0")+IFERROR(IF(Z38="",0,Z38),"0")+IFERROR(IF(Z39="",0,Z39),"0")+IFERROR(IF(Z40="",0,Z40),"0")</f>
        <v>0</v>
      </c>
      <c r="AA41" s="616"/>
      <c r="AB41" s="616"/>
      <c r="AC41" s="616"/>
    </row>
    <row r="42" spans="1:68" hidden="1" x14ac:dyDescent="0.2">
      <c r="A42" s="620"/>
      <c r="B42" s="620"/>
      <c r="C42" s="620"/>
      <c r="D42" s="620"/>
      <c r="E42" s="620"/>
      <c r="F42" s="620"/>
      <c r="G42" s="620"/>
      <c r="H42" s="620"/>
      <c r="I42" s="620"/>
      <c r="J42" s="620"/>
      <c r="K42" s="620"/>
      <c r="L42" s="620"/>
      <c r="M42" s="620"/>
      <c r="N42" s="620"/>
      <c r="O42" s="621"/>
      <c r="P42" s="627" t="s">
        <v>86</v>
      </c>
      <c r="Q42" s="628"/>
      <c r="R42" s="628"/>
      <c r="S42" s="628"/>
      <c r="T42" s="628"/>
      <c r="U42" s="628"/>
      <c r="V42" s="629"/>
      <c r="W42" s="38" t="s">
        <v>69</v>
      </c>
      <c r="X42" s="615">
        <f>IFERROR(SUM(X37:X40),"0")</f>
        <v>0</v>
      </c>
      <c r="Y42" s="615">
        <f>IFERROR(SUM(Y37:Y40),"0")</f>
        <v>0</v>
      </c>
      <c r="Z42" s="38"/>
      <c r="AA42" s="616"/>
      <c r="AB42" s="616"/>
      <c r="AC42" s="616"/>
    </row>
    <row r="43" spans="1:68" ht="14.25" hidden="1" customHeight="1" x14ac:dyDescent="0.25">
      <c r="A43" s="633" t="s">
        <v>64</v>
      </c>
      <c r="B43" s="620"/>
      <c r="C43" s="620"/>
      <c r="D43" s="620"/>
      <c r="E43" s="620"/>
      <c r="F43" s="620"/>
      <c r="G43" s="620"/>
      <c r="H43" s="620"/>
      <c r="I43" s="620"/>
      <c r="J43" s="620"/>
      <c r="K43" s="620"/>
      <c r="L43" s="620"/>
      <c r="M43" s="620"/>
      <c r="N43" s="620"/>
      <c r="O43" s="620"/>
      <c r="P43" s="620"/>
      <c r="Q43" s="620"/>
      <c r="R43" s="620"/>
      <c r="S43" s="620"/>
      <c r="T43" s="620"/>
      <c r="U43" s="620"/>
      <c r="V43" s="620"/>
      <c r="W43" s="620"/>
      <c r="X43" s="620"/>
      <c r="Y43" s="620"/>
      <c r="Z43" s="620"/>
      <c r="AA43" s="609"/>
      <c r="AB43" s="609"/>
      <c r="AC43" s="609"/>
    </row>
    <row r="44" spans="1:68" ht="16.5" hidden="1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7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3"/>
      <c r="R44" s="623"/>
      <c r="S44" s="623"/>
      <c r="T44" s="624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19"/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1"/>
      <c r="P45" s="627" t="s">
        <v>86</v>
      </c>
      <c r="Q45" s="628"/>
      <c r="R45" s="628"/>
      <c r="S45" s="628"/>
      <c r="T45" s="628"/>
      <c r="U45" s="628"/>
      <c r="V45" s="629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0"/>
      <c r="B46" s="620"/>
      <c r="C46" s="620"/>
      <c r="D46" s="620"/>
      <c r="E46" s="620"/>
      <c r="F46" s="620"/>
      <c r="G46" s="620"/>
      <c r="H46" s="620"/>
      <c r="I46" s="620"/>
      <c r="J46" s="620"/>
      <c r="K46" s="620"/>
      <c r="L46" s="620"/>
      <c r="M46" s="620"/>
      <c r="N46" s="620"/>
      <c r="O46" s="621"/>
      <c r="P46" s="627" t="s">
        <v>86</v>
      </c>
      <c r="Q46" s="628"/>
      <c r="R46" s="628"/>
      <c r="S46" s="628"/>
      <c r="T46" s="628"/>
      <c r="U46" s="628"/>
      <c r="V46" s="629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116</v>
      </c>
      <c r="B47" s="620"/>
      <c r="C47" s="620"/>
      <c r="D47" s="620"/>
      <c r="E47" s="620"/>
      <c r="F47" s="620"/>
      <c r="G47" s="620"/>
      <c r="H47" s="620"/>
      <c r="I47" s="620"/>
      <c r="J47" s="620"/>
      <c r="K47" s="620"/>
      <c r="L47" s="620"/>
      <c r="M47" s="620"/>
      <c r="N47" s="620"/>
      <c r="O47" s="620"/>
      <c r="P47" s="620"/>
      <c r="Q47" s="620"/>
      <c r="R47" s="620"/>
      <c r="S47" s="620"/>
      <c r="T47" s="620"/>
      <c r="U47" s="620"/>
      <c r="V47" s="620"/>
      <c r="W47" s="620"/>
      <c r="X47" s="620"/>
      <c r="Y47" s="620"/>
      <c r="Z47" s="620"/>
      <c r="AA47" s="608"/>
      <c r="AB47" s="608"/>
      <c r="AC47" s="608"/>
    </row>
    <row r="48" spans="1:68" ht="14.25" hidden="1" customHeight="1" x14ac:dyDescent="0.25">
      <c r="A48" s="633" t="s">
        <v>96</v>
      </c>
      <c r="B48" s="620"/>
      <c r="C48" s="620"/>
      <c r="D48" s="620"/>
      <c r="E48" s="620"/>
      <c r="F48" s="620"/>
      <c r="G48" s="620"/>
      <c r="H48" s="620"/>
      <c r="I48" s="620"/>
      <c r="J48" s="620"/>
      <c r="K48" s="620"/>
      <c r="L48" s="620"/>
      <c r="M48" s="620"/>
      <c r="N48" s="620"/>
      <c r="O48" s="620"/>
      <c r="P48" s="620"/>
      <c r="Q48" s="620"/>
      <c r="R48" s="620"/>
      <c r="S48" s="620"/>
      <c r="T48" s="620"/>
      <c r="U48" s="620"/>
      <c r="V48" s="620"/>
      <c r="W48" s="620"/>
      <c r="X48" s="620"/>
      <c r="Y48" s="620"/>
      <c r="Z48" s="620"/>
      <c r="AA48" s="609"/>
      <c r="AB48" s="609"/>
      <c r="AC48" s="609"/>
    </row>
    <row r="49" spans="1:68" ht="27" hidden="1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3"/>
      <c r="R49" s="623"/>
      <c r="S49" s="623"/>
      <c r="T49" s="624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3"/>
      <c r="R50" s="623"/>
      <c r="S50" s="623"/>
      <c r="T50" s="624"/>
      <c r="U50" s="35"/>
      <c r="V50" s="35"/>
      <c r="W50" s="36" t="s">
        <v>69</v>
      </c>
      <c r="X50" s="613">
        <v>0</v>
      </c>
      <c r="Y50" s="614">
        <f t="shared" si="6"/>
        <v>0</v>
      </c>
      <c r="Z50" s="37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3"/>
      <c r="R51" s="623"/>
      <c r="S51" s="623"/>
      <c r="T51" s="624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3"/>
      <c r="R52" s="623"/>
      <c r="S52" s="623"/>
      <c r="T52" s="624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3"/>
      <c r="R53" s="623"/>
      <c r="S53" s="623"/>
      <c r="T53" s="624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9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3"/>
      <c r="R54" s="623"/>
      <c r="S54" s="623"/>
      <c r="T54" s="624"/>
      <c r="U54" s="35"/>
      <c r="V54" s="35"/>
      <c r="W54" s="36" t="s">
        <v>69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619"/>
      <c r="B55" s="620"/>
      <c r="C55" s="620"/>
      <c r="D55" s="620"/>
      <c r="E55" s="620"/>
      <c r="F55" s="620"/>
      <c r="G55" s="620"/>
      <c r="H55" s="620"/>
      <c r="I55" s="620"/>
      <c r="J55" s="620"/>
      <c r="K55" s="620"/>
      <c r="L55" s="620"/>
      <c r="M55" s="620"/>
      <c r="N55" s="620"/>
      <c r="O55" s="621"/>
      <c r="P55" s="627" t="s">
        <v>86</v>
      </c>
      <c r="Q55" s="628"/>
      <c r="R55" s="628"/>
      <c r="S55" s="628"/>
      <c r="T55" s="628"/>
      <c r="U55" s="628"/>
      <c r="V55" s="629"/>
      <c r="W55" s="38" t="s">
        <v>87</v>
      </c>
      <c r="X55" s="615">
        <f>IFERROR(X49/H49,"0")+IFERROR(X50/H50,"0")+IFERROR(X51/H51,"0")+IFERROR(X52/H52,"0")+IFERROR(X53/H53,"0")+IFERROR(X54/H54,"0")</f>
        <v>0</v>
      </c>
      <c r="Y55" s="615">
        <f>IFERROR(Y49/H49,"0")+IFERROR(Y50/H50,"0")+IFERROR(Y51/H51,"0")+IFERROR(Y52/H52,"0")+IFERROR(Y53/H53,"0")+IFERROR(Y54/H54,"0")</f>
        <v>0</v>
      </c>
      <c r="Z55" s="615">
        <f>IFERROR(IF(Z49="",0,Z49),"0")+IFERROR(IF(Z50="",0,Z50),"0")+IFERROR(IF(Z51="",0,Z51),"0")+IFERROR(IF(Z52="",0,Z52),"0")+IFERROR(IF(Z53="",0,Z53),"0")+IFERROR(IF(Z54="",0,Z54),"0")</f>
        <v>0</v>
      </c>
      <c r="AA55" s="616"/>
      <c r="AB55" s="616"/>
      <c r="AC55" s="616"/>
    </row>
    <row r="56" spans="1:68" hidden="1" x14ac:dyDescent="0.2">
      <c r="A56" s="620"/>
      <c r="B56" s="620"/>
      <c r="C56" s="620"/>
      <c r="D56" s="620"/>
      <c r="E56" s="620"/>
      <c r="F56" s="620"/>
      <c r="G56" s="620"/>
      <c r="H56" s="620"/>
      <c r="I56" s="620"/>
      <c r="J56" s="620"/>
      <c r="K56" s="620"/>
      <c r="L56" s="620"/>
      <c r="M56" s="620"/>
      <c r="N56" s="620"/>
      <c r="O56" s="621"/>
      <c r="P56" s="627" t="s">
        <v>86</v>
      </c>
      <c r="Q56" s="628"/>
      <c r="R56" s="628"/>
      <c r="S56" s="628"/>
      <c r="T56" s="628"/>
      <c r="U56" s="628"/>
      <c r="V56" s="629"/>
      <c r="W56" s="38" t="s">
        <v>69</v>
      </c>
      <c r="X56" s="615">
        <f>IFERROR(SUM(X49:X54),"0")</f>
        <v>0</v>
      </c>
      <c r="Y56" s="615">
        <f>IFERROR(SUM(Y49:Y54),"0")</f>
        <v>0</v>
      </c>
      <c r="Z56" s="38"/>
      <c r="AA56" s="616"/>
      <c r="AB56" s="616"/>
      <c r="AC56" s="616"/>
    </row>
    <row r="57" spans="1:68" ht="14.25" hidden="1" customHeight="1" x14ac:dyDescent="0.25">
      <c r="A57" s="633" t="s">
        <v>137</v>
      </c>
      <c r="B57" s="620"/>
      <c r="C57" s="620"/>
      <c r="D57" s="620"/>
      <c r="E57" s="620"/>
      <c r="F57" s="620"/>
      <c r="G57" s="620"/>
      <c r="H57" s="620"/>
      <c r="I57" s="620"/>
      <c r="J57" s="620"/>
      <c r="K57" s="620"/>
      <c r="L57" s="620"/>
      <c r="M57" s="620"/>
      <c r="N57" s="620"/>
      <c r="O57" s="620"/>
      <c r="P57" s="620"/>
      <c r="Q57" s="620"/>
      <c r="R57" s="620"/>
      <c r="S57" s="620"/>
      <c r="T57" s="620"/>
      <c r="U57" s="620"/>
      <c r="V57" s="620"/>
      <c r="W57" s="620"/>
      <c r="X57" s="620"/>
      <c r="Y57" s="620"/>
      <c r="Z57" s="620"/>
      <c r="AA57" s="609"/>
      <c r="AB57" s="609"/>
      <c r="AC57" s="609"/>
    </row>
    <row r="58" spans="1:68" ht="16.5" hidden="1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8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3"/>
      <c r="R58" s="623"/>
      <c r="S58" s="623"/>
      <c r="T58" s="624"/>
      <c r="U58" s="35"/>
      <c r="V58" s="35"/>
      <c r="W58" s="36" t="s">
        <v>69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3"/>
      <c r="R59" s="623"/>
      <c r="S59" s="623"/>
      <c r="T59" s="624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3"/>
      <c r="R60" s="623"/>
      <c r="S60" s="623"/>
      <c r="T60" s="624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3"/>
      <c r="R61" s="623"/>
      <c r="S61" s="623"/>
      <c r="T61" s="624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19"/>
      <c r="B62" s="620"/>
      <c r="C62" s="620"/>
      <c r="D62" s="620"/>
      <c r="E62" s="620"/>
      <c r="F62" s="620"/>
      <c r="G62" s="620"/>
      <c r="H62" s="620"/>
      <c r="I62" s="620"/>
      <c r="J62" s="620"/>
      <c r="K62" s="620"/>
      <c r="L62" s="620"/>
      <c r="M62" s="620"/>
      <c r="N62" s="620"/>
      <c r="O62" s="621"/>
      <c r="P62" s="627" t="s">
        <v>86</v>
      </c>
      <c r="Q62" s="628"/>
      <c r="R62" s="628"/>
      <c r="S62" s="628"/>
      <c r="T62" s="628"/>
      <c r="U62" s="628"/>
      <c r="V62" s="629"/>
      <c r="W62" s="38" t="s">
        <v>87</v>
      </c>
      <c r="X62" s="615">
        <f>IFERROR(X58/H58,"0")+IFERROR(X59/H59,"0")+IFERROR(X60/H60,"0")+IFERROR(X61/H61,"0")</f>
        <v>0</v>
      </c>
      <c r="Y62" s="615">
        <f>IFERROR(Y58/H58,"0")+IFERROR(Y59/H59,"0")+IFERROR(Y60/H60,"0")+IFERROR(Y61/H61,"0")</f>
        <v>0</v>
      </c>
      <c r="Z62" s="615">
        <f>IFERROR(IF(Z58="",0,Z58),"0")+IFERROR(IF(Z59="",0,Z59),"0")+IFERROR(IF(Z60="",0,Z60),"0")+IFERROR(IF(Z61="",0,Z61),"0")</f>
        <v>0</v>
      </c>
      <c r="AA62" s="616"/>
      <c r="AB62" s="616"/>
      <c r="AC62" s="616"/>
    </row>
    <row r="63" spans="1:68" hidden="1" x14ac:dyDescent="0.2">
      <c r="A63" s="620"/>
      <c r="B63" s="620"/>
      <c r="C63" s="620"/>
      <c r="D63" s="620"/>
      <c r="E63" s="620"/>
      <c r="F63" s="620"/>
      <c r="G63" s="620"/>
      <c r="H63" s="620"/>
      <c r="I63" s="620"/>
      <c r="J63" s="620"/>
      <c r="K63" s="620"/>
      <c r="L63" s="620"/>
      <c r="M63" s="620"/>
      <c r="N63" s="620"/>
      <c r="O63" s="621"/>
      <c r="P63" s="627" t="s">
        <v>86</v>
      </c>
      <c r="Q63" s="628"/>
      <c r="R63" s="628"/>
      <c r="S63" s="628"/>
      <c r="T63" s="628"/>
      <c r="U63" s="628"/>
      <c r="V63" s="629"/>
      <c r="W63" s="38" t="s">
        <v>69</v>
      </c>
      <c r="X63" s="615">
        <f>IFERROR(SUM(X58:X61),"0")</f>
        <v>0</v>
      </c>
      <c r="Y63" s="615">
        <f>IFERROR(SUM(Y58:Y61),"0")</f>
        <v>0</v>
      </c>
      <c r="Z63" s="38"/>
      <c r="AA63" s="616"/>
      <c r="AB63" s="616"/>
      <c r="AC63" s="616"/>
    </row>
    <row r="64" spans="1:68" ht="14.25" hidden="1" customHeight="1" x14ac:dyDescent="0.25">
      <c r="A64" s="633" t="s">
        <v>148</v>
      </c>
      <c r="B64" s="620"/>
      <c r="C64" s="620"/>
      <c r="D64" s="620"/>
      <c r="E64" s="620"/>
      <c r="F64" s="620"/>
      <c r="G64" s="620"/>
      <c r="H64" s="620"/>
      <c r="I64" s="620"/>
      <c r="J64" s="620"/>
      <c r="K64" s="620"/>
      <c r="L64" s="620"/>
      <c r="M64" s="620"/>
      <c r="N64" s="620"/>
      <c r="O64" s="620"/>
      <c r="P64" s="620"/>
      <c r="Q64" s="620"/>
      <c r="R64" s="620"/>
      <c r="S64" s="620"/>
      <c r="T64" s="620"/>
      <c r="U64" s="620"/>
      <c r="V64" s="620"/>
      <c r="W64" s="620"/>
      <c r="X64" s="620"/>
      <c r="Y64" s="620"/>
      <c r="Z64" s="620"/>
      <c r="AA64" s="609"/>
      <c r="AB64" s="609"/>
      <c r="AC64" s="609"/>
    </row>
    <row r="65" spans="1:68" ht="27" hidden="1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3"/>
      <c r="R65" s="623"/>
      <c r="S65" s="623"/>
      <c r="T65" s="624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6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3"/>
      <c r="R66" s="623"/>
      <c r="S66" s="623"/>
      <c r="T66" s="624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3"/>
      <c r="R67" s="623"/>
      <c r="S67" s="623"/>
      <c r="T67" s="624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19"/>
      <c r="B68" s="620"/>
      <c r="C68" s="620"/>
      <c r="D68" s="620"/>
      <c r="E68" s="620"/>
      <c r="F68" s="620"/>
      <c r="G68" s="620"/>
      <c r="H68" s="620"/>
      <c r="I68" s="620"/>
      <c r="J68" s="620"/>
      <c r="K68" s="620"/>
      <c r="L68" s="620"/>
      <c r="M68" s="620"/>
      <c r="N68" s="620"/>
      <c r="O68" s="621"/>
      <c r="P68" s="627" t="s">
        <v>86</v>
      </c>
      <c r="Q68" s="628"/>
      <c r="R68" s="628"/>
      <c r="S68" s="628"/>
      <c r="T68" s="628"/>
      <c r="U68" s="628"/>
      <c r="V68" s="629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0"/>
      <c r="B69" s="620"/>
      <c r="C69" s="620"/>
      <c r="D69" s="620"/>
      <c r="E69" s="620"/>
      <c r="F69" s="620"/>
      <c r="G69" s="620"/>
      <c r="H69" s="620"/>
      <c r="I69" s="620"/>
      <c r="J69" s="620"/>
      <c r="K69" s="620"/>
      <c r="L69" s="620"/>
      <c r="M69" s="620"/>
      <c r="N69" s="620"/>
      <c r="O69" s="621"/>
      <c r="P69" s="627" t="s">
        <v>86</v>
      </c>
      <c r="Q69" s="628"/>
      <c r="R69" s="628"/>
      <c r="S69" s="628"/>
      <c r="T69" s="628"/>
      <c r="U69" s="628"/>
      <c r="V69" s="629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33" t="s">
        <v>64</v>
      </c>
      <c r="B70" s="620"/>
      <c r="C70" s="620"/>
      <c r="D70" s="620"/>
      <c r="E70" s="620"/>
      <c r="F70" s="620"/>
      <c r="G70" s="620"/>
      <c r="H70" s="620"/>
      <c r="I70" s="620"/>
      <c r="J70" s="620"/>
      <c r="K70" s="620"/>
      <c r="L70" s="620"/>
      <c r="M70" s="620"/>
      <c r="N70" s="620"/>
      <c r="O70" s="620"/>
      <c r="P70" s="620"/>
      <c r="Q70" s="620"/>
      <c r="R70" s="620"/>
      <c r="S70" s="620"/>
      <c r="T70" s="620"/>
      <c r="U70" s="620"/>
      <c r="V70" s="620"/>
      <c r="W70" s="620"/>
      <c r="X70" s="620"/>
      <c r="Y70" s="620"/>
      <c r="Z70" s="620"/>
      <c r="AA70" s="609"/>
      <c r="AB70" s="609"/>
      <c r="AC70" s="609"/>
    </row>
    <row r="71" spans="1:68" ht="16.5" hidden="1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3"/>
      <c r="R71" s="623"/>
      <c r="S71" s="623"/>
      <c r="T71" s="624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3"/>
      <c r="R72" s="623"/>
      <c r="S72" s="623"/>
      <c r="T72" s="624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3"/>
      <c r="R73" s="623"/>
      <c r="S73" s="623"/>
      <c r="T73" s="624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19"/>
      <c r="B77" s="620"/>
      <c r="C77" s="620"/>
      <c r="D77" s="620"/>
      <c r="E77" s="620"/>
      <c r="F77" s="620"/>
      <c r="G77" s="620"/>
      <c r="H77" s="620"/>
      <c r="I77" s="620"/>
      <c r="J77" s="620"/>
      <c r="K77" s="620"/>
      <c r="L77" s="620"/>
      <c r="M77" s="620"/>
      <c r="N77" s="620"/>
      <c r="O77" s="621"/>
      <c r="P77" s="627" t="s">
        <v>86</v>
      </c>
      <c r="Q77" s="628"/>
      <c r="R77" s="628"/>
      <c r="S77" s="628"/>
      <c r="T77" s="628"/>
      <c r="U77" s="628"/>
      <c r="V77" s="629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hidden="1" x14ac:dyDescent="0.2">
      <c r="A78" s="620"/>
      <c r="B78" s="620"/>
      <c r="C78" s="620"/>
      <c r="D78" s="620"/>
      <c r="E78" s="620"/>
      <c r="F78" s="620"/>
      <c r="G78" s="620"/>
      <c r="H78" s="620"/>
      <c r="I78" s="620"/>
      <c r="J78" s="620"/>
      <c r="K78" s="620"/>
      <c r="L78" s="620"/>
      <c r="M78" s="620"/>
      <c r="N78" s="620"/>
      <c r="O78" s="621"/>
      <c r="P78" s="627" t="s">
        <v>86</v>
      </c>
      <c r="Q78" s="628"/>
      <c r="R78" s="628"/>
      <c r="S78" s="628"/>
      <c r="T78" s="628"/>
      <c r="U78" s="628"/>
      <c r="V78" s="629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hidden="1" customHeight="1" x14ac:dyDescent="0.25">
      <c r="A79" s="633" t="s">
        <v>174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09"/>
      <c r="AB79" s="609"/>
      <c r="AC79" s="609"/>
    </row>
    <row r="80" spans="1:68" ht="27" hidden="1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19"/>
      <c r="B82" s="620"/>
      <c r="C82" s="620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1"/>
      <c r="P82" s="627" t="s">
        <v>86</v>
      </c>
      <c r="Q82" s="628"/>
      <c r="R82" s="628"/>
      <c r="S82" s="628"/>
      <c r="T82" s="628"/>
      <c r="U82" s="628"/>
      <c r="V82" s="629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hidden="1" x14ac:dyDescent="0.2">
      <c r="A83" s="620"/>
      <c r="B83" s="620"/>
      <c r="C83" s="620"/>
      <c r="D83" s="620"/>
      <c r="E83" s="620"/>
      <c r="F83" s="620"/>
      <c r="G83" s="620"/>
      <c r="H83" s="620"/>
      <c r="I83" s="620"/>
      <c r="J83" s="620"/>
      <c r="K83" s="620"/>
      <c r="L83" s="620"/>
      <c r="M83" s="620"/>
      <c r="N83" s="620"/>
      <c r="O83" s="621"/>
      <c r="P83" s="627" t="s">
        <v>86</v>
      </c>
      <c r="Q83" s="628"/>
      <c r="R83" s="628"/>
      <c r="S83" s="628"/>
      <c r="T83" s="628"/>
      <c r="U83" s="628"/>
      <c r="V83" s="629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hidden="1" customHeight="1" x14ac:dyDescent="0.25">
      <c r="A84" s="630" t="s">
        <v>181</v>
      </c>
      <c r="B84" s="62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0"/>
      <c r="Q84" s="620"/>
      <c r="R84" s="620"/>
      <c r="S84" s="620"/>
      <c r="T84" s="620"/>
      <c r="U84" s="620"/>
      <c r="V84" s="620"/>
      <c r="W84" s="620"/>
      <c r="X84" s="620"/>
      <c r="Y84" s="620"/>
      <c r="Z84" s="620"/>
      <c r="AA84" s="608"/>
      <c r="AB84" s="608"/>
      <c r="AC84" s="608"/>
    </row>
    <row r="85" spans="1:68" ht="14.25" hidden="1" customHeight="1" x14ac:dyDescent="0.25">
      <c r="A85" s="633" t="s">
        <v>96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09"/>
      <c r="AB85" s="609"/>
      <c r="AC85" s="609"/>
    </row>
    <row r="86" spans="1:68" ht="27" hidden="1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19"/>
      <c r="B89" s="620"/>
      <c r="C89" s="620"/>
      <c r="D89" s="620"/>
      <c r="E89" s="620"/>
      <c r="F89" s="620"/>
      <c r="G89" s="620"/>
      <c r="H89" s="620"/>
      <c r="I89" s="620"/>
      <c r="J89" s="620"/>
      <c r="K89" s="620"/>
      <c r="L89" s="620"/>
      <c r="M89" s="620"/>
      <c r="N89" s="620"/>
      <c r="O89" s="621"/>
      <c r="P89" s="627" t="s">
        <v>86</v>
      </c>
      <c r="Q89" s="628"/>
      <c r="R89" s="628"/>
      <c r="S89" s="628"/>
      <c r="T89" s="628"/>
      <c r="U89" s="628"/>
      <c r="V89" s="629"/>
      <c r="W89" s="38" t="s">
        <v>87</v>
      </c>
      <c r="X89" s="615">
        <f>IFERROR(X86/H86,"0")+IFERROR(X87/H87,"0")+IFERROR(X88/H88,"0")</f>
        <v>0</v>
      </c>
      <c r="Y89" s="615">
        <f>IFERROR(Y86/H86,"0")+IFERROR(Y87/H87,"0")+IFERROR(Y88/H88,"0")</f>
        <v>0</v>
      </c>
      <c r="Z89" s="615">
        <f>IFERROR(IF(Z86="",0,Z86),"0")+IFERROR(IF(Z87="",0,Z87),"0")+IFERROR(IF(Z88="",0,Z88),"0")</f>
        <v>0</v>
      </c>
      <c r="AA89" s="616"/>
      <c r="AB89" s="616"/>
      <c r="AC89" s="616"/>
    </row>
    <row r="90" spans="1:68" hidden="1" x14ac:dyDescent="0.2">
      <c r="A90" s="620"/>
      <c r="B90" s="62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1"/>
      <c r="P90" s="627" t="s">
        <v>86</v>
      </c>
      <c r="Q90" s="628"/>
      <c r="R90" s="628"/>
      <c r="S90" s="628"/>
      <c r="T90" s="628"/>
      <c r="U90" s="628"/>
      <c r="V90" s="629"/>
      <c r="W90" s="38" t="s">
        <v>69</v>
      </c>
      <c r="X90" s="615">
        <f>IFERROR(SUM(X86:X88),"0")</f>
        <v>0</v>
      </c>
      <c r="Y90" s="615">
        <f>IFERROR(SUM(Y86:Y88),"0")</f>
        <v>0</v>
      </c>
      <c r="Z90" s="38"/>
      <c r="AA90" s="616"/>
      <c r="AB90" s="616"/>
      <c r="AC90" s="616"/>
    </row>
    <row r="91" spans="1:68" ht="14.25" hidden="1" customHeight="1" x14ac:dyDescent="0.25">
      <c r="A91" s="633" t="s">
        <v>64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09"/>
      <c r="AB91" s="609"/>
      <c r="AC91" s="609"/>
    </row>
    <row r="92" spans="1:68" ht="16.5" hidden="1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3"/>
      <c r="R92" s="623"/>
      <c r="S92" s="623"/>
      <c r="T92" s="624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4" t="s">
        <v>194</v>
      </c>
      <c r="Q93" s="623"/>
      <c r="R93" s="623"/>
      <c r="S93" s="623"/>
      <c r="T93" s="624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3"/>
      <c r="R94" s="623"/>
      <c r="S94" s="623"/>
      <c r="T94" s="624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3"/>
      <c r="R95" s="623"/>
      <c r="S95" s="623"/>
      <c r="T95" s="624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199</v>
      </c>
      <c r="B96" s="54" t="s">
        <v>200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3"/>
      <c r="R96" s="623"/>
      <c r="S96" s="623"/>
      <c r="T96" s="624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3"/>
      <c r="R97" s="623"/>
      <c r="S97" s="623"/>
      <c r="T97" s="624"/>
      <c r="U97" s="35"/>
      <c r="V97" s="35"/>
      <c r="W97" s="36" t="s">
        <v>69</v>
      </c>
      <c r="X97" s="613">
        <v>450</v>
      </c>
      <c r="Y97" s="614">
        <f t="shared" si="16"/>
        <v>450.90000000000003</v>
      </c>
      <c r="Z97" s="37">
        <f>IFERROR(IF(Y97=0,"",ROUNDUP(Y97/H97,0)*0.00651),"")</f>
        <v>1.08717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492</v>
      </c>
      <c r="BN97" s="64">
        <f t="shared" si="18"/>
        <v>492.98399999999998</v>
      </c>
      <c r="BO97" s="64">
        <f t="shared" si="19"/>
        <v>0.91575091575091572</v>
      </c>
      <c r="BP97" s="64">
        <f t="shared" si="20"/>
        <v>0.91758241758241765</v>
      </c>
    </row>
    <row r="98" spans="1:68" ht="16.5" hidden="1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3"/>
      <c r="R98" s="623"/>
      <c r="S98" s="623"/>
      <c r="T98" s="624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3"/>
      <c r="R99" s="623"/>
      <c r="S99" s="623"/>
      <c r="T99" s="624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19"/>
      <c r="B100" s="620"/>
      <c r="C100" s="620"/>
      <c r="D100" s="620"/>
      <c r="E100" s="620"/>
      <c r="F100" s="620"/>
      <c r="G100" s="620"/>
      <c r="H100" s="620"/>
      <c r="I100" s="620"/>
      <c r="J100" s="620"/>
      <c r="K100" s="620"/>
      <c r="L100" s="620"/>
      <c r="M100" s="620"/>
      <c r="N100" s="620"/>
      <c r="O100" s="621"/>
      <c r="P100" s="627" t="s">
        <v>86</v>
      </c>
      <c r="Q100" s="628"/>
      <c r="R100" s="628"/>
      <c r="S100" s="628"/>
      <c r="T100" s="628"/>
      <c r="U100" s="628"/>
      <c r="V100" s="629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166.66666666666666</v>
      </c>
      <c r="Y100" s="615">
        <f>IFERROR(Y92/H92,"0")+IFERROR(Y93/H93,"0")+IFERROR(Y94/H94,"0")+IFERROR(Y95/H95,"0")+IFERROR(Y96/H96,"0")+IFERROR(Y97/H97,"0")+IFERROR(Y98/H98,"0")+IFERROR(Y99/H99,"0")</f>
        <v>167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1.08717</v>
      </c>
      <c r="AA100" s="616"/>
      <c r="AB100" s="616"/>
      <c r="AC100" s="616"/>
    </row>
    <row r="101" spans="1:68" x14ac:dyDescent="0.2">
      <c r="A101" s="620"/>
      <c r="B101" s="62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1"/>
      <c r="P101" s="627" t="s">
        <v>86</v>
      </c>
      <c r="Q101" s="628"/>
      <c r="R101" s="628"/>
      <c r="S101" s="628"/>
      <c r="T101" s="628"/>
      <c r="U101" s="628"/>
      <c r="V101" s="629"/>
      <c r="W101" s="38" t="s">
        <v>69</v>
      </c>
      <c r="X101" s="615">
        <f>IFERROR(SUM(X92:X99),"0")</f>
        <v>450</v>
      </c>
      <c r="Y101" s="615">
        <f>IFERROR(SUM(Y92:Y99),"0")</f>
        <v>450.90000000000003</v>
      </c>
      <c r="Z101" s="38"/>
      <c r="AA101" s="616"/>
      <c r="AB101" s="616"/>
      <c r="AC101" s="616"/>
    </row>
    <row r="102" spans="1:68" ht="16.5" hidden="1" customHeight="1" x14ac:dyDescent="0.25">
      <c r="A102" s="630" t="s">
        <v>208</v>
      </c>
      <c r="B102" s="620"/>
      <c r="C102" s="620"/>
      <c r="D102" s="620"/>
      <c r="E102" s="620"/>
      <c r="F102" s="620"/>
      <c r="G102" s="620"/>
      <c r="H102" s="620"/>
      <c r="I102" s="620"/>
      <c r="J102" s="620"/>
      <c r="K102" s="620"/>
      <c r="L102" s="620"/>
      <c r="M102" s="620"/>
      <c r="N102" s="620"/>
      <c r="O102" s="620"/>
      <c r="P102" s="620"/>
      <c r="Q102" s="620"/>
      <c r="R102" s="620"/>
      <c r="S102" s="620"/>
      <c r="T102" s="620"/>
      <c r="U102" s="620"/>
      <c r="V102" s="620"/>
      <c r="W102" s="620"/>
      <c r="X102" s="620"/>
      <c r="Y102" s="620"/>
      <c r="Z102" s="620"/>
      <c r="AA102" s="608"/>
      <c r="AB102" s="608"/>
      <c r="AC102" s="608"/>
    </row>
    <row r="103" spans="1:68" ht="14.25" hidden="1" customHeight="1" x14ac:dyDescent="0.25">
      <c r="A103" s="633" t="s">
        <v>96</v>
      </c>
      <c r="B103" s="620"/>
      <c r="C103" s="620"/>
      <c r="D103" s="620"/>
      <c r="E103" s="620"/>
      <c r="F103" s="620"/>
      <c r="G103" s="620"/>
      <c r="H103" s="620"/>
      <c r="I103" s="620"/>
      <c r="J103" s="620"/>
      <c r="K103" s="620"/>
      <c r="L103" s="620"/>
      <c r="M103" s="620"/>
      <c r="N103" s="620"/>
      <c r="O103" s="620"/>
      <c r="P103" s="620"/>
      <c r="Q103" s="620"/>
      <c r="R103" s="620"/>
      <c r="S103" s="620"/>
      <c r="T103" s="620"/>
      <c r="U103" s="620"/>
      <c r="V103" s="620"/>
      <c r="W103" s="620"/>
      <c r="X103" s="620"/>
      <c r="Y103" s="620"/>
      <c r="Z103" s="620"/>
      <c r="AA103" s="609"/>
      <c r="AB103" s="609"/>
      <c r="AC103" s="609"/>
    </row>
    <row r="104" spans="1:68" ht="16.5" hidden="1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3"/>
      <c r="R104" s="623"/>
      <c r="S104" s="623"/>
      <c r="T104" s="624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3"/>
      <c r="R105" s="623"/>
      <c r="S105" s="623"/>
      <c r="T105" s="624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3"/>
      <c r="R106" s="623"/>
      <c r="S106" s="623"/>
      <c r="T106" s="624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8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3"/>
      <c r="R107" s="623"/>
      <c r="S107" s="623"/>
      <c r="T107" s="624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19"/>
      <c r="B108" s="620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1"/>
      <c r="P108" s="627" t="s">
        <v>86</v>
      </c>
      <c r="Q108" s="628"/>
      <c r="R108" s="628"/>
      <c r="S108" s="628"/>
      <c r="T108" s="628"/>
      <c r="U108" s="628"/>
      <c r="V108" s="629"/>
      <c r="W108" s="38" t="s">
        <v>87</v>
      </c>
      <c r="X108" s="615">
        <f>IFERROR(X104/H104,"0")+IFERROR(X105/H105,"0")+IFERROR(X106/H106,"0")+IFERROR(X107/H107,"0")</f>
        <v>0</v>
      </c>
      <c r="Y108" s="615">
        <f>IFERROR(Y104/H104,"0")+IFERROR(Y105/H105,"0")+IFERROR(Y106/H106,"0")+IFERROR(Y107/H107,"0")</f>
        <v>0</v>
      </c>
      <c r="Z108" s="615">
        <f>IFERROR(IF(Z104="",0,Z104),"0")+IFERROR(IF(Z105="",0,Z105),"0")+IFERROR(IF(Z106="",0,Z106),"0")+IFERROR(IF(Z107="",0,Z107),"0")</f>
        <v>0</v>
      </c>
      <c r="AA108" s="616"/>
      <c r="AB108" s="616"/>
      <c r="AC108" s="616"/>
    </row>
    <row r="109" spans="1:68" hidden="1" x14ac:dyDescent="0.2">
      <c r="A109" s="620"/>
      <c r="B109" s="620"/>
      <c r="C109" s="620"/>
      <c r="D109" s="620"/>
      <c r="E109" s="620"/>
      <c r="F109" s="620"/>
      <c r="G109" s="620"/>
      <c r="H109" s="620"/>
      <c r="I109" s="620"/>
      <c r="J109" s="620"/>
      <c r="K109" s="620"/>
      <c r="L109" s="620"/>
      <c r="M109" s="620"/>
      <c r="N109" s="620"/>
      <c r="O109" s="621"/>
      <c r="P109" s="627" t="s">
        <v>86</v>
      </c>
      <c r="Q109" s="628"/>
      <c r="R109" s="628"/>
      <c r="S109" s="628"/>
      <c r="T109" s="628"/>
      <c r="U109" s="628"/>
      <c r="V109" s="629"/>
      <c r="W109" s="38" t="s">
        <v>69</v>
      </c>
      <c r="X109" s="615">
        <f>IFERROR(SUM(X104:X107),"0")</f>
        <v>0</v>
      </c>
      <c r="Y109" s="615">
        <f>IFERROR(SUM(Y104:Y107),"0")</f>
        <v>0</v>
      </c>
      <c r="Z109" s="38"/>
      <c r="AA109" s="616"/>
      <c r="AB109" s="616"/>
      <c r="AC109" s="616"/>
    </row>
    <row r="110" spans="1:68" ht="14.25" hidden="1" customHeight="1" x14ac:dyDescent="0.25">
      <c r="A110" s="633" t="s">
        <v>137</v>
      </c>
      <c r="B110" s="620"/>
      <c r="C110" s="620"/>
      <c r="D110" s="620"/>
      <c r="E110" s="620"/>
      <c r="F110" s="620"/>
      <c r="G110" s="620"/>
      <c r="H110" s="620"/>
      <c r="I110" s="620"/>
      <c r="J110" s="620"/>
      <c r="K110" s="620"/>
      <c r="L110" s="620"/>
      <c r="M110" s="620"/>
      <c r="N110" s="620"/>
      <c r="O110" s="620"/>
      <c r="P110" s="620"/>
      <c r="Q110" s="620"/>
      <c r="R110" s="620"/>
      <c r="S110" s="620"/>
      <c r="T110" s="620"/>
      <c r="U110" s="620"/>
      <c r="V110" s="620"/>
      <c r="W110" s="620"/>
      <c r="X110" s="620"/>
      <c r="Y110" s="620"/>
      <c r="Z110" s="620"/>
      <c r="AA110" s="609"/>
      <c r="AB110" s="609"/>
      <c r="AC110" s="609"/>
    </row>
    <row r="111" spans="1:68" ht="16.5" hidden="1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3"/>
      <c r="R111" s="623"/>
      <c r="S111" s="623"/>
      <c r="T111" s="624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3"/>
      <c r="R112" s="623"/>
      <c r="S112" s="623"/>
      <c r="T112" s="624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3"/>
      <c r="R113" s="623"/>
      <c r="S113" s="623"/>
      <c r="T113" s="624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19"/>
      <c r="B114" s="620"/>
      <c r="C114" s="620"/>
      <c r="D114" s="620"/>
      <c r="E114" s="620"/>
      <c r="F114" s="620"/>
      <c r="G114" s="620"/>
      <c r="H114" s="620"/>
      <c r="I114" s="620"/>
      <c r="J114" s="620"/>
      <c r="K114" s="620"/>
      <c r="L114" s="620"/>
      <c r="M114" s="620"/>
      <c r="N114" s="620"/>
      <c r="O114" s="621"/>
      <c r="P114" s="627" t="s">
        <v>86</v>
      </c>
      <c r="Q114" s="628"/>
      <c r="R114" s="628"/>
      <c r="S114" s="628"/>
      <c r="T114" s="628"/>
      <c r="U114" s="628"/>
      <c r="V114" s="629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0"/>
      <c r="B115" s="620"/>
      <c r="C115" s="620"/>
      <c r="D115" s="620"/>
      <c r="E115" s="620"/>
      <c r="F115" s="620"/>
      <c r="G115" s="620"/>
      <c r="H115" s="620"/>
      <c r="I115" s="620"/>
      <c r="J115" s="620"/>
      <c r="K115" s="620"/>
      <c r="L115" s="620"/>
      <c r="M115" s="620"/>
      <c r="N115" s="620"/>
      <c r="O115" s="621"/>
      <c r="P115" s="627" t="s">
        <v>86</v>
      </c>
      <c r="Q115" s="628"/>
      <c r="R115" s="628"/>
      <c r="S115" s="628"/>
      <c r="T115" s="628"/>
      <c r="U115" s="628"/>
      <c r="V115" s="629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33" t="s">
        <v>64</v>
      </c>
      <c r="B116" s="620"/>
      <c r="C116" s="620"/>
      <c r="D116" s="620"/>
      <c r="E116" s="620"/>
      <c r="F116" s="620"/>
      <c r="G116" s="620"/>
      <c r="H116" s="620"/>
      <c r="I116" s="620"/>
      <c r="J116" s="620"/>
      <c r="K116" s="620"/>
      <c r="L116" s="620"/>
      <c r="M116" s="620"/>
      <c r="N116" s="620"/>
      <c r="O116" s="620"/>
      <c r="P116" s="620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09"/>
      <c r="AB116" s="609"/>
      <c r="AC116" s="609"/>
    </row>
    <row r="117" spans="1:68" ht="27" hidden="1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3"/>
      <c r="R117" s="623"/>
      <c r="S117" s="623"/>
      <c r="T117" s="624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3"/>
      <c r="R118" s="623"/>
      <c r="S118" s="623"/>
      <c r="T118" s="624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3"/>
      <c r="R119" s="623"/>
      <c r="S119" s="623"/>
      <c r="T119" s="624"/>
      <c r="U119" s="35"/>
      <c r="V119" s="35"/>
      <c r="W119" s="36" t="s">
        <v>69</v>
      </c>
      <c r="X119" s="613">
        <v>0</v>
      </c>
      <c r="Y119" s="614">
        <f t="shared" si="21"/>
        <v>0</v>
      </c>
      <c r="Z119" s="37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3"/>
      <c r="R120" s="623"/>
      <c r="S120" s="623"/>
      <c r="T120" s="624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3"/>
      <c r="R121" s="623"/>
      <c r="S121" s="623"/>
      <c r="T121" s="624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3"/>
      <c r="R122" s="623"/>
      <c r="S122" s="623"/>
      <c r="T122" s="624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3"/>
      <c r="R123" s="623"/>
      <c r="S123" s="623"/>
      <c r="T123" s="624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19"/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1"/>
      <c r="P124" s="627" t="s">
        <v>86</v>
      </c>
      <c r="Q124" s="628"/>
      <c r="R124" s="628"/>
      <c r="S124" s="628"/>
      <c r="T124" s="628"/>
      <c r="U124" s="628"/>
      <c r="V124" s="629"/>
      <c r="W124" s="38" t="s">
        <v>87</v>
      </c>
      <c r="X124" s="615">
        <f>IFERROR(X117/H117,"0")+IFERROR(X118/H118,"0")+IFERROR(X119/H119,"0")+IFERROR(X120/H120,"0")+IFERROR(X121/H121,"0")+IFERROR(X122/H122,"0")+IFERROR(X123/H123,"0")</f>
        <v>0</v>
      </c>
      <c r="Y124" s="615">
        <f>IFERROR(Y117/H117,"0")+IFERROR(Y118/H118,"0")+IFERROR(Y119/H119,"0")+IFERROR(Y120/H120,"0")+IFERROR(Y121/H121,"0")+IFERROR(Y122/H122,"0")+IFERROR(Y123/H123,"0")</f>
        <v>0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6"/>
      <c r="AB124" s="616"/>
      <c r="AC124" s="616"/>
    </row>
    <row r="125" spans="1:68" hidden="1" x14ac:dyDescent="0.2">
      <c r="A125" s="620"/>
      <c r="B125" s="620"/>
      <c r="C125" s="620"/>
      <c r="D125" s="620"/>
      <c r="E125" s="620"/>
      <c r="F125" s="620"/>
      <c r="G125" s="620"/>
      <c r="H125" s="620"/>
      <c r="I125" s="620"/>
      <c r="J125" s="620"/>
      <c r="K125" s="620"/>
      <c r="L125" s="620"/>
      <c r="M125" s="620"/>
      <c r="N125" s="620"/>
      <c r="O125" s="621"/>
      <c r="P125" s="627" t="s">
        <v>86</v>
      </c>
      <c r="Q125" s="628"/>
      <c r="R125" s="628"/>
      <c r="S125" s="628"/>
      <c r="T125" s="628"/>
      <c r="U125" s="628"/>
      <c r="V125" s="629"/>
      <c r="W125" s="38" t="s">
        <v>69</v>
      </c>
      <c r="X125" s="615">
        <f>IFERROR(SUM(X117:X123),"0")</f>
        <v>0</v>
      </c>
      <c r="Y125" s="615">
        <f>IFERROR(SUM(Y117:Y123),"0")</f>
        <v>0</v>
      </c>
      <c r="Z125" s="38"/>
      <c r="AA125" s="616"/>
      <c r="AB125" s="616"/>
      <c r="AC125" s="616"/>
    </row>
    <row r="126" spans="1:68" ht="14.25" hidden="1" customHeight="1" x14ac:dyDescent="0.25">
      <c r="A126" s="633" t="s">
        <v>174</v>
      </c>
      <c r="B126" s="620"/>
      <c r="C126" s="620"/>
      <c r="D126" s="620"/>
      <c r="E126" s="620"/>
      <c r="F126" s="620"/>
      <c r="G126" s="620"/>
      <c r="H126" s="620"/>
      <c r="I126" s="620"/>
      <c r="J126" s="620"/>
      <c r="K126" s="620"/>
      <c r="L126" s="620"/>
      <c r="M126" s="620"/>
      <c r="N126" s="620"/>
      <c r="O126" s="620"/>
      <c r="P126" s="620"/>
      <c r="Q126" s="620"/>
      <c r="R126" s="620"/>
      <c r="S126" s="620"/>
      <c r="T126" s="620"/>
      <c r="U126" s="620"/>
      <c r="V126" s="620"/>
      <c r="W126" s="620"/>
      <c r="X126" s="620"/>
      <c r="Y126" s="620"/>
      <c r="Z126" s="620"/>
      <c r="AA126" s="609"/>
      <c r="AB126" s="609"/>
      <c r="AC126" s="609"/>
    </row>
    <row r="127" spans="1:68" ht="27" hidden="1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3"/>
      <c r="R127" s="623"/>
      <c r="S127" s="623"/>
      <c r="T127" s="624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3"/>
      <c r="R128" s="623"/>
      <c r="S128" s="623"/>
      <c r="T128" s="624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19"/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1"/>
      <c r="P129" s="627" t="s">
        <v>86</v>
      </c>
      <c r="Q129" s="628"/>
      <c r="R129" s="628"/>
      <c r="S129" s="628"/>
      <c r="T129" s="628"/>
      <c r="U129" s="628"/>
      <c r="V129" s="629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hidden="1" x14ac:dyDescent="0.2">
      <c r="A130" s="620"/>
      <c r="B130" s="620"/>
      <c r="C130" s="620"/>
      <c r="D130" s="620"/>
      <c r="E130" s="620"/>
      <c r="F130" s="620"/>
      <c r="G130" s="620"/>
      <c r="H130" s="620"/>
      <c r="I130" s="620"/>
      <c r="J130" s="620"/>
      <c r="K130" s="620"/>
      <c r="L130" s="620"/>
      <c r="M130" s="620"/>
      <c r="N130" s="620"/>
      <c r="O130" s="621"/>
      <c r="P130" s="627" t="s">
        <v>86</v>
      </c>
      <c r="Q130" s="628"/>
      <c r="R130" s="628"/>
      <c r="S130" s="628"/>
      <c r="T130" s="628"/>
      <c r="U130" s="628"/>
      <c r="V130" s="629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hidden="1" customHeight="1" x14ac:dyDescent="0.25">
      <c r="A131" s="630" t="s">
        <v>247</v>
      </c>
      <c r="B131" s="620"/>
      <c r="C131" s="620"/>
      <c r="D131" s="620"/>
      <c r="E131" s="620"/>
      <c r="F131" s="620"/>
      <c r="G131" s="620"/>
      <c r="H131" s="620"/>
      <c r="I131" s="620"/>
      <c r="J131" s="620"/>
      <c r="K131" s="620"/>
      <c r="L131" s="620"/>
      <c r="M131" s="620"/>
      <c r="N131" s="620"/>
      <c r="O131" s="620"/>
      <c r="P131" s="620"/>
      <c r="Q131" s="620"/>
      <c r="R131" s="620"/>
      <c r="S131" s="620"/>
      <c r="T131" s="620"/>
      <c r="U131" s="620"/>
      <c r="V131" s="620"/>
      <c r="W131" s="620"/>
      <c r="X131" s="620"/>
      <c r="Y131" s="620"/>
      <c r="Z131" s="620"/>
      <c r="AA131" s="608"/>
      <c r="AB131" s="608"/>
      <c r="AC131" s="608"/>
    </row>
    <row r="132" spans="1:68" ht="14.25" hidden="1" customHeight="1" x14ac:dyDescent="0.25">
      <c r="A132" s="633" t="s">
        <v>96</v>
      </c>
      <c r="B132" s="620"/>
      <c r="C132" s="620"/>
      <c r="D132" s="620"/>
      <c r="E132" s="620"/>
      <c r="F132" s="620"/>
      <c r="G132" s="620"/>
      <c r="H132" s="620"/>
      <c r="I132" s="620"/>
      <c r="J132" s="620"/>
      <c r="K132" s="620"/>
      <c r="L132" s="620"/>
      <c r="M132" s="620"/>
      <c r="N132" s="620"/>
      <c r="O132" s="620"/>
      <c r="P132" s="620"/>
      <c r="Q132" s="620"/>
      <c r="R132" s="620"/>
      <c r="S132" s="620"/>
      <c r="T132" s="620"/>
      <c r="U132" s="620"/>
      <c r="V132" s="620"/>
      <c r="W132" s="620"/>
      <c r="X132" s="620"/>
      <c r="Y132" s="620"/>
      <c r="Z132" s="620"/>
      <c r="AA132" s="609"/>
      <c r="AB132" s="609"/>
      <c r="AC132" s="609"/>
    </row>
    <row r="133" spans="1:68" ht="27" hidden="1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3"/>
      <c r="R133" s="623"/>
      <c r="S133" s="623"/>
      <c r="T133" s="624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3"/>
      <c r="R134" s="623"/>
      <c r="S134" s="623"/>
      <c r="T134" s="624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19"/>
      <c r="B135" s="620"/>
      <c r="C135" s="620"/>
      <c r="D135" s="620"/>
      <c r="E135" s="620"/>
      <c r="F135" s="620"/>
      <c r="G135" s="620"/>
      <c r="H135" s="620"/>
      <c r="I135" s="620"/>
      <c r="J135" s="620"/>
      <c r="K135" s="620"/>
      <c r="L135" s="620"/>
      <c r="M135" s="620"/>
      <c r="N135" s="620"/>
      <c r="O135" s="621"/>
      <c r="P135" s="627" t="s">
        <v>86</v>
      </c>
      <c r="Q135" s="628"/>
      <c r="R135" s="628"/>
      <c r="S135" s="628"/>
      <c r="T135" s="628"/>
      <c r="U135" s="628"/>
      <c r="V135" s="629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hidden="1" x14ac:dyDescent="0.2">
      <c r="A136" s="620"/>
      <c r="B136" s="620"/>
      <c r="C136" s="620"/>
      <c r="D136" s="620"/>
      <c r="E136" s="620"/>
      <c r="F136" s="620"/>
      <c r="G136" s="620"/>
      <c r="H136" s="620"/>
      <c r="I136" s="620"/>
      <c r="J136" s="620"/>
      <c r="K136" s="620"/>
      <c r="L136" s="620"/>
      <c r="M136" s="620"/>
      <c r="N136" s="620"/>
      <c r="O136" s="621"/>
      <c r="P136" s="627" t="s">
        <v>86</v>
      </c>
      <c r="Q136" s="628"/>
      <c r="R136" s="628"/>
      <c r="S136" s="628"/>
      <c r="T136" s="628"/>
      <c r="U136" s="628"/>
      <c r="V136" s="629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hidden="1" customHeight="1" x14ac:dyDescent="0.25">
      <c r="A137" s="633" t="s">
        <v>148</v>
      </c>
      <c r="B137" s="620"/>
      <c r="C137" s="620"/>
      <c r="D137" s="620"/>
      <c r="E137" s="620"/>
      <c r="F137" s="620"/>
      <c r="G137" s="620"/>
      <c r="H137" s="620"/>
      <c r="I137" s="620"/>
      <c r="J137" s="620"/>
      <c r="K137" s="620"/>
      <c r="L137" s="620"/>
      <c r="M137" s="620"/>
      <c r="N137" s="620"/>
      <c r="O137" s="620"/>
      <c r="P137" s="620"/>
      <c r="Q137" s="620"/>
      <c r="R137" s="620"/>
      <c r="S137" s="620"/>
      <c r="T137" s="620"/>
      <c r="U137" s="620"/>
      <c r="V137" s="620"/>
      <c r="W137" s="620"/>
      <c r="X137" s="620"/>
      <c r="Y137" s="620"/>
      <c r="Z137" s="620"/>
      <c r="AA137" s="609"/>
      <c r="AB137" s="609"/>
      <c r="AC137" s="609"/>
    </row>
    <row r="138" spans="1:68" ht="27" hidden="1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3"/>
      <c r="R138" s="623"/>
      <c r="S138" s="623"/>
      <c r="T138" s="624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3"/>
      <c r="R139" s="623"/>
      <c r="S139" s="623"/>
      <c r="T139" s="624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19"/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1"/>
      <c r="P140" s="627" t="s">
        <v>86</v>
      </c>
      <c r="Q140" s="628"/>
      <c r="R140" s="628"/>
      <c r="S140" s="628"/>
      <c r="T140" s="628"/>
      <c r="U140" s="628"/>
      <c r="V140" s="629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hidden="1" x14ac:dyDescent="0.2">
      <c r="A141" s="620"/>
      <c r="B141" s="620"/>
      <c r="C141" s="620"/>
      <c r="D141" s="620"/>
      <c r="E141" s="620"/>
      <c r="F141" s="620"/>
      <c r="G141" s="620"/>
      <c r="H141" s="620"/>
      <c r="I141" s="620"/>
      <c r="J141" s="620"/>
      <c r="K141" s="620"/>
      <c r="L141" s="620"/>
      <c r="M141" s="620"/>
      <c r="N141" s="620"/>
      <c r="O141" s="621"/>
      <c r="P141" s="627" t="s">
        <v>86</v>
      </c>
      <c r="Q141" s="628"/>
      <c r="R141" s="628"/>
      <c r="S141" s="628"/>
      <c r="T141" s="628"/>
      <c r="U141" s="628"/>
      <c r="V141" s="629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hidden="1" customHeight="1" x14ac:dyDescent="0.25">
      <c r="A142" s="633" t="s">
        <v>64</v>
      </c>
      <c r="B142" s="620"/>
      <c r="C142" s="620"/>
      <c r="D142" s="620"/>
      <c r="E142" s="620"/>
      <c r="F142" s="620"/>
      <c r="G142" s="620"/>
      <c r="H142" s="620"/>
      <c r="I142" s="620"/>
      <c r="J142" s="620"/>
      <c r="K142" s="620"/>
      <c r="L142" s="620"/>
      <c r="M142" s="620"/>
      <c r="N142" s="620"/>
      <c r="O142" s="620"/>
      <c r="P142" s="620"/>
      <c r="Q142" s="620"/>
      <c r="R142" s="620"/>
      <c r="S142" s="620"/>
      <c r="T142" s="620"/>
      <c r="U142" s="620"/>
      <c r="V142" s="620"/>
      <c r="W142" s="620"/>
      <c r="X142" s="620"/>
      <c r="Y142" s="620"/>
      <c r="Z142" s="620"/>
      <c r="AA142" s="609"/>
      <c r="AB142" s="609"/>
      <c r="AC142" s="609"/>
    </row>
    <row r="143" spans="1:68" ht="16.5" hidden="1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3"/>
      <c r="R143" s="623"/>
      <c r="S143" s="623"/>
      <c r="T143" s="624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3"/>
      <c r="R144" s="623"/>
      <c r="S144" s="623"/>
      <c r="T144" s="624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19"/>
      <c r="B145" s="620"/>
      <c r="C145" s="620"/>
      <c r="D145" s="620"/>
      <c r="E145" s="620"/>
      <c r="F145" s="620"/>
      <c r="G145" s="620"/>
      <c r="H145" s="620"/>
      <c r="I145" s="620"/>
      <c r="J145" s="620"/>
      <c r="K145" s="620"/>
      <c r="L145" s="620"/>
      <c r="M145" s="620"/>
      <c r="N145" s="620"/>
      <c r="O145" s="621"/>
      <c r="P145" s="627" t="s">
        <v>86</v>
      </c>
      <c r="Q145" s="628"/>
      <c r="R145" s="628"/>
      <c r="S145" s="628"/>
      <c r="T145" s="628"/>
      <c r="U145" s="628"/>
      <c r="V145" s="629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hidden="1" x14ac:dyDescent="0.2">
      <c r="A146" s="620"/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1"/>
      <c r="P146" s="627" t="s">
        <v>86</v>
      </c>
      <c r="Q146" s="628"/>
      <c r="R146" s="628"/>
      <c r="S146" s="628"/>
      <c r="T146" s="628"/>
      <c r="U146" s="628"/>
      <c r="V146" s="629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hidden="1" customHeight="1" x14ac:dyDescent="0.25">
      <c r="A147" s="630" t="s">
        <v>94</v>
      </c>
      <c r="B147" s="620"/>
      <c r="C147" s="620"/>
      <c r="D147" s="620"/>
      <c r="E147" s="620"/>
      <c r="F147" s="620"/>
      <c r="G147" s="620"/>
      <c r="H147" s="620"/>
      <c r="I147" s="620"/>
      <c r="J147" s="620"/>
      <c r="K147" s="620"/>
      <c r="L147" s="620"/>
      <c r="M147" s="620"/>
      <c r="N147" s="620"/>
      <c r="O147" s="620"/>
      <c r="P147" s="620"/>
      <c r="Q147" s="620"/>
      <c r="R147" s="620"/>
      <c r="S147" s="620"/>
      <c r="T147" s="620"/>
      <c r="U147" s="620"/>
      <c r="V147" s="620"/>
      <c r="W147" s="620"/>
      <c r="X147" s="620"/>
      <c r="Y147" s="620"/>
      <c r="Z147" s="620"/>
      <c r="AA147" s="608"/>
      <c r="AB147" s="608"/>
      <c r="AC147" s="608"/>
    </row>
    <row r="148" spans="1:68" ht="14.25" hidden="1" customHeight="1" x14ac:dyDescent="0.25">
      <c r="A148" s="633" t="s">
        <v>96</v>
      </c>
      <c r="B148" s="620"/>
      <c r="C148" s="620"/>
      <c r="D148" s="620"/>
      <c r="E148" s="620"/>
      <c r="F148" s="620"/>
      <c r="G148" s="620"/>
      <c r="H148" s="620"/>
      <c r="I148" s="620"/>
      <c r="J148" s="620"/>
      <c r="K148" s="620"/>
      <c r="L148" s="620"/>
      <c r="M148" s="620"/>
      <c r="N148" s="620"/>
      <c r="O148" s="620"/>
      <c r="P148" s="620"/>
      <c r="Q148" s="620"/>
      <c r="R148" s="620"/>
      <c r="S148" s="620"/>
      <c r="T148" s="620"/>
      <c r="U148" s="620"/>
      <c r="V148" s="620"/>
      <c r="W148" s="620"/>
      <c r="X148" s="620"/>
      <c r="Y148" s="620"/>
      <c r="Z148" s="620"/>
      <c r="AA148" s="609"/>
      <c r="AB148" s="609"/>
      <c r="AC148" s="609"/>
    </row>
    <row r="149" spans="1:68" ht="27" hidden="1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3"/>
      <c r="R149" s="623"/>
      <c r="S149" s="623"/>
      <c r="T149" s="624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19"/>
      <c r="B150" s="620"/>
      <c r="C150" s="620"/>
      <c r="D150" s="620"/>
      <c r="E150" s="620"/>
      <c r="F150" s="620"/>
      <c r="G150" s="620"/>
      <c r="H150" s="620"/>
      <c r="I150" s="620"/>
      <c r="J150" s="620"/>
      <c r="K150" s="620"/>
      <c r="L150" s="620"/>
      <c r="M150" s="620"/>
      <c r="N150" s="620"/>
      <c r="O150" s="621"/>
      <c r="P150" s="627" t="s">
        <v>86</v>
      </c>
      <c r="Q150" s="628"/>
      <c r="R150" s="628"/>
      <c r="S150" s="628"/>
      <c r="T150" s="628"/>
      <c r="U150" s="628"/>
      <c r="V150" s="629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0"/>
      <c r="B151" s="620"/>
      <c r="C151" s="620"/>
      <c r="D151" s="620"/>
      <c r="E151" s="620"/>
      <c r="F151" s="620"/>
      <c r="G151" s="620"/>
      <c r="H151" s="620"/>
      <c r="I151" s="620"/>
      <c r="J151" s="620"/>
      <c r="K151" s="620"/>
      <c r="L151" s="620"/>
      <c r="M151" s="620"/>
      <c r="N151" s="620"/>
      <c r="O151" s="621"/>
      <c r="P151" s="627" t="s">
        <v>86</v>
      </c>
      <c r="Q151" s="628"/>
      <c r="R151" s="628"/>
      <c r="S151" s="628"/>
      <c r="T151" s="628"/>
      <c r="U151" s="628"/>
      <c r="V151" s="629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33" t="s">
        <v>148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09"/>
      <c r="AB152" s="609"/>
      <c r="AC152" s="609"/>
    </row>
    <row r="153" spans="1:68" ht="16.5" hidden="1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3"/>
      <c r="R153" s="623"/>
      <c r="S153" s="623"/>
      <c r="T153" s="624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3"/>
      <c r="R154" s="623"/>
      <c r="S154" s="623"/>
      <c r="T154" s="624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3"/>
      <c r="R155" s="623"/>
      <c r="S155" s="623"/>
      <c r="T155" s="624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19"/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1"/>
      <c r="P156" s="627" t="s">
        <v>86</v>
      </c>
      <c r="Q156" s="628"/>
      <c r="R156" s="628"/>
      <c r="S156" s="628"/>
      <c r="T156" s="628"/>
      <c r="U156" s="628"/>
      <c r="V156" s="629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hidden="1" x14ac:dyDescent="0.2">
      <c r="A157" s="620"/>
      <c r="B157" s="620"/>
      <c r="C157" s="620"/>
      <c r="D157" s="620"/>
      <c r="E157" s="620"/>
      <c r="F157" s="620"/>
      <c r="G157" s="620"/>
      <c r="H157" s="620"/>
      <c r="I157" s="620"/>
      <c r="J157" s="620"/>
      <c r="K157" s="620"/>
      <c r="L157" s="620"/>
      <c r="M157" s="620"/>
      <c r="N157" s="620"/>
      <c r="O157" s="621"/>
      <c r="P157" s="627" t="s">
        <v>86</v>
      </c>
      <c r="Q157" s="628"/>
      <c r="R157" s="628"/>
      <c r="S157" s="628"/>
      <c r="T157" s="628"/>
      <c r="U157" s="628"/>
      <c r="V157" s="629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hidden="1" customHeight="1" x14ac:dyDescent="0.2">
      <c r="A158" s="667" t="s">
        <v>271</v>
      </c>
      <c r="B158" s="668"/>
      <c r="C158" s="668"/>
      <c r="D158" s="668"/>
      <c r="E158" s="668"/>
      <c r="F158" s="668"/>
      <c r="G158" s="668"/>
      <c r="H158" s="668"/>
      <c r="I158" s="668"/>
      <c r="J158" s="668"/>
      <c r="K158" s="668"/>
      <c r="L158" s="668"/>
      <c r="M158" s="668"/>
      <c r="N158" s="668"/>
      <c r="O158" s="668"/>
      <c r="P158" s="668"/>
      <c r="Q158" s="668"/>
      <c r="R158" s="668"/>
      <c r="S158" s="668"/>
      <c r="T158" s="668"/>
      <c r="U158" s="668"/>
      <c r="V158" s="668"/>
      <c r="W158" s="668"/>
      <c r="X158" s="668"/>
      <c r="Y158" s="668"/>
      <c r="Z158" s="668"/>
      <c r="AA158" s="49"/>
      <c r="AB158" s="49"/>
      <c r="AC158" s="49"/>
    </row>
    <row r="159" spans="1:68" ht="16.5" hidden="1" customHeight="1" x14ac:dyDescent="0.25">
      <c r="A159" s="630" t="s">
        <v>272</v>
      </c>
      <c r="B159" s="620"/>
      <c r="C159" s="620"/>
      <c r="D159" s="620"/>
      <c r="E159" s="620"/>
      <c r="F159" s="620"/>
      <c r="G159" s="620"/>
      <c r="H159" s="620"/>
      <c r="I159" s="620"/>
      <c r="J159" s="620"/>
      <c r="K159" s="620"/>
      <c r="L159" s="620"/>
      <c r="M159" s="620"/>
      <c r="N159" s="620"/>
      <c r="O159" s="620"/>
      <c r="P159" s="620"/>
      <c r="Q159" s="620"/>
      <c r="R159" s="620"/>
      <c r="S159" s="620"/>
      <c r="T159" s="620"/>
      <c r="U159" s="620"/>
      <c r="V159" s="620"/>
      <c r="W159" s="620"/>
      <c r="X159" s="620"/>
      <c r="Y159" s="620"/>
      <c r="Z159" s="620"/>
      <c r="AA159" s="608"/>
      <c r="AB159" s="608"/>
      <c r="AC159" s="608"/>
    </row>
    <row r="160" spans="1:68" ht="14.25" hidden="1" customHeight="1" x14ac:dyDescent="0.25">
      <c r="A160" s="633" t="s">
        <v>137</v>
      </c>
      <c r="B160" s="620"/>
      <c r="C160" s="620"/>
      <c r="D160" s="620"/>
      <c r="E160" s="620"/>
      <c r="F160" s="620"/>
      <c r="G160" s="620"/>
      <c r="H160" s="620"/>
      <c r="I160" s="620"/>
      <c r="J160" s="620"/>
      <c r="K160" s="620"/>
      <c r="L160" s="620"/>
      <c r="M160" s="620"/>
      <c r="N160" s="620"/>
      <c r="O160" s="620"/>
      <c r="P160" s="620"/>
      <c r="Q160" s="620"/>
      <c r="R160" s="620"/>
      <c r="S160" s="620"/>
      <c r="T160" s="620"/>
      <c r="U160" s="620"/>
      <c r="V160" s="620"/>
      <c r="W160" s="620"/>
      <c r="X160" s="620"/>
      <c r="Y160" s="620"/>
      <c r="Z160" s="620"/>
      <c r="AA160" s="609"/>
      <c r="AB160" s="609"/>
      <c r="AC160" s="609"/>
    </row>
    <row r="161" spans="1:68" ht="27" hidden="1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3"/>
      <c r="R161" s="623"/>
      <c r="S161" s="623"/>
      <c r="T161" s="624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19"/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1"/>
      <c r="P162" s="627" t="s">
        <v>86</v>
      </c>
      <c r="Q162" s="628"/>
      <c r="R162" s="628"/>
      <c r="S162" s="628"/>
      <c r="T162" s="628"/>
      <c r="U162" s="628"/>
      <c r="V162" s="629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0"/>
      <c r="B163" s="620"/>
      <c r="C163" s="620"/>
      <c r="D163" s="620"/>
      <c r="E163" s="620"/>
      <c r="F163" s="620"/>
      <c r="G163" s="620"/>
      <c r="H163" s="620"/>
      <c r="I163" s="620"/>
      <c r="J163" s="620"/>
      <c r="K163" s="620"/>
      <c r="L163" s="620"/>
      <c r="M163" s="620"/>
      <c r="N163" s="620"/>
      <c r="O163" s="621"/>
      <c r="P163" s="627" t="s">
        <v>86</v>
      </c>
      <c r="Q163" s="628"/>
      <c r="R163" s="628"/>
      <c r="S163" s="628"/>
      <c r="T163" s="628"/>
      <c r="U163" s="628"/>
      <c r="V163" s="629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33" t="s">
        <v>148</v>
      </c>
      <c r="B164" s="620"/>
      <c r="C164" s="620"/>
      <c r="D164" s="620"/>
      <c r="E164" s="620"/>
      <c r="F164" s="620"/>
      <c r="G164" s="620"/>
      <c r="H164" s="620"/>
      <c r="I164" s="620"/>
      <c r="J164" s="620"/>
      <c r="K164" s="620"/>
      <c r="L164" s="620"/>
      <c r="M164" s="620"/>
      <c r="N164" s="620"/>
      <c r="O164" s="620"/>
      <c r="P164" s="620"/>
      <c r="Q164" s="620"/>
      <c r="R164" s="620"/>
      <c r="S164" s="620"/>
      <c r="T164" s="620"/>
      <c r="U164" s="620"/>
      <c r="V164" s="620"/>
      <c r="W164" s="620"/>
      <c r="X164" s="620"/>
      <c r="Y164" s="620"/>
      <c r="Z164" s="620"/>
      <c r="AA164" s="609"/>
      <c r="AB164" s="609"/>
      <c r="AC164" s="609"/>
    </row>
    <row r="165" spans="1:68" ht="27" hidden="1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3"/>
      <c r="R165" s="623"/>
      <c r="S165" s="623"/>
      <c r="T165" s="624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hidden="1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3"/>
      <c r="R166" s="623"/>
      <c r="S166" s="623"/>
      <c r="T166" s="624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hidden="1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3"/>
      <c r="R167" s="623"/>
      <c r="S167" s="623"/>
      <c r="T167" s="624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hidden="1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3"/>
      <c r="R168" s="623"/>
      <c r="S168" s="623"/>
      <c r="T168" s="624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3"/>
      <c r="R169" s="623"/>
      <c r="S169" s="623"/>
      <c r="T169" s="624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3"/>
      <c r="R170" s="623"/>
      <c r="S170" s="623"/>
      <c r="T170" s="624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hidden="1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3"/>
      <c r="R171" s="623"/>
      <c r="S171" s="623"/>
      <c r="T171" s="624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3"/>
      <c r="R172" s="623"/>
      <c r="S172" s="623"/>
      <c r="T172" s="624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3"/>
      <c r="R173" s="623"/>
      <c r="S173" s="623"/>
      <c r="T173" s="624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idden="1" x14ac:dyDescent="0.2">
      <c r="A174" s="619"/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1"/>
      <c r="P174" s="627" t="s">
        <v>86</v>
      </c>
      <c r="Q174" s="628"/>
      <c r="R174" s="628"/>
      <c r="S174" s="628"/>
      <c r="T174" s="628"/>
      <c r="U174" s="628"/>
      <c r="V174" s="629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hidden="1" x14ac:dyDescent="0.2">
      <c r="A175" s="620"/>
      <c r="B175" s="620"/>
      <c r="C175" s="620"/>
      <c r="D175" s="620"/>
      <c r="E175" s="620"/>
      <c r="F175" s="620"/>
      <c r="G175" s="620"/>
      <c r="H175" s="620"/>
      <c r="I175" s="620"/>
      <c r="J175" s="620"/>
      <c r="K175" s="620"/>
      <c r="L175" s="620"/>
      <c r="M175" s="620"/>
      <c r="N175" s="620"/>
      <c r="O175" s="621"/>
      <c r="P175" s="627" t="s">
        <v>86</v>
      </c>
      <c r="Q175" s="628"/>
      <c r="R175" s="628"/>
      <c r="S175" s="628"/>
      <c r="T175" s="628"/>
      <c r="U175" s="628"/>
      <c r="V175" s="629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hidden="1" customHeight="1" x14ac:dyDescent="0.25">
      <c r="A176" s="633" t="s">
        <v>88</v>
      </c>
      <c r="B176" s="620"/>
      <c r="C176" s="620"/>
      <c r="D176" s="620"/>
      <c r="E176" s="620"/>
      <c r="F176" s="620"/>
      <c r="G176" s="620"/>
      <c r="H176" s="620"/>
      <c r="I176" s="620"/>
      <c r="J176" s="620"/>
      <c r="K176" s="620"/>
      <c r="L176" s="620"/>
      <c r="M176" s="620"/>
      <c r="N176" s="620"/>
      <c r="O176" s="620"/>
      <c r="P176" s="620"/>
      <c r="Q176" s="620"/>
      <c r="R176" s="620"/>
      <c r="S176" s="620"/>
      <c r="T176" s="620"/>
      <c r="U176" s="620"/>
      <c r="V176" s="620"/>
      <c r="W176" s="620"/>
      <c r="X176" s="620"/>
      <c r="Y176" s="620"/>
      <c r="Z176" s="620"/>
      <c r="AA176" s="609"/>
      <c r="AB176" s="609"/>
      <c r="AC176" s="609"/>
    </row>
    <row r="177" spans="1:68" ht="27" hidden="1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9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3"/>
      <c r="R177" s="623"/>
      <c r="S177" s="623"/>
      <c r="T177" s="624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5" t="s">
        <v>306</v>
      </c>
      <c r="Q178" s="623"/>
      <c r="R178" s="623"/>
      <c r="S178" s="623"/>
      <c r="T178" s="624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8" t="s">
        <v>310</v>
      </c>
      <c r="Q179" s="623"/>
      <c r="R179" s="623"/>
      <c r="S179" s="623"/>
      <c r="T179" s="624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19"/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1"/>
      <c r="P180" s="627" t="s">
        <v>86</v>
      </c>
      <c r="Q180" s="628"/>
      <c r="R180" s="628"/>
      <c r="S180" s="628"/>
      <c r="T180" s="628"/>
      <c r="U180" s="628"/>
      <c r="V180" s="629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hidden="1" x14ac:dyDescent="0.2">
      <c r="A181" s="620"/>
      <c r="B181" s="620"/>
      <c r="C181" s="620"/>
      <c r="D181" s="620"/>
      <c r="E181" s="620"/>
      <c r="F181" s="620"/>
      <c r="G181" s="620"/>
      <c r="H181" s="620"/>
      <c r="I181" s="620"/>
      <c r="J181" s="620"/>
      <c r="K181" s="620"/>
      <c r="L181" s="620"/>
      <c r="M181" s="620"/>
      <c r="N181" s="620"/>
      <c r="O181" s="621"/>
      <c r="P181" s="627" t="s">
        <v>86</v>
      </c>
      <c r="Q181" s="628"/>
      <c r="R181" s="628"/>
      <c r="S181" s="628"/>
      <c r="T181" s="628"/>
      <c r="U181" s="628"/>
      <c r="V181" s="629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hidden="1" customHeight="1" x14ac:dyDescent="0.25">
      <c r="A182" s="633" t="s">
        <v>311</v>
      </c>
      <c r="B182" s="620"/>
      <c r="C182" s="620"/>
      <c r="D182" s="620"/>
      <c r="E182" s="620"/>
      <c r="F182" s="620"/>
      <c r="G182" s="620"/>
      <c r="H182" s="620"/>
      <c r="I182" s="620"/>
      <c r="J182" s="620"/>
      <c r="K182" s="620"/>
      <c r="L182" s="620"/>
      <c r="M182" s="620"/>
      <c r="N182" s="620"/>
      <c r="O182" s="620"/>
      <c r="P182" s="620"/>
      <c r="Q182" s="620"/>
      <c r="R182" s="620"/>
      <c r="S182" s="620"/>
      <c r="T182" s="620"/>
      <c r="U182" s="620"/>
      <c r="V182" s="620"/>
      <c r="W182" s="620"/>
      <c r="X182" s="620"/>
      <c r="Y182" s="620"/>
      <c r="Z182" s="620"/>
      <c r="AA182" s="609"/>
      <c r="AB182" s="609"/>
      <c r="AC182" s="609"/>
    </row>
    <row r="183" spans="1:68" ht="27" hidden="1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8" t="s">
        <v>314</v>
      </c>
      <c r="Q183" s="623"/>
      <c r="R183" s="623"/>
      <c r="S183" s="623"/>
      <c r="T183" s="624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19"/>
      <c r="B184" s="620"/>
      <c r="C184" s="620"/>
      <c r="D184" s="620"/>
      <c r="E184" s="620"/>
      <c r="F184" s="620"/>
      <c r="G184" s="620"/>
      <c r="H184" s="620"/>
      <c r="I184" s="620"/>
      <c r="J184" s="620"/>
      <c r="K184" s="620"/>
      <c r="L184" s="620"/>
      <c r="M184" s="620"/>
      <c r="N184" s="620"/>
      <c r="O184" s="621"/>
      <c r="P184" s="627" t="s">
        <v>86</v>
      </c>
      <c r="Q184" s="628"/>
      <c r="R184" s="628"/>
      <c r="S184" s="628"/>
      <c r="T184" s="628"/>
      <c r="U184" s="628"/>
      <c r="V184" s="629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0"/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1"/>
      <c r="P185" s="627" t="s">
        <v>86</v>
      </c>
      <c r="Q185" s="628"/>
      <c r="R185" s="628"/>
      <c r="S185" s="628"/>
      <c r="T185" s="628"/>
      <c r="U185" s="628"/>
      <c r="V185" s="629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0" t="s">
        <v>315</v>
      </c>
      <c r="B186" s="620"/>
      <c r="C186" s="620"/>
      <c r="D186" s="620"/>
      <c r="E186" s="620"/>
      <c r="F186" s="620"/>
      <c r="G186" s="620"/>
      <c r="H186" s="620"/>
      <c r="I186" s="620"/>
      <c r="J186" s="620"/>
      <c r="K186" s="620"/>
      <c r="L186" s="620"/>
      <c r="M186" s="620"/>
      <c r="N186" s="620"/>
      <c r="O186" s="620"/>
      <c r="P186" s="620"/>
      <c r="Q186" s="620"/>
      <c r="R186" s="620"/>
      <c r="S186" s="620"/>
      <c r="T186" s="620"/>
      <c r="U186" s="620"/>
      <c r="V186" s="620"/>
      <c r="W186" s="620"/>
      <c r="X186" s="620"/>
      <c r="Y186" s="620"/>
      <c r="Z186" s="620"/>
      <c r="AA186" s="608"/>
      <c r="AB186" s="608"/>
      <c r="AC186" s="608"/>
    </row>
    <row r="187" spans="1:68" ht="14.25" hidden="1" customHeight="1" x14ac:dyDescent="0.25">
      <c r="A187" s="633" t="s">
        <v>96</v>
      </c>
      <c r="B187" s="620"/>
      <c r="C187" s="620"/>
      <c r="D187" s="620"/>
      <c r="E187" s="620"/>
      <c r="F187" s="620"/>
      <c r="G187" s="620"/>
      <c r="H187" s="620"/>
      <c r="I187" s="620"/>
      <c r="J187" s="620"/>
      <c r="K187" s="620"/>
      <c r="L187" s="620"/>
      <c r="M187" s="620"/>
      <c r="N187" s="620"/>
      <c r="O187" s="620"/>
      <c r="P187" s="620"/>
      <c r="Q187" s="620"/>
      <c r="R187" s="620"/>
      <c r="S187" s="620"/>
      <c r="T187" s="620"/>
      <c r="U187" s="620"/>
      <c r="V187" s="620"/>
      <c r="W187" s="620"/>
      <c r="X187" s="620"/>
      <c r="Y187" s="620"/>
      <c r="Z187" s="620"/>
      <c r="AA187" s="609"/>
      <c r="AB187" s="609"/>
      <c r="AC187" s="609"/>
    </row>
    <row r="188" spans="1:68" ht="16.5" hidden="1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3"/>
      <c r="R188" s="623"/>
      <c r="S188" s="623"/>
      <c r="T188" s="624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3"/>
      <c r="R189" s="623"/>
      <c r="S189" s="623"/>
      <c r="T189" s="624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19"/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1"/>
      <c r="P190" s="627" t="s">
        <v>86</v>
      </c>
      <c r="Q190" s="628"/>
      <c r="R190" s="628"/>
      <c r="S190" s="628"/>
      <c r="T190" s="628"/>
      <c r="U190" s="628"/>
      <c r="V190" s="629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0"/>
      <c r="B191" s="620"/>
      <c r="C191" s="620"/>
      <c r="D191" s="620"/>
      <c r="E191" s="620"/>
      <c r="F191" s="620"/>
      <c r="G191" s="620"/>
      <c r="H191" s="620"/>
      <c r="I191" s="620"/>
      <c r="J191" s="620"/>
      <c r="K191" s="620"/>
      <c r="L191" s="620"/>
      <c r="M191" s="620"/>
      <c r="N191" s="620"/>
      <c r="O191" s="621"/>
      <c r="P191" s="627" t="s">
        <v>86</v>
      </c>
      <c r="Q191" s="628"/>
      <c r="R191" s="628"/>
      <c r="S191" s="628"/>
      <c r="T191" s="628"/>
      <c r="U191" s="628"/>
      <c r="V191" s="629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33" t="s">
        <v>137</v>
      </c>
      <c r="B192" s="620"/>
      <c r="C192" s="620"/>
      <c r="D192" s="620"/>
      <c r="E192" s="620"/>
      <c r="F192" s="620"/>
      <c r="G192" s="620"/>
      <c r="H192" s="620"/>
      <c r="I192" s="620"/>
      <c r="J192" s="620"/>
      <c r="K192" s="620"/>
      <c r="L192" s="620"/>
      <c r="M192" s="620"/>
      <c r="N192" s="620"/>
      <c r="O192" s="620"/>
      <c r="P192" s="620"/>
      <c r="Q192" s="620"/>
      <c r="R192" s="620"/>
      <c r="S192" s="620"/>
      <c r="T192" s="620"/>
      <c r="U192" s="620"/>
      <c r="V192" s="620"/>
      <c r="W192" s="620"/>
      <c r="X192" s="620"/>
      <c r="Y192" s="620"/>
      <c r="Z192" s="620"/>
      <c r="AA192" s="609"/>
      <c r="AB192" s="609"/>
      <c r="AC192" s="609"/>
    </row>
    <row r="193" spans="1:68" ht="16.5" hidden="1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3"/>
      <c r="R193" s="623"/>
      <c r="S193" s="623"/>
      <c r="T193" s="624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3"/>
      <c r="R194" s="623"/>
      <c r="S194" s="623"/>
      <c r="T194" s="624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19"/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1"/>
      <c r="P195" s="627" t="s">
        <v>86</v>
      </c>
      <c r="Q195" s="628"/>
      <c r="R195" s="628"/>
      <c r="S195" s="628"/>
      <c r="T195" s="628"/>
      <c r="U195" s="628"/>
      <c r="V195" s="629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0"/>
      <c r="B196" s="620"/>
      <c r="C196" s="620"/>
      <c r="D196" s="620"/>
      <c r="E196" s="620"/>
      <c r="F196" s="620"/>
      <c r="G196" s="620"/>
      <c r="H196" s="620"/>
      <c r="I196" s="620"/>
      <c r="J196" s="620"/>
      <c r="K196" s="620"/>
      <c r="L196" s="620"/>
      <c r="M196" s="620"/>
      <c r="N196" s="620"/>
      <c r="O196" s="621"/>
      <c r="P196" s="627" t="s">
        <v>86</v>
      </c>
      <c r="Q196" s="628"/>
      <c r="R196" s="628"/>
      <c r="S196" s="628"/>
      <c r="T196" s="628"/>
      <c r="U196" s="628"/>
      <c r="V196" s="629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33" t="s">
        <v>148</v>
      </c>
      <c r="B197" s="620"/>
      <c r="C197" s="620"/>
      <c r="D197" s="620"/>
      <c r="E197" s="620"/>
      <c r="F197" s="620"/>
      <c r="G197" s="620"/>
      <c r="H197" s="620"/>
      <c r="I197" s="620"/>
      <c r="J197" s="620"/>
      <c r="K197" s="620"/>
      <c r="L197" s="620"/>
      <c r="M197" s="620"/>
      <c r="N197" s="620"/>
      <c r="O197" s="620"/>
      <c r="P197" s="620"/>
      <c r="Q197" s="620"/>
      <c r="R197" s="620"/>
      <c r="S197" s="620"/>
      <c r="T197" s="620"/>
      <c r="U197" s="620"/>
      <c r="V197" s="620"/>
      <c r="W197" s="620"/>
      <c r="X197" s="620"/>
      <c r="Y197" s="620"/>
      <c r="Z197" s="620"/>
      <c r="AA197" s="609"/>
      <c r="AB197" s="609"/>
      <c r="AC197" s="609"/>
    </row>
    <row r="198" spans="1:68" ht="27" hidden="1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3"/>
      <c r="R198" s="623"/>
      <c r="S198" s="623"/>
      <c r="T198" s="624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hidden="1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3"/>
      <c r="R199" s="623"/>
      <c r="S199" s="623"/>
      <c r="T199" s="624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3"/>
      <c r="R200" s="623"/>
      <c r="S200" s="623"/>
      <c r="T200" s="624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3"/>
      <c r="R201" s="623"/>
      <c r="S201" s="623"/>
      <c r="T201" s="624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3"/>
      <c r="R202" s="623"/>
      <c r="S202" s="623"/>
      <c r="T202" s="624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3"/>
      <c r="R203" s="623"/>
      <c r="S203" s="623"/>
      <c r="T203" s="624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3"/>
      <c r="R204" s="623"/>
      <c r="S204" s="623"/>
      <c r="T204" s="624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3"/>
      <c r="R205" s="623"/>
      <c r="S205" s="623"/>
      <c r="T205" s="624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idden="1" x14ac:dyDescent="0.2">
      <c r="A206" s="619"/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1"/>
      <c r="P206" s="627" t="s">
        <v>86</v>
      </c>
      <c r="Q206" s="628"/>
      <c r="R206" s="628"/>
      <c r="S206" s="628"/>
      <c r="T206" s="628"/>
      <c r="U206" s="628"/>
      <c r="V206" s="629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hidden="1" x14ac:dyDescent="0.2">
      <c r="A207" s="620"/>
      <c r="B207" s="620"/>
      <c r="C207" s="620"/>
      <c r="D207" s="620"/>
      <c r="E207" s="620"/>
      <c r="F207" s="620"/>
      <c r="G207" s="620"/>
      <c r="H207" s="620"/>
      <c r="I207" s="620"/>
      <c r="J207" s="620"/>
      <c r="K207" s="620"/>
      <c r="L207" s="620"/>
      <c r="M207" s="620"/>
      <c r="N207" s="620"/>
      <c r="O207" s="621"/>
      <c r="P207" s="627" t="s">
        <v>86</v>
      </c>
      <c r="Q207" s="628"/>
      <c r="R207" s="628"/>
      <c r="S207" s="628"/>
      <c r="T207" s="628"/>
      <c r="U207" s="628"/>
      <c r="V207" s="629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hidden="1" customHeight="1" x14ac:dyDescent="0.25">
      <c r="A208" s="633" t="s">
        <v>64</v>
      </c>
      <c r="B208" s="620"/>
      <c r="C208" s="620"/>
      <c r="D208" s="620"/>
      <c r="E208" s="620"/>
      <c r="F208" s="620"/>
      <c r="G208" s="620"/>
      <c r="H208" s="620"/>
      <c r="I208" s="620"/>
      <c r="J208" s="620"/>
      <c r="K208" s="620"/>
      <c r="L208" s="620"/>
      <c r="M208" s="620"/>
      <c r="N208" s="620"/>
      <c r="O208" s="620"/>
      <c r="P208" s="620"/>
      <c r="Q208" s="620"/>
      <c r="R208" s="620"/>
      <c r="S208" s="620"/>
      <c r="T208" s="620"/>
      <c r="U208" s="620"/>
      <c r="V208" s="620"/>
      <c r="W208" s="620"/>
      <c r="X208" s="620"/>
      <c r="Y208" s="620"/>
      <c r="Z208" s="620"/>
      <c r="AA208" s="609"/>
      <c r="AB208" s="609"/>
      <c r="AC208" s="609"/>
    </row>
    <row r="209" spans="1:68" ht="27" hidden="1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3"/>
      <c r="R209" s="623"/>
      <c r="S209" s="623"/>
      <c r="T209" s="624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3"/>
      <c r="R210" s="623"/>
      <c r="S210" s="623"/>
      <c r="T210" s="624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3"/>
      <c r="R211" s="623"/>
      <c r="S211" s="623"/>
      <c r="T211" s="624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3"/>
      <c r="R212" s="623"/>
      <c r="S212" s="623"/>
      <c r="T212" s="624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3"/>
      <c r="R213" s="623"/>
      <c r="S213" s="623"/>
      <c r="T213" s="624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8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3"/>
      <c r="R214" s="623"/>
      <c r="S214" s="623"/>
      <c r="T214" s="624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3"/>
      <c r="R215" s="623"/>
      <c r="S215" s="623"/>
      <c r="T215" s="624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3"/>
      <c r="R216" s="623"/>
      <c r="S216" s="623"/>
      <c r="T216" s="624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3"/>
      <c r="R217" s="623"/>
      <c r="S217" s="623"/>
      <c r="T217" s="624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idden="1" x14ac:dyDescent="0.2">
      <c r="A218" s="619"/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1"/>
      <c r="P218" s="627" t="s">
        <v>86</v>
      </c>
      <c r="Q218" s="628"/>
      <c r="R218" s="628"/>
      <c r="S218" s="628"/>
      <c r="T218" s="628"/>
      <c r="U218" s="628"/>
      <c r="V218" s="629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hidden="1" x14ac:dyDescent="0.2">
      <c r="A219" s="620"/>
      <c r="B219" s="620"/>
      <c r="C219" s="620"/>
      <c r="D219" s="620"/>
      <c r="E219" s="620"/>
      <c r="F219" s="620"/>
      <c r="G219" s="620"/>
      <c r="H219" s="620"/>
      <c r="I219" s="620"/>
      <c r="J219" s="620"/>
      <c r="K219" s="620"/>
      <c r="L219" s="620"/>
      <c r="M219" s="620"/>
      <c r="N219" s="620"/>
      <c r="O219" s="621"/>
      <c r="P219" s="627" t="s">
        <v>86</v>
      </c>
      <c r="Q219" s="628"/>
      <c r="R219" s="628"/>
      <c r="S219" s="628"/>
      <c r="T219" s="628"/>
      <c r="U219" s="628"/>
      <c r="V219" s="629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hidden="1" customHeight="1" x14ac:dyDescent="0.25">
      <c r="A220" s="633" t="s">
        <v>174</v>
      </c>
      <c r="B220" s="620"/>
      <c r="C220" s="620"/>
      <c r="D220" s="620"/>
      <c r="E220" s="620"/>
      <c r="F220" s="620"/>
      <c r="G220" s="620"/>
      <c r="H220" s="620"/>
      <c r="I220" s="620"/>
      <c r="J220" s="620"/>
      <c r="K220" s="620"/>
      <c r="L220" s="620"/>
      <c r="M220" s="620"/>
      <c r="N220" s="620"/>
      <c r="O220" s="620"/>
      <c r="P220" s="620"/>
      <c r="Q220" s="620"/>
      <c r="R220" s="620"/>
      <c r="S220" s="620"/>
      <c r="T220" s="620"/>
      <c r="U220" s="620"/>
      <c r="V220" s="620"/>
      <c r="W220" s="620"/>
      <c r="X220" s="620"/>
      <c r="Y220" s="620"/>
      <c r="Z220" s="620"/>
      <c r="AA220" s="609"/>
      <c r="AB220" s="609"/>
      <c r="AC220" s="609"/>
    </row>
    <row r="221" spans="1:68" ht="27" hidden="1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3"/>
      <c r="R221" s="623"/>
      <c r="S221" s="623"/>
      <c r="T221" s="624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7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3"/>
      <c r="R222" s="623"/>
      <c r="S222" s="623"/>
      <c r="T222" s="624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19"/>
      <c r="B223" s="620"/>
      <c r="C223" s="620"/>
      <c r="D223" s="620"/>
      <c r="E223" s="620"/>
      <c r="F223" s="620"/>
      <c r="G223" s="620"/>
      <c r="H223" s="620"/>
      <c r="I223" s="620"/>
      <c r="J223" s="620"/>
      <c r="K223" s="620"/>
      <c r="L223" s="620"/>
      <c r="M223" s="620"/>
      <c r="N223" s="620"/>
      <c r="O223" s="621"/>
      <c r="P223" s="627" t="s">
        <v>86</v>
      </c>
      <c r="Q223" s="628"/>
      <c r="R223" s="628"/>
      <c r="S223" s="628"/>
      <c r="T223" s="628"/>
      <c r="U223" s="628"/>
      <c r="V223" s="629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hidden="1" x14ac:dyDescent="0.2">
      <c r="A224" s="620"/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1"/>
      <c r="P224" s="627" t="s">
        <v>86</v>
      </c>
      <c r="Q224" s="628"/>
      <c r="R224" s="628"/>
      <c r="S224" s="628"/>
      <c r="T224" s="628"/>
      <c r="U224" s="628"/>
      <c r="V224" s="629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hidden="1" customHeight="1" x14ac:dyDescent="0.25">
      <c r="A225" s="630" t="s">
        <v>376</v>
      </c>
      <c r="B225" s="620"/>
      <c r="C225" s="620"/>
      <c r="D225" s="620"/>
      <c r="E225" s="620"/>
      <c r="F225" s="620"/>
      <c r="G225" s="620"/>
      <c r="H225" s="620"/>
      <c r="I225" s="620"/>
      <c r="J225" s="620"/>
      <c r="K225" s="620"/>
      <c r="L225" s="620"/>
      <c r="M225" s="620"/>
      <c r="N225" s="620"/>
      <c r="O225" s="620"/>
      <c r="P225" s="620"/>
      <c r="Q225" s="620"/>
      <c r="R225" s="620"/>
      <c r="S225" s="620"/>
      <c r="T225" s="620"/>
      <c r="U225" s="620"/>
      <c r="V225" s="620"/>
      <c r="W225" s="620"/>
      <c r="X225" s="620"/>
      <c r="Y225" s="620"/>
      <c r="Z225" s="620"/>
      <c r="AA225" s="608"/>
      <c r="AB225" s="608"/>
      <c r="AC225" s="608"/>
    </row>
    <row r="226" spans="1:68" ht="14.25" hidden="1" customHeight="1" x14ac:dyDescent="0.25">
      <c r="A226" s="633" t="s">
        <v>96</v>
      </c>
      <c r="B226" s="620"/>
      <c r="C226" s="620"/>
      <c r="D226" s="620"/>
      <c r="E226" s="620"/>
      <c r="F226" s="620"/>
      <c r="G226" s="620"/>
      <c r="H226" s="620"/>
      <c r="I226" s="620"/>
      <c r="J226" s="620"/>
      <c r="K226" s="620"/>
      <c r="L226" s="620"/>
      <c r="M226" s="620"/>
      <c r="N226" s="620"/>
      <c r="O226" s="620"/>
      <c r="P226" s="620"/>
      <c r="Q226" s="620"/>
      <c r="R226" s="620"/>
      <c r="S226" s="620"/>
      <c r="T226" s="620"/>
      <c r="U226" s="620"/>
      <c r="V226" s="620"/>
      <c r="W226" s="620"/>
      <c r="X226" s="620"/>
      <c r="Y226" s="620"/>
      <c r="Z226" s="620"/>
      <c r="AA226" s="609"/>
      <c r="AB226" s="609"/>
      <c r="AC226" s="609"/>
    </row>
    <row r="227" spans="1:68" ht="27" hidden="1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9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3"/>
      <c r="R227" s="623"/>
      <c r="S227" s="623"/>
      <c r="T227" s="624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3"/>
      <c r="R228" s="623"/>
      <c r="S228" s="623"/>
      <c r="T228" s="624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3"/>
      <c r="R229" s="623"/>
      <c r="S229" s="623"/>
      <c r="T229" s="624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386</v>
      </c>
      <c r="B230" s="54" t="s">
        <v>387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3"/>
      <c r="R230" s="623"/>
      <c r="S230" s="623"/>
      <c r="T230" s="624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386</v>
      </c>
      <c r="B231" s="54" t="s">
        <v>389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62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3"/>
      <c r="R231" s="623"/>
      <c r="S231" s="623"/>
      <c r="T231" s="624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3"/>
      <c r="R232" s="623"/>
      <c r="S232" s="623"/>
      <c r="T232" s="624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3"/>
      <c r="R233" s="623"/>
      <c r="S233" s="623"/>
      <c r="T233" s="624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3"/>
      <c r="R234" s="623"/>
      <c r="S234" s="623"/>
      <c r="T234" s="624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19"/>
      <c r="B235" s="620"/>
      <c r="C235" s="620"/>
      <c r="D235" s="620"/>
      <c r="E235" s="620"/>
      <c r="F235" s="620"/>
      <c r="G235" s="620"/>
      <c r="H235" s="620"/>
      <c r="I235" s="620"/>
      <c r="J235" s="620"/>
      <c r="K235" s="620"/>
      <c r="L235" s="620"/>
      <c r="M235" s="620"/>
      <c r="N235" s="620"/>
      <c r="O235" s="621"/>
      <c r="P235" s="627" t="s">
        <v>86</v>
      </c>
      <c r="Q235" s="628"/>
      <c r="R235" s="628"/>
      <c r="S235" s="628"/>
      <c r="T235" s="628"/>
      <c r="U235" s="628"/>
      <c r="V235" s="629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hidden="1" x14ac:dyDescent="0.2">
      <c r="A236" s="620"/>
      <c r="B236" s="620"/>
      <c r="C236" s="620"/>
      <c r="D236" s="620"/>
      <c r="E236" s="620"/>
      <c r="F236" s="620"/>
      <c r="G236" s="620"/>
      <c r="H236" s="620"/>
      <c r="I236" s="620"/>
      <c r="J236" s="620"/>
      <c r="K236" s="620"/>
      <c r="L236" s="620"/>
      <c r="M236" s="620"/>
      <c r="N236" s="620"/>
      <c r="O236" s="621"/>
      <c r="P236" s="627" t="s">
        <v>86</v>
      </c>
      <c r="Q236" s="628"/>
      <c r="R236" s="628"/>
      <c r="S236" s="628"/>
      <c r="T236" s="628"/>
      <c r="U236" s="628"/>
      <c r="V236" s="629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hidden="1" customHeight="1" x14ac:dyDescent="0.25">
      <c r="A237" s="633" t="s">
        <v>137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09"/>
      <c r="AB237" s="609"/>
      <c r="AC237" s="609"/>
    </row>
    <row r="238" spans="1:68" ht="27" hidden="1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3"/>
      <c r="R239" s="623"/>
      <c r="S239" s="623"/>
      <c r="T239" s="624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19"/>
      <c r="B240" s="620"/>
      <c r="C240" s="620"/>
      <c r="D240" s="620"/>
      <c r="E240" s="620"/>
      <c r="F240" s="620"/>
      <c r="G240" s="620"/>
      <c r="H240" s="620"/>
      <c r="I240" s="620"/>
      <c r="J240" s="620"/>
      <c r="K240" s="620"/>
      <c r="L240" s="620"/>
      <c r="M240" s="620"/>
      <c r="N240" s="620"/>
      <c r="O240" s="621"/>
      <c r="P240" s="627" t="s">
        <v>86</v>
      </c>
      <c r="Q240" s="628"/>
      <c r="R240" s="628"/>
      <c r="S240" s="628"/>
      <c r="T240" s="628"/>
      <c r="U240" s="628"/>
      <c r="V240" s="629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0"/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1"/>
      <c r="P241" s="627" t="s">
        <v>86</v>
      </c>
      <c r="Q241" s="628"/>
      <c r="R241" s="628"/>
      <c r="S241" s="628"/>
      <c r="T241" s="628"/>
      <c r="U241" s="628"/>
      <c r="V241" s="629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33" t="s">
        <v>400</v>
      </c>
      <c r="B242" s="620"/>
      <c r="C242" s="620"/>
      <c r="D242" s="620"/>
      <c r="E242" s="620"/>
      <c r="F242" s="620"/>
      <c r="G242" s="620"/>
      <c r="H242" s="620"/>
      <c r="I242" s="620"/>
      <c r="J242" s="620"/>
      <c r="K242" s="620"/>
      <c r="L242" s="620"/>
      <c r="M242" s="620"/>
      <c r="N242" s="620"/>
      <c r="O242" s="620"/>
      <c r="P242" s="620"/>
      <c r="Q242" s="620"/>
      <c r="R242" s="620"/>
      <c r="S242" s="620"/>
      <c r="T242" s="620"/>
      <c r="U242" s="620"/>
      <c r="V242" s="620"/>
      <c r="W242" s="620"/>
      <c r="X242" s="620"/>
      <c r="Y242" s="620"/>
      <c r="Z242" s="620"/>
      <c r="AA242" s="609"/>
      <c r="AB242" s="609"/>
      <c r="AC242" s="609"/>
    </row>
    <row r="243" spans="1:68" ht="27" hidden="1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3"/>
      <c r="R243" s="623"/>
      <c r="S243" s="623"/>
      <c r="T243" s="624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19"/>
      <c r="B244" s="620"/>
      <c r="C244" s="620"/>
      <c r="D244" s="620"/>
      <c r="E244" s="620"/>
      <c r="F244" s="620"/>
      <c r="G244" s="620"/>
      <c r="H244" s="620"/>
      <c r="I244" s="620"/>
      <c r="J244" s="620"/>
      <c r="K244" s="620"/>
      <c r="L244" s="620"/>
      <c r="M244" s="620"/>
      <c r="N244" s="620"/>
      <c r="O244" s="621"/>
      <c r="P244" s="627" t="s">
        <v>86</v>
      </c>
      <c r="Q244" s="628"/>
      <c r="R244" s="628"/>
      <c r="S244" s="628"/>
      <c r="T244" s="628"/>
      <c r="U244" s="628"/>
      <c r="V244" s="629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hidden="1" x14ac:dyDescent="0.2">
      <c r="A245" s="620"/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1"/>
      <c r="P245" s="627" t="s">
        <v>86</v>
      </c>
      <c r="Q245" s="628"/>
      <c r="R245" s="628"/>
      <c r="S245" s="628"/>
      <c r="T245" s="628"/>
      <c r="U245" s="628"/>
      <c r="V245" s="629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hidden="1" customHeight="1" x14ac:dyDescent="0.25">
      <c r="A246" s="633" t="s">
        <v>404</v>
      </c>
      <c r="B246" s="620"/>
      <c r="C246" s="620"/>
      <c r="D246" s="620"/>
      <c r="E246" s="620"/>
      <c r="F246" s="620"/>
      <c r="G246" s="620"/>
      <c r="H246" s="620"/>
      <c r="I246" s="620"/>
      <c r="J246" s="620"/>
      <c r="K246" s="620"/>
      <c r="L246" s="620"/>
      <c r="M246" s="620"/>
      <c r="N246" s="620"/>
      <c r="O246" s="620"/>
      <c r="P246" s="620"/>
      <c r="Q246" s="620"/>
      <c r="R246" s="620"/>
      <c r="S246" s="620"/>
      <c r="T246" s="620"/>
      <c r="U246" s="620"/>
      <c r="V246" s="620"/>
      <c r="W246" s="620"/>
      <c r="X246" s="620"/>
      <c r="Y246" s="620"/>
      <c r="Z246" s="620"/>
      <c r="AA246" s="609"/>
      <c r="AB246" s="609"/>
      <c r="AC246" s="609"/>
    </row>
    <row r="247" spans="1:68" ht="27" hidden="1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4" t="s">
        <v>407</v>
      </c>
      <c r="Q247" s="623"/>
      <c r="R247" s="623"/>
      <c r="S247" s="623"/>
      <c r="T247" s="624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3"/>
      <c r="R248" s="623"/>
      <c r="S248" s="623"/>
      <c r="T248" s="624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3"/>
      <c r="R249" s="623"/>
      <c r="S249" s="623"/>
      <c r="T249" s="624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2" t="s">
        <v>416</v>
      </c>
      <c r="Q250" s="623"/>
      <c r="R250" s="623"/>
      <c r="S250" s="623"/>
      <c r="T250" s="624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9" t="s">
        <v>419</v>
      </c>
      <c r="Q251" s="623"/>
      <c r="R251" s="623"/>
      <c r="S251" s="623"/>
      <c r="T251" s="624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19"/>
      <c r="B252" s="620"/>
      <c r="C252" s="620"/>
      <c r="D252" s="620"/>
      <c r="E252" s="620"/>
      <c r="F252" s="620"/>
      <c r="G252" s="620"/>
      <c r="H252" s="620"/>
      <c r="I252" s="620"/>
      <c r="J252" s="620"/>
      <c r="K252" s="620"/>
      <c r="L252" s="620"/>
      <c r="M252" s="620"/>
      <c r="N252" s="620"/>
      <c r="O252" s="621"/>
      <c r="P252" s="627" t="s">
        <v>86</v>
      </c>
      <c r="Q252" s="628"/>
      <c r="R252" s="628"/>
      <c r="S252" s="628"/>
      <c r="T252" s="628"/>
      <c r="U252" s="628"/>
      <c r="V252" s="629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hidden="1" x14ac:dyDescent="0.2">
      <c r="A253" s="620"/>
      <c r="B253" s="620"/>
      <c r="C253" s="620"/>
      <c r="D253" s="620"/>
      <c r="E253" s="620"/>
      <c r="F253" s="620"/>
      <c r="G253" s="620"/>
      <c r="H253" s="620"/>
      <c r="I253" s="620"/>
      <c r="J253" s="620"/>
      <c r="K253" s="620"/>
      <c r="L253" s="620"/>
      <c r="M253" s="620"/>
      <c r="N253" s="620"/>
      <c r="O253" s="621"/>
      <c r="P253" s="627" t="s">
        <v>86</v>
      </c>
      <c r="Q253" s="628"/>
      <c r="R253" s="628"/>
      <c r="S253" s="628"/>
      <c r="T253" s="628"/>
      <c r="U253" s="628"/>
      <c r="V253" s="629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hidden="1" customHeight="1" x14ac:dyDescent="0.25">
      <c r="A254" s="630" t="s">
        <v>420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08"/>
      <c r="AB254" s="608"/>
      <c r="AC254" s="608"/>
    </row>
    <row r="255" spans="1:68" ht="14.25" hidden="1" customHeight="1" x14ac:dyDescent="0.25">
      <c r="A255" s="633" t="s">
        <v>96</v>
      </c>
      <c r="B255" s="620"/>
      <c r="C255" s="620"/>
      <c r="D255" s="620"/>
      <c r="E255" s="620"/>
      <c r="F255" s="620"/>
      <c r="G255" s="620"/>
      <c r="H255" s="620"/>
      <c r="I255" s="620"/>
      <c r="J255" s="620"/>
      <c r="K255" s="620"/>
      <c r="L255" s="620"/>
      <c r="M255" s="620"/>
      <c r="N255" s="620"/>
      <c r="O255" s="620"/>
      <c r="P255" s="620"/>
      <c r="Q255" s="620"/>
      <c r="R255" s="620"/>
      <c r="S255" s="620"/>
      <c r="T255" s="620"/>
      <c r="U255" s="620"/>
      <c r="V255" s="620"/>
      <c r="W255" s="620"/>
      <c r="X255" s="620"/>
      <c r="Y255" s="620"/>
      <c r="Z255" s="620"/>
      <c r="AA255" s="609"/>
      <c r="AB255" s="609"/>
      <c r="AC255" s="609"/>
    </row>
    <row r="256" spans="1:68" ht="27" hidden="1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3"/>
      <c r="R256" s="623"/>
      <c r="S256" s="623"/>
      <c r="T256" s="624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3"/>
      <c r="R258" s="623"/>
      <c r="S258" s="623"/>
      <c r="T258" s="624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3"/>
      <c r="R259" s="623"/>
      <c r="S259" s="623"/>
      <c r="T259" s="624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3"/>
      <c r="R260" s="623"/>
      <c r="S260" s="623"/>
      <c r="T260" s="624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3"/>
      <c r="R261" s="623"/>
      <c r="S261" s="623"/>
      <c r="T261" s="624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19"/>
      <c r="B262" s="620"/>
      <c r="C262" s="620"/>
      <c r="D262" s="620"/>
      <c r="E262" s="620"/>
      <c r="F262" s="620"/>
      <c r="G262" s="620"/>
      <c r="H262" s="620"/>
      <c r="I262" s="620"/>
      <c r="J262" s="620"/>
      <c r="K262" s="620"/>
      <c r="L262" s="620"/>
      <c r="M262" s="620"/>
      <c r="N262" s="620"/>
      <c r="O262" s="621"/>
      <c r="P262" s="627" t="s">
        <v>86</v>
      </c>
      <c r="Q262" s="628"/>
      <c r="R262" s="628"/>
      <c r="S262" s="628"/>
      <c r="T262" s="628"/>
      <c r="U262" s="628"/>
      <c r="V262" s="629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0"/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1"/>
      <c r="P263" s="627" t="s">
        <v>86</v>
      </c>
      <c r="Q263" s="628"/>
      <c r="R263" s="628"/>
      <c r="S263" s="628"/>
      <c r="T263" s="628"/>
      <c r="U263" s="628"/>
      <c r="V263" s="629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0" t="s">
        <v>438</v>
      </c>
      <c r="B264" s="620"/>
      <c r="C264" s="620"/>
      <c r="D264" s="620"/>
      <c r="E264" s="620"/>
      <c r="F264" s="620"/>
      <c r="G264" s="620"/>
      <c r="H264" s="620"/>
      <c r="I264" s="620"/>
      <c r="J264" s="620"/>
      <c r="K264" s="620"/>
      <c r="L264" s="620"/>
      <c r="M264" s="620"/>
      <c r="N264" s="620"/>
      <c r="O264" s="620"/>
      <c r="P264" s="620"/>
      <c r="Q264" s="620"/>
      <c r="R264" s="620"/>
      <c r="S264" s="620"/>
      <c r="T264" s="620"/>
      <c r="U264" s="620"/>
      <c r="V264" s="620"/>
      <c r="W264" s="620"/>
      <c r="X264" s="620"/>
      <c r="Y264" s="620"/>
      <c r="Z264" s="620"/>
      <c r="AA264" s="608"/>
      <c r="AB264" s="608"/>
      <c r="AC264" s="608"/>
    </row>
    <row r="265" spans="1:68" ht="14.25" hidden="1" customHeight="1" x14ac:dyDescent="0.25">
      <c r="A265" s="633" t="s">
        <v>96</v>
      </c>
      <c r="B265" s="620"/>
      <c r="C265" s="620"/>
      <c r="D265" s="620"/>
      <c r="E265" s="620"/>
      <c r="F265" s="620"/>
      <c r="G265" s="620"/>
      <c r="H265" s="620"/>
      <c r="I265" s="620"/>
      <c r="J265" s="620"/>
      <c r="K265" s="620"/>
      <c r="L265" s="620"/>
      <c r="M265" s="620"/>
      <c r="N265" s="620"/>
      <c r="O265" s="620"/>
      <c r="P265" s="620"/>
      <c r="Q265" s="620"/>
      <c r="R265" s="620"/>
      <c r="S265" s="620"/>
      <c r="T265" s="620"/>
      <c r="U265" s="620"/>
      <c r="V265" s="620"/>
      <c r="W265" s="620"/>
      <c r="X265" s="620"/>
      <c r="Y265" s="620"/>
      <c r="Z265" s="620"/>
      <c r="AA265" s="609"/>
      <c r="AB265" s="609"/>
      <c r="AC265" s="609"/>
    </row>
    <row r="266" spans="1:68" ht="27" hidden="1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3"/>
      <c r="R266" s="623"/>
      <c r="S266" s="623"/>
      <c r="T266" s="624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3"/>
      <c r="R267" s="623"/>
      <c r="S267" s="623"/>
      <c r="T267" s="624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3"/>
      <c r="R268" s="623"/>
      <c r="S268" s="623"/>
      <c r="T268" s="624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911" t="s">
        <v>449</v>
      </c>
      <c r="Q269" s="623"/>
      <c r="R269" s="623"/>
      <c r="S269" s="623"/>
      <c r="T269" s="624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19"/>
      <c r="B270" s="620"/>
      <c r="C270" s="620"/>
      <c r="D270" s="620"/>
      <c r="E270" s="620"/>
      <c r="F270" s="620"/>
      <c r="G270" s="620"/>
      <c r="H270" s="620"/>
      <c r="I270" s="620"/>
      <c r="J270" s="620"/>
      <c r="K270" s="620"/>
      <c r="L270" s="620"/>
      <c r="M270" s="620"/>
      <c r="N270" s="620"/>
      <c r="O270" s="621"/>
      <c r="P270" s="627" t="s">
        <v>86</v>
      </c>
      <c r="Q270" s="628"/>
      <c r="R270" s="628"/>
      <c r="S270" s="628"/>
      <c r="T270" s="628"/>
      <c r="U270" s="628"/>
      <c r="V270" s="629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0"/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1"/>
      <c r="P271" s="627" t="s">
        <v>86</v>
      </c>
      <c r="Q271" s="628"/>
      <c r="R271" s="628"/>
      <c r="S271" s="628"/>
      <c r="T271" s="628"/>
      <c r="U271" s="628"/>
      <c r="V271" s="629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451</v>
      </c>
      <c r="B272" s="620"/>
      <c r="C272" s="620"/>
      <c r="D272" s="620"/>
      <c r="E272" s="620"/>
      <c r="F272" s="620"/>
      <c r="G272" s="620"/>
      <c r="H272" s="620"/>
      <c r="I272" s="620"/>
      <c r="J272" s="620"/>
      <c r="K272" s="620"/>
      <c r="L272" s="620"/>
      <c r="M272" s="620"/>
      <c r="N272" s="620"/>
      <c r="O272" s="620"/>
      <c r="P272" s="620"/>
      <c r="Q272" s="620"/>
      <c r="R272" s="620"/>
      <c r="S272" s="620"/>
      <c r="T272" s="620"/>
      <c r="U272" s="620"/>
      <c r="V272" s="620"/>
      <c r="W272" s="620"/>
      <c r="X272" s="620"/>
      <c r="Y272" s="620"/>
      <c r="Z272" s="620"/>
      <c r="AA272" s="608"/>
      <c r="AB272" s="608"/>
      <c r="AC272" s="608"/>
    </row>
    <row r="273" spans="1:68" ht="14.25" hidden="1" customHeight="1" x14ac:dyDescent="0.25">
      <c r="A273" s="633" t="s">
        <v>64</v>
      </c>
      <c r="B273" s="620"/>
      <c r="C273" s="620"/>
      <c r="D273" s="620"/>
      <c r="E273" s="620"/>
      <c r="F273" s="620"/>
      <c r="G273" s="620"/>
      <c r="H273" s="620"/>
      <c r="I273" s="620"/>
      <c r="J273" s="620"/>
      <c r="K273" s="620"/>
      <c r="L273" s="620"/>
      <c r="M273" s="620"/>
      <c r="N273" s="620"/>
      <c r="O273" s="620"/>
      <c r="P273" s="620"/>
      <c r="Q273" s="620"/>
      <c r="R273" s="620"/>
      <c r="S273" s="620"/>
      <c r="T273" s="620"/>
      <c r="U273" s="620"/>
      <c r="V273" s="620"/>
      <c r="W273" s="620"/>
      <c r="X273" s="620"/>
      <c r="Y273" s="620"/>
      <c r="Z273" s="620"/>
      <c r="AA273" s="609"/>
      <c r="AB273" s="609"/>
      <c r="AC273" s="609"/>
    </row>
    <row r="274" spans="1:68" ht="27" hidden="1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3"/>
      <c r="R274" s="623"/>
      <c r="S274" s="623"/>
      <c r="T274" s="624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3"/>
      <c r="R275" s="623"/>
      <c r="S275" s="623"/>
      <c r="T275" s="624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3"/>
      <c r="R276" s="623"/>
      <c r="S276" s="623"/>
      <c r="T276" s="624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hidden="1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3"/>
      <c r="R277" s="623"/>
      <c r="S277" s="623"/>
      <c r="T277" s="624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619"/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1"/>
      <c r="P278" s="627" t="s">
        <v>86</v>
      </c>
      <c r="Q278" s="628"/>
      <c r="R278" s="628"/>
      <c r="S278" s="628"/>
      <c r="T278" s="628"/>
      <c r="U278" s="628"/>
      <c r="V278" s="629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hidden="1" x14ac:dyDescent="0.2">
      <c r="A279" s="620"/>
      <c r="B279" s="620"/>
      <c r="C279" s="620"/>
      <c r="D279" s="620"/>
      <c r="E279" s="620"/>
      <c r="F279" s="620"/>
      <c r="G279" s="620"/>
      <c r="H279" s="620"/>
      <c r="I279" s="620"/>
      <c r="J279" s="620"/>
      <c r="K279" s="620"/>
      <c r="L279" s="620"/>
      <c r="M279" s="620"/>
      <c r="N279" s="620"/>
      <c r="O279" s="621"/>
      <c r="P279" s="627" t="s">
        <v>86</v>
      </c>
      <c r="Q279" s="628"/>
      <c r="R279" s="628"/>
      <c r="S279" s="628"/>
      <c r="T279" s="628"/>
      <c r="U279" s="628"/>
      <c r="V279" s="629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hidden="1" customHeight="1" x14ac:dyDescent="0.25">
      <c r="A280" s="630" t="s">
        <v>463</v>
      </c>
      <c r="B280" s="620"/>
      <c r="C280" s="620"/>
      <c r="D280" s="620"/>
      <c r="E280" s="620"/>
      <c r="F280" s="620"/>
      <c r="G280" s="620"/>
      <c r="H280" s="620"/>
      <c r="I280" s="620"/>
      <c r="J280" s="620"/>
      <c r="K280" s="620"/>
      <c r="L280" s="620"/>
      <c r="M280" s="620"/>
      <c r="N280" s="620"/>
      <c r="O280" s="620"/>
      <c r="P280" s="620"/>
      <c r="Q280" s="620"/>
      <c r="R280" s="620"/>
      <c r="S280" s="620"/>
      <c r="T280" s="620"/>
      <c r="U280" s="620"/>
      <c r="V280" s="620"/>
      <c r="W280" s="620"/>
      <c r="X280" s="620"/>
      <c r="Y280" s="620"/>
      <c r="Z280" s="620"/>
      <c r="AA280" s="608"/>
      <c r="AB280" s="608"/>
      <c r="AC280" s="608"/>
    </row>
    <row r="281" spans="1:68" ht="14.25" hidden="1" customHeight="1" x14ac:dyDescent="0.25">
      <c r="A281" s="633" t="s">
        <v>148</v>
      </c>
      <c r="B281" s="620"/>
      <c r="C281" s="620"/>
      <c r="D281" s="620"/>
      <c r="E281" s="620"/>
      <c r="F281" s="620"/>
      <c r="G281" s="620"/>
      <c r="H281" s="620"/>
      <c r="I281" s="620"/>
      <c r="J281" s="620"/>
      <c r="K281" s="620"/>
      <c r="L281" s="620"/>
      <c r="M281" s="620"/>
      <c r="N281" s="620"/>
      <c r="O281" s="620"/>
      <c r="P281" s="620"/>
      <c r="Q281" s="620"/>
      <c r="R281" s="620"/>
      <c r="S281" s="620"/>
      <c r="T281" s="620"/>
      <c r="U281" s="620"/>
      <c r="V281" s="620"/>
      <c r="W281" s="620"/>
      <c r="X281" s="620"/>
      <c r="Y281" s="620"/>
      <c r="Z281" s="620"/>
      <c r="AA281" s="609"/>
      <c r="AB281" s="609"/>
      <c r="AC281" s="609"/>
    </row>
    <row r="282" spans="1:68" ht="27" hidden="1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3"/>
      <c r="R282" s="623"/>
      <c r="S282" s="623"/>
      <c r="T282" s="624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19"/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1"/>
      <c r="P283" s="627" t="s">
        <v>86</v>
      </c>
      <c r="Q283" s="628"/>
      <c r="R283" s="628"/>
      <c r="S283" s="628"/>
      <c r="T283" s="628"/>
      <c r="U283" s="628"/>
      <c r="V283" s="629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0"/>
      <c r="B284" s="620"/>
      <c r="C284" s="620"/>
      <c r="D284" s="620"/>
      <c r="E284" s="620"/>
      <c r="F284" s="620"/>
      <c r="G284" s="620"/>
      <c r="H284" s="620"/>
      <c r="I284" s="620"/>
      <c r="J284" s="620"/>
      <c r="K284" s="620"/>
      <c r="L284" s="620"/>
      <c r="M284" s="620"/>
      <c r="N284" s="620"/>
      <c r="O284" s="621"/>
      <c r="P284" s="627" t="s">
        <v>86</v>
      </c>
      <c r="Q284" s="628"/>
      <c r="R284" s="628"/>
      <c r="S284" s="628"/>
      <c r="T284" s="628"/>
      <c r="U284" s="628"/>
      <c r="V284" s="629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33" t="s">
        <v>64</v>
      </c>
      <c r="B285" s="620"/>
      <c r="C285" s="620"/>
      <c r="D285" s="620"/>
      <c r="E285" s="620"/>
      <c r="F285" s="620"/>
      <c r="G285" s="620"/>
      <c r="H285" s="620"/>
      <c r="I285" s="620"/>
      <c r="J285" s="620"/>
      <c r="K285" s="620"/>
      <c r="L285" s="620"/>
      <c r="M285" s="620"/>
      <c r="N285" s="620"/>
      <c r="O285" s="620"/>
      <c r="P285" s="620"/>
      <c r="Q285" s="620"/>
      <c r="R285" s="620"/>
      <c r="S285" s="620"/>
      <c r="T285" s="620"/>
      <c r="U285" s="620"/>
      <c r="V285" s="620"/>
      <c r="W285" s="620"/>
      <c r="X285" s="620"/>
      <c r="Y285" s="620"/>
      <c r="Z285" s="620"/>
      <c r="AA285" s="609"/>
      <c r="AB285" s="609"/>
      <c r="AC285" s="609"/>
    </row>
    <row r="286" spans="1:68" ht="27" hidden="1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3"/>
      <c r="R286" s="623"/>
      <c r="S286" s="623"/>
      <c r="T286" s="624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19"/>
      <c r="B287" s="620"/>
      <c r="C287" s="620"/>
      <c r="D287" s="620"/>
      <c r="E287" s="620"/>
      <c r="F287" s="620"/>
      <c r="G287" s="620"/>
      <c r="H287" s="620"/>
      <c r="I287" s="620"/>
      <c r="J287" s="620"/>
      <c r="K287" s="620"/>
      <c r="L287" s="620"/>
      <c r="M287" s="620"/>
      <c r="N287" s="620"/>
      <c r="O287" s="621"/>
      <c r="P287" s="627" t="s">
        <v>86</v>
      </c>
      <c r="Q287" s="628"/>
      <c r="R287" s="628"/>
      <c r="S287" s="628"/>
      <c r="T287" s="628"/>
      <c r="U287" s="628"/>
      <c r="V287" s="629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0"/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1"/>
      <c r="P288" s="627" t="s">
        <v>86</v>
      </c>
      <c r="Q288" s="628"/>
      <c r="R288" s="628"/>
      <c r="S288" s="628"/>
      <c r="T288" s="628"/>
      <c r="U288" s="628"/>
      <c r="V288" s="629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470</v>
      </c>
      <c r="B289" s="620"/>
      <c r="C289" s="620"/>
      <c r="D289" s="620"/>
      <c r="E289" s="620"/>
      <c r="F289" s="620"/>
      <c r="G289" s="620"/>
      <c r="H289" s="620"/>
      <c r="I289" s="620"/>
      <c r="J289" s="620"/>
      <c r="K289" s="620"/>
      <c r="L289" s="620"/>
      <c r="M289" s="620"/>
      <c r="N289" s="620"/>
      <c r="O289" s="620"/>
      <c r="P289" s="620"/>
      <c r="Q289" s="620"/>
      <c r="R289" s="620"/>
      <c r="S289" s="620"/>
      <c r="T289" s="620"/>
      <c r="U289" s="620"/>
      <c r="V289" s="620"/>
      <c r="W289" s="620"/>
      <c r="X289" s="620"/>
      <c r="Y289" s="620"/>
      <c r="Z289" s="620"/>
      <c r="AA289" s="608"/>
      <c r="AB289" s="608"/>
      <c r="AC289" s="608"/>
    </row>
    <row r="290" spans="1:68" ht="14.25" hidden="1" customHeight="1" x14ac:dyDescent="0.25">
      <c r="A290" s="633" t="s">
        <v>64</v>
      </c>
      <c r="B290" s="620"/>
      <c r="C290" s="620"/>
      <c r="D290" s="620"/>
      <c r="E290" s="620"/>
      <c r="F290" s="620"/>
      <c r="G290" s="620"/>
      <c r="H290" s="620"/>
      <c r="I290" s="620"/>
      <c r="J290" s="620"/>
      <c r="K290" s="620"/>
      <c r="L290" s="620"/>
      <c r="M290" s="620"/>
      <c r="N290" s="620"/>
      <c r="O290" s="620"/>
      <c r="P290" s="620"/>
      <c r="Q290" s="620"/>
      <c r="R290" s="620"/>
      <c r="S290" s="620"/>
      <c r="T290" s="620"/>
      <c r="U290" s="620"/>
      <c r="V290" s="620"/>
      <c r="W290" s="620"/>
      <c r="X290" s="620"/>
      <c r="Y290" s="620"/>
      <c r="Z290" s="620"/>
      <c r="AA290" s="609"/>
      <c r="AB290" s="609"/>
      <c r="AC290" s="609"/>
    </row>
    <row r="291" spans="1:68" ht="27" hidden="1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3"/>
      <c r="R291" s="623"/>
      <c r="S291" s="623"/>
      <c r="T291" s="624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19"/>
      <c r="B292" s="620"/>
      <c r="C292" s="620"/>
      <c r="D292" s="620"/>
      <c r="E292" s="620"/>
      <c r="F292" s="620"/>
      <c r="G292" s="620"/>
      <c r="H292" s="620"/>
      <c r="I292" s="620"/>
      <c r="J292" s="620"/>
      <c r="K292" s="620"/>
      <c r="L292" s="620"/>
      <c r="M292" s="620"/>
      <c r="N292" s="620"/>
      <c r="O292" s="621"/>
      <c r="P292" s="627" t="s">
        <v>86</v>
      </c>
      <c r="Q292" s="628"/>
      <c r="R292" s="628"/>
      <c r="S292" s="628"/>
      <c r="T292" s="628"/>
      <c r="U292" s="628"/>
      <c r="V292" s="629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0"/>
      <c r="B293" s="620"/>
      <c r="C293" s="620"/>
      <c r="D293" s="620"/>
      <c r="E293" s="620"/>
      <c r="F293" s="620"/>
      <c r="G293" s="620"/>
      <c r="H293" s="620"/>
      <c r="I293" s="620"/>
      <c r="J293" s="620"/>
      <c r="K293" s="620"/>
      <c r="L293" s="620"/>
      <c r="M293" s="620"/>
      <c r="N293" s="620"/>
      <c r="O293" s="621"/>
      <c r="P293" s="627" t="s">
        <v>86</v>
      </c>
      <c r="Q293" s="628"/>
      <c r="R293" s="628"/>
      <c r="S293" s="628"/>
      <c r="T293" s="628"/>
      <c r="U293" s="628"/>
      <c r="V293" s="629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474</v>
      </c>
      <c r="B294" s="620"/>
      <c r="C294" s="620"/>
      <c r="D294" s="620"/>
      <c r="E294" s="620"/>
      <c r="F294" s="620"/>
      <c r="G294" s="620"/>
      <c r="H294" s="620"/>
      <c r="I294" s="620"/>
      <c r="J294" s="620"/>
      <c r="K294" s="620"/>
      <c r="L294" s="620"/>
      <c r="M294" s="620"/>
      <c r="N294" s="620"/>
      <c r="O294" s="620"/>
      <c r="P294" s="620"/>
      <c r="Q294" s="620"/>
      <c r="R294" s="620"/>
      <c r="S294" s="620"/>
      <c r="T294" s="620"/>
      <c r="U294" s="620"/>
      <c r="V294" s="620"/>
      <c r="W294" s="620"/>
      <c r="X294" s="620"/>
      <c r="Y294" s="620"/>
      <c r="Z294" s="620"/>
      <c r="AA294" s="608"/>
      <c r="AB294" s="608"/>
      <c r="AC294" s="608"/>
    </row>
    <row r="295" spans="1:68" ht="14.25" hidden="1" customHeight="1" x14ac:dyDescent="0.25">
      <c r="A295" s="633" t="s">
        <v>148</v>
      </c>
      <c r="B295" s="620"/>
      <c r="C295" s="620"/>
      <c r="D295" s="620"/>
      <c r="E295" s="620"/>
      <c r="F295" s="620"/>
      <c r="G295" s="620"/>
      <c r="H295" s="620"/>
      <c r="I295" s="620"/>
      <c r="J295" s="620"/>
      <c r="K295" s="620"/>
      <c r="L295" s="620"/>
      <c r="M295" s="620"/>
      <c r="N295" s="620"/>
      <c r="O295" s="620"/>
      <c r="P295" s="620"/>
      <c r="Q295" s="620"/>
      <c r="R295" s="620"/>
      <c r="S295" s="620"/>
      <c r="T295" s="620"/>
      <c r="U295" s="620"/>
      <c r="V295" s="620"/>
      <c r="W295" s="620"/>
      <c r="X295" s="620"/>
      <c r="Y295" s="620"/>
      <c r="Z295" s="620"/>
      <c r="AA295" s="609"/>
      <c r="AB295" s="609"/>
      <c r="AC295" s="609"/>
    </row>
    <row r="296" spans="1:68" ht="27" hidden="1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7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3"/>
      <c r="R296" s="623"/>
      <c r="S296" s="623"/>
      <c r="T296" s="624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3"/>
      <c r="R297" s="623"/>
      <c r="S297" s="623"/>
      <c r="T297" s="624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619"/>
      <c r="B298" s="620"/>
      <c r="C298" s="620"/>
      <c r="D298" s="620"/>
      <c r="E298" s="620"/>
      <c r="F298" s="620"/>
      <c r="G298" s="620"/>
      <c r="H298" s="620"/>
      <c r="I298" s="620"/>
      <c r="J298" s="620"/>
      <c r="K298" s="620"/>
      <c r="L298" s="620"/>
      <c r="M298" s="620"/>
      <c r="N298" s="620"/>
      <c r="O298" s="621"/>
      <c r="P298" s="627" t="s">
        <v>86</v>
      </c>
      <c r="Q298" s="628"/>
      <c r="R298" s="628"/>
      <c r="S298" s="628"/>
      <c r="T298" s="628"/>
      <c r="U298" s="628"/>
      <c r="V298" s="629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hidden="1" x14ac:dyDescent="0.2">
      <c r="A299" s="620"/>
      <c r="B299" s="620"/>
      <c r="C299" s="620"/>
      <c r="D299" s="620"/>
      <c r="E299" s="620"/>
      <c r="F299" s="620"/>
      <c r="G299" s="620"/>
      <c r="H299" s="620"/>
      <c r="I299" s="620"/>
      <c r="J299" s="620"/>
      <c r="K299" s="620"/>
      <c r="L299" s="620"/>
      <c r="M299" s="620"/>
      <c r="N299" s="620"/>
      <c r="O299" s="621"/>
      <c r="P299" s="627" t="s">
        <v>86</v>
      </c>
      <c r="Q299" s="628"/>
      <c r="R299" s="628"/>
      <c r="S299" s="628"/>
      <c r="T299" s="628"/>
      <c r="U299" s="628"/>
      <c r="V299" s="629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hidden="1" customHeight="1" x14ac:dyDescent="0.25">
      <c r="A300" s="630" t="s">
        <v>480</v>
      </c>
      <c r="B300" s="620"/>
      <c r="C300" s="620"/>
      <c r="D300" s="620"/>
      <c r="E300" s="620"/>
      <c r="F300" s="620"/>
      <c r="G300" s="620"/>
      <c r="H300" s="620"/>
      <c r="I300" s="620"/>
      <c r="J300" s="620"/>
      <c r="K300" s="620"/>
      <c r="L300" s="620"/>
      <c r="M300" s="620"/>
      <c r="N300" s="620"/>
      <c r="O300" s="620"/>
      <c r="P300" s="620"/>
      <c r="Q300" s="620"/>
      <c r="R300" s="620"/>
      <c r="S300" s="620"/>
      <c r="T300" s="620"/>
      <c r="U300" s="620"/>
      <c r="V300" s="620"/>
      <c r="W300" s="620"/>
      <c r="X300" s="620"/>
      <c r="Y300" s="620"/>
      <c r="Z300" s="620"/>
      <c r="AA300" s="608"/>
      <c r="AB300" s="608"/>
      <c r="AC300" s="608"/>
    </row>
    <row r="301" spans="1:68" ht="14.25" hidden="1" customHeight="1" x14ac:dyDescent="0.25">
      <c r="A301" s="633" t="s">
        <v>96</v>
      </c>
      <c r="B301" s="620"/>
      <c r="C301" s="620"/>
      <c r="D301" s="620"/>
      <c r="E301" s="620"/>
      <c r="F301" s="620"/>
      <c r="G301" s="620"/>
      <c r="H301" s="620"/>
      <c r="I301" s="620"/>
      <c r="J301" s="620"/>
      <c r="K301" s="620"/>
      <c r="L301" s="620"/>
      <c r="M301" s="620"/>
      <c r="N301" s="620"/>
      <c r="O301" s="620"/>
      <c r="P301" s="620"/>
      <c r="Q301" s="620"/>
      <c r="R301" s="620"/>
      <c r="S301" s="620"/>
      <c r="T301" s="620"/>
      <c r="U301" s="620"/>
      <c r="V301" s="620"/>
      <c r="W301" s="620"/>
      <c r="X301" s="620"/>
      <c r="Y301" s="620"/>
      <c r="Z301" s="620"/>
      <c r="AA301" s="609"/>
      <c r="AB301" s="609"/>
      <c r="AC301" s="609"/>
    </row>
    <row r="302" spans="1:68" ht="27" hidden="1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3"/>
      <c r="R302" s="623"/>
      <c r="S302" s="623"/>
      <c r="T302" s="624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19"/>
      <c r="B303" s="620"/>
      <c r="C303" s="620"/>
      <c r="D303" s="620"/>
      <c r="E303" s="620"/>
      <c r="F303" s="620"/>
      <c r="G303" s="620"/>
      <c r="H303" s="620"/>
      <c r="I303" s="620"/>
      <c r="J303" s="620"/>
      <c r="K303" s="620"/>
      <c r="L303" s="620"/>
      <c r="M303" s="620"/>
      <c r="N303" s="620"/>
      <c r="O303" s="621"/>
      <c r="P303" s="627" t="s">
        <v>86</v>
      </c>
      <c r="Q303" s="628"/>
      <c r="R303" s="628"/>
      <c r="S303" s="628"/>
      <c r="T303" s="628"/>
      <c r="U303" s="628"/>
      <c r="V303" s="629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0"/>
      <c r="B304" s="620"/>
      <c r="C304" s="620"/>
      <c r="D304" s="620"/>
      <c r="E304" s="620"/>
      <c r="F304" s="620"/>
      <c r="G304" s="620"/>
      <c r="H304" s="620"/>
      <c r="I304" s="620"/>
      <c r="J304" s="620"/>
      <c r="K304" s="620"/>
      <c r="L304" s="620"/>
      <c r="M304" s="620"/>
      <c r="N304" s="620"/>
      <c r="O304" s="621"/>
      <c r="P304" s="627" t="s">
        <v>86</v>
      </c>
      <c r="Q304" s="628"/>
      <c r="R304" s="628"/>
      <c r="S304" s="628"/>
      <c r="T304" s="628"/>
      <c r="U304" s="628"/>
      <c r="V304" s="629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485</v>
      </c>
      <c r="B305" s="620"/>
      <c r="C305" s="620"/>
      <c r="D305" s="620"/>
      <c r="E305" s="620"/>
      <c r="F305" s="620"/>
      <c r="G305" s="620"/>
      <c r="H305" s="620"/>
      <c r="I305" s="620"/>
      <c r="J305" s="620"/>
      <c r="K305" s="620"/>
      <c r="L305" s="620"/>
      <c r="M305" s="620"/>
      <c r="N305" s="620"/>
      <c r="O305" s="620"/>
      <c r="P305" s="620"/>
      <c r="Q305" s="620"/>
      <c r="R305" s="620"/>
      <c r="S305" s="620"/>
      <c r="T305" s="620"/>
      <c r="U305" s="620"/>
      <c r="V305" s="620"/>
      <c r="W305" s="620"/>
      <c r="X305" s="620"/>
      <c r="Y305" s="620"/>
      <c r="Z305" s="620"/>
      <c r="AA305" s="608"/>
      <c r="AB305" s="608"/>
      <c r="AC305" s="608"/>
    </row>
    <row r="306" spans="1:68" ht="14.25" hidden="1" customHeight="1" x14ac:dyDescent="0.25">
      <c r="A306" s="633" t="s">
        <v>96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09"/>
      <c r="AB306" s="609"/>
      <c r="AC306" s="609"/>
    </row>
    <row r="307" spans="1:68" ht="27" hidden="1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3"/>
      <c r="R307" s="623"/>
      <c r="S307" s="623"/>
      <c r="T307" s="624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3"/>
      <c r="R308" s="623"/>
      <c r="S308" s="623"/>
      <c r="T308" s="624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3"/>
      <c r="R309" s="623"/>
      <c r="S309" s="623"/>
      <c r="T309" s="624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3"/>
      <c r="R310" s="623"/>
      <c r="S310" s="623"/>
      <c r="T310" s="624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3"/>
      <c r="R311" s="623"/>
      <c r="S311" s="623"/>
      <c r="T311" s="624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3"/>
      <c r="R312" s="623"/>
      <c r="S312" s="623"/>
      <c r="T312" s="624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19"/>
      <c r="B313" s="620"/>
      <c r="C313" s="620"/>
      <c r="D313" s="620"/>
      <c r="E313" s="620"/>
      <c r="F313" s="620"/>
      <c r="G313" s="620"/>
      <c r="H313" s="620"/>
      <c r="I313" s="620"/>
      <c r="J313" s="620"/>
      <c r="K313" s="620"/>
      <c r="L313" s="620"/>
      <c r="M313" s="620"/>
      <c r="N313" s="620"/>
      <c r="O313" s="621"/>
      <c r="P313" s="627" t="s">
        <v>86</v>
      </c>
      <c r="Q313" s="628"/>
      <c r="R313" s="628"/>
      <c r="S313" s="628"/>
      <c r="T313" s="628"/>
      <c r="U313" s="628"/>
      <c r="V313" s="629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0"/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1"/>
      <c r="P314" s="627" t="s">
        <v>86</v>
      </c>
      <c r="Q314" s="628"/>
      <c r="R314" s="628"/>
      <c r="S314" s="628"/>
      <c r="T314" s="628"/>
      <c r="U314" s="628"/>
      <c r="V314" s="629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33" t="s">
        <v>148</v>
      </c>
      <c r="B315" s="620"/>
      <c r="C315" s="620"/>
      <c r="D315" s="620"/>
      <c r="E315" s="620"/>
      <c r="F315" s="620"/>
      <c r="G315" s="620"/>
      <c r="H315" s="620"/>
      <c r="I315" s="620"/>
      <c r="J315" s="620"/>
      <c r="K315" s="620"/>
      <c r="L315" s="620"/>
      <c r="M315" s="620"/>
      <c r="N315" s="620"/>
      <c r="O315" s="620"/>
      <c r="P315" s="620"/>
      <c r="Q315" s="620"/>
      <c r="R315" s="620"/>
      <c r="S315" s="620"/>
      <c r="T315" s="620"/>
      <c r="U315" s="620"/>
      <c r="V315" s="620"/>
      <c r="W315" s="620"/>
      <c r="X315" s="620"/>
      <c r="Y315" s="620"/>
      <c r="Z315" s="620"/>
      <c r="AA315" s="609"/>
      <c r="AB315" s="609"/>
      <c r="AC315" s="609"/>
    </row>
    <row r="316" spans="1:68" ht="27" hidden="1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3"/>
      <c r="R316" s="623"/>
      <c r="S316" s="623"/>
      <c r="T316" s="624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3"/>
      <c r="R317" s="623"/>
      <c r="S317" s="623"/>
      <c r="T317" s="624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3"/>
      <c r="R318" s="623"/>
      <c r="S318" s="623"/>
      <c r="T318" s="624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3"/>
      <c r="R319" s="623"/>
      <c r="S319" s="623"/>
      <c r="T319" s="624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619"/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1"/>
      <c r="P320" s="627" t="s">
        <v>86</v>
      </c>
      <c r="Q320" s="628"/>
      <c r="R320" s="628"/>
      <c r="S320" s="628"/>
      <c r="T320" s="628"/>
      <c r="U320" s="628"/>
      <c r="V320" s="629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hidden="1" x14ac:dyDescent="0.2">
      <c r="A321" s="620"/>
      <c r="B321" s="620"/>
      <c r="C321" s="620"/>
      <c r="D321" s="620"/>
      <c r="E321" s="620"/>
      <c r="F321" s="620"/>
      <c r="G321" s="620"/>
      <c r="H321" s="620"/>
      <c r="I321" s="620"/>
      <c r="J321" s="620"/>
      <c r="K321" s="620"/>
      <c r="L321" s="620"/>
      <c r="M321" s="620"/>
      <c r="N321" s="620"/>
      <c r="O321" s="621"/>
      <c r="P321" s="627" t="s">
        <v>86</v>
      </c>
      <c r="Q321" s="628"/>
      <c r="R321" s="628"/>
      <c r="S321" s="628"/>
      <c r="T321" s="628"/>
      <c r="U321" s="628"/>
      <c r="V321" s="629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hidden="1" customHeight="1" x14ac:dyDescent="0.25">
      <c r="A322" s="633" t="s">
        <v>64</v>
      </c>
      <c r="B322" s="620"/>
      <c r="C322" s="620"/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Q322" s="620"/>
      <c r="R322" s="620"/>
      <c r="S322" s="620"/>
      <c r="T322" s="620"/>
      <c r="U322" s="620"/>
      <c r="V322" s="620"/>
      <c r="W322" s="620"/>
      <c r="X322" s="620"/>
      <c r="Y322" s="620"/>
      <c r="Z322" s="620"/>
      <c r="AA322" s="609"/>
      <c r="AB322" s="609"/>
      <c r="AC322" s="609"/>
    </row>
    <row r="323" spans="1:68" ht="27" hidden="1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3"/>
      <c r="R323" s="623"/>
      <c r="S323" s="623"/>
      <c r="T323" s="624"/>
      <c r="U323" s="35"/>
      <c r="V323" s="35"/>
      <c r="W323" s="36" t="s">
        <v>69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3"/>
      <c r="R324" s="623"/>
      <c r="S324" s="623"/>
      <c r="T324" s="624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3"/>
      <c r="R325" s="623"/>
      <c r="S325" s="623"/>
      <c r="T325" s="624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3"/>
      <c r="R326" s="623"/>
      <c r="S326" s="623"/>
      <c r="T326" s="624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3"/>
      <c r="R327" s="623"/>
      <c r="S327" s="623"/>
      <c r="T327" s="624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619"/>
      <c r="B328" s="620"/>
      <c r="C328" s="620"/>
      <c r="D328" s="620"/>
      <c r="E328" s="620"/>
      <c r="F328" s="620"/>
      <c r="G328" s="620"/>
      <c r="H328" s="620"/>
      <c r="I328" s="620"/>
      <c r="J328" s="620"/>
      <c r="K328" s="620"/>
      <c r="L328" s="620"/>
      <c r="M328" s="620"/>
      <c r="N328" s="620"/>
      <c r="O328" s="621"/>
      <c r="P328" s="627" t="s">
        <v>86</v>
      </c>
      <c r="Q328" s="628"/>
      <c r="R328" s="628"/>
      <c r="S328" s="628"/>
      <c r="T328" s="628"/>
      <c r="U328" s="628"/>
      <c r="V328" s="629"/>
      <c r="W328" s="38" t="s">
        <v>87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hidden="1" x14ac:dyDescent="0.2">
      <c r="A329" s="620"/>
      <c r="B329" s="620"/>
      <c r="C329" s="620"/>
      <c r="D329" s="620"/>
      <c r="E329" s="620"/>
      <c r="F329" s="620"/>
      <c r="G329" s="620"/>
      <c r="H329" s="620"/>
      <c r="I329" s="620"/>
      <c r="J329" s="620"/>
      <c r="K329" s="620"/>
      <c r="L329" s="620"/>
      <c r="M329" s="620"/>
      <c r="N329" s="620"/>
      <c r="O329" s="621"/>
      <c r="P329" s="627" t="s">
        <v>86</v>
      </c>
      <c r="Q329" s="628"/>
      <c r="R329" s="628"/>
      <c r="S329" s="628"/>
      <c r="T329" s="628"/>
      <c r="U329" s="628"/>
      <c r="V329" s="629"/>
      <c r="W329" s="38" t="s">
        <v>69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hidden="1" customHeight="1" x14ac:dyDescent="0.25">
      <c r="A330" s="633" t="s">
        <v>174</v>
      </c>
      <c r="B330" s="620"/>
      <c r="C330" s="620"/>
      <c r="D330" s="620"/>
      <c r="E330" s="620"/>
      <c r="F330" s="620"/>
      <c r="G330" s="620"/>
      <c r="H330" s="620"/>
      <c r="I330" s="620"/>
      <c r="J330" s="620"/>
      <c r="K330" s="620"/>
      <c r="L330" s="620"/>
      <c r="M330" s="620"/>
      <c r="N330" s="620"/>
      <c r="O330" s="620"/>
      <c r="P330" s="620"/>
      <c r="Q330" s="620"/>
      <c r="R330" s="620"/>
      <c r="S330" s="620"/>
      <c r="T330" s="620"/>
      <c r="U330" s="620"/>
      <c r="V330" s="620"/>
      <c r="W330" s="620"/>
      <c r="X330" s="620"/>
      <c r="Y330" s="620"/>
      <c r="Z330" s="620"/>
      <c r="AA330" s="609"/>
      <c r="AB330" s="609"/>
      <c r="AC330" s="609"/>
    </row>
    <row r="331" spans="1:68" ht="27" hidden="1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3"/>
      <c r="R331" s="623"/>
      <c r="S331" s="623"/>
      <c r="T331" s="624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3"/>
      <c r="R332" s="623"/>
      <c r="S332" s="623"/>
      <c r="T332" s="624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hidden="1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7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3"/>
      <c r="R333" s="623"/>
      <c r="S333" s="623"/>
      <c r="T333" s="624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619"/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1"/>
      <c r="P334" s="627" t="s">
        <v>86</v>
      </c>
      <c r="Q334" s="628"/>
      <c r="R334" s="628"/>
      <c r="S334" s="628"/>
      <c r="T334" s="628"/>
      <c r="U334" s="628"/>
      <c r="V334" s="629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hidden="1" x14ac:dyDescent="0.2">
      <c r="A335" s="620"/>
      <c r="B335" s="620"/>
      <c r="C335" s="620"/>
      <c r="D335" s="620"/>
      <c r="E335" s="620"/>
      <c r="F335" s="620"/>
      <c r="G335" s="620"/>
      <c r="H335" s="620"/>
      <c r="I335" s="620"/>
      <c r="J335" s="620"/>
      <c r="K335" s="620"/>
      <c r="L335" s="620"/>
      <c r="M335" s="620"/>
      <c r="N335" s="620"/>
      <c r="O335" s="621"/>
      <c r="P335" s="627" t="s">
        <v>86</v>
      </c>
      <c r="Q335" s="628"/>
      <c r="R335" s="628"/>
      <c r="S335" s="628"/>
      <c r="T335" s="628"/>
      <c r="U335" s="628"/>
      <c r="V335" s="629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hidden="1" customHeight="1" x14ac:dyDescent="0.25">
      <c r="A336" s="633" t="s">
        <v>88</v>
      </c>
      <c r="B336" s="620"/>
      <c r="C336" s="620"/>
      <c r="D336" s="620"/>
      <c r="E336" s="620"/>
      <c r="F336" s="620"/>
      <c r="G336" s="620"/>
      <c r="H336" s="620"/>
      <c r="I336" s="620"/>
      <c r="J336" s="620"/>
      <c r="K336" s="620"/>
      <c r="L336" s="620"/>
      <c r="M336" s="620"/>
      <c r="N336" s="620"/>
      <c r="O336" s="620"/>
      <c r="P336" s="620"/>
      <c r="Q336" s="620"/>
      <c r="R336" s="620"/>
      <c r="S336" s="620"/>
      <c r="T336" s="620"/>
      <c r="U336" s="620"/>
      <c r="V336" s="620"/>
      <c r="W336" s="620"/>
      <c r="X336" s="620"/>
      <c r="Y336" s="620"/>
      <c r="Z336" s="620"/>
      <c r="AA336" s="609"/>
      <c r="AB336" s="609"/>
      <c r="AC336" s="609"/>
    </row>
    <row r="337" spans="1:68" ht="27" hidden="1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5" t="s">
        <v>539</v>
      </c>
      <c r="Q337" s="623"/>
      <c r="R337" s="623"/>
      <c r="S337" s="623"/>
      <c r="T337" s="624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3" t="s">
        <v>543</v>
      </c>
      <c r="Q338" s="623"/>
      <c r="R338" s="623"/>
      <c r="S338" s="623"/>
      <c r="T338" s="624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3"/>
      <c r="R339" s="623"/>
      <c r="S339" s="623"/>
      <c r="T339" s="624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3"/>
      <c r="R340" s="623"/>
      <c r="S340" s="623"/>
      <c r="T340" s="624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19"/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1"/>
      <c r="P341" s="627" t="s">
        <v>86</v>
      </c>
      <c r="Q341" s="628"/>
      <c r="R341" s="628"/>
      <c r="S341" s="628"/>
      <c r="T341" s="628"/>
      <c r="U341" s="628"/>
      <c r="V341" s="629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0"/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1"/>
      <c r="P342" s="627" t="s">
        <v>86</v>
      </c>
      <c r="Q342" s="628"/>
      <c r="R342" s="628"/>
      <c r="S342" s="628"/>
      <c r="T342" s="628"/>
      <c r="U342" s="628"/>
      <c r="V342" s="629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33" t="s">
        <v>550</v>
      </c>
      <c r="B343" s="620"/>
      <c r="C343" s="620"/>
      <c r="D343" s="620"/>
      <c r="E343" s="620"/>
      <c r="F343" s="620"/>
      <c r="G343" s="620"/>
      <c r="H343" s="620"/>
      <c r="I343" s="620"/>
      <c r="J343" s="620"/>
      <c r="K343" s="620"/>
      <c r="L343" s="620"/>
      <c r="M343" s="620"/>
      <c r="N343" s="620"/>
      <c r="O343" s="620"/>
      <c r="P343" s="620"/>
      <c r="Q343" s="620"/>
      <c r="R343" s="620"/>
      <c r="S343" s="620"/>
      <c r="T343" s="620"/>
      <c r="U343" s="620"/>
      <c r="V343" s="620"/>
      <c r="W343" s="620"/>
      <c r="X343" s="620"/>
      <c r="Y343" s="620"/>
      <c r="Z343" s="620"/>
      <c r="AA343" s="609"/>
      <c r="AB343" s="609"/>
      <c r="AC343" s="609"/>
    </row>
    <row r="344" spans="1:68" ht="16.5" hidden="1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3"/>
      <c r="R344" s="623"/>
      <c r="S344" s="623"/>
      <c r="T344" s="624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3"/>
      <c r="R345" s="623"/>
      <c r="S345" s="623"/>
      <c r="T345" s="624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3"/>
      <c r="R346" s="623"/>
      <c r="S346" s="623"/>
      <c r="T346" s="624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19"/>
      <c r="B347" s="620"/>
      <c r="C347" s="620"/>
      <c r="D347" s="620"/>
      <c r="E347" s="620"/>
      <c r="F347" s="620"/>
      <c r="G347" s="620"/>
      <c r="H347" s="620"/>
      <c r="I347" s="620"/>
      <c r="J347" s="620"/>
      <c r="K347" s="620"/>
      <c r="L347" s="620"/>
      <c r="M347" s="620"/>
      <c r="N347" s="620"/>
      <c r="O347" s="621"/>
      <c r="P347" s="627" t="s">
        <v>86</v>
      </c>
      <c r="Q347" s="628"/>
      <c r="R347" s="628"/>
      <c r="S347" s="628"/>
      <c r="T347" s="628"/>
      <c r="U347" s="628"/>
      <c r="V347" s="629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0"/>
      <c r="B348" s="620"/>
      <c r="C348" s="620"/>
      <c r="D348" s="620"/>
      <c r="E348" s="620"/>
      <c r="F348" s="620"/>
      <c r="G348" s="620"/>
      <c r="H348" s="620"/>
      <c r="I348" s="620"/>
      <c r="J348" s="620"/>
      <c r="K348" s="620"/>
      <c r="L348" s="620"/>
      <c r="M348" s="620"/>
      <c r="N348" s="620"/>
      <c r="O348" s="621"/>
      <c r="P348" s="627" t="s">
        <v>86</v>
      </c>
      <c r="Q348" s="628"/>
      <c r="R348" s="628"/>
      <c r="S348" s="628"/>
      <c r="T348" s="628"/>
      <c r="U348" s="628"/>
      <c r="V348" s="629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0" t="s">
        <v>559</v>
      </c>
      <c r="B349" s="620"/>
      <c r="C349" s="620"/>
      <c r="D349" s="620"/>
      <c r="E349" s="620"/>
      <c r="F349" s="620"/>
      <c r="G349" s="620"/>
      <c r="H349" s="620"/>
      <c r="I349" s="620"/>
      <c r="J349" s="620"/>
      <c r="K349" s="620"/>
      <c r="L349" s="620"/>
      <c r="M349" s="620"/>
      <c r="N349" s="620"/>
      <c r="O349" s="620"/>
      <c r="P349" s="620"/>
      <c r="Q349" s="620"/>
      <c r="R349" s="620"/>
      <c r="S349" s="620"/>
      <c r="T349" s="620"/>
      <c r="U349" s="620"/>
      <c r="V349" s="620"/>
      <c r="W349" s="620"/>
      <c r="X349" s="620"/>
      <c r="Y349" s="620"/>
      <c r="Z349" s="620"/>
      <c r="AA349" s="608"/>
      <c r="AB349" s="608"/>
      <c r="AC349" s="608"/>
    </row>
    <row r="350" spans="1:68" ht="14.25" hidden="1" customHeight="1" x14ac:dyDescent="0.25">
      <c r="A350" s="633" t="s">
        <v>148</v>
      </c>
      <c r="B350" s="620"/>
      <c r="C350" s="620"/>
      <c r="D350" s="620"/>
      <c r="E350" s="620"/>
      <c r="F350" s="620"/>
      <c r="G350" s="620"/>
      <c r="H350" s="620"/>
      <c r="I350" s="620"/>
      <c r="J350" s="620"/>
      <c r="K350" s="620"/>
      <c r="L350" s="620"/>
      <c r="M350" s="620"/>
      <c r="N350" s="620"/>
      <c r="O350" s="620"/>
      <c r="P350" s="620"/>
      <c r="Q350" s="620"/>
      <c r="R350" s="620"/>
      <c r="S350" s="620"/>
      <c r="T350" s="620"/>
      <c r="U350" s="620"/>
      <c r="V350" s="620"/>
      <c r="W350" s="620"/>
      <c r="X350" s="620"/>
      <c r="Y350" s="620"/>
      <c r="Z350" s="620"/>
      <c r="AA350" s="609"/>
      <c r="AB350" s="609"/>
      <c r="AC350" s="609"/>
    </row>
    <row r="351" spans="1:68" ht="27" hidden="1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3"/>
      <c r="R351" s="623"/>
      <c r="S351" s="623"/>
      <c r="T351" s="624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619"/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1"/>
      <c r="P352" s="627" t="s">
        <v>86</v>
      </c>
      <c r="Q352" s="628"/>
      <c r="R352" s="628"/>
      <c r="S352" s="628"/>
      <c r="T352" s="628"/>
      <c r="U352" s="628"/>
      <c r="V352" s="629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hidden="1" x14ac:dyDescent="0.2">
      <c r="A353" s="620"/>
      <c r="B353" s="620"/>
      <c r="C353" s="620"/>
      <c r="D353" s="620"/>
      <c r="E353" s="620"/>
      <c r="F353" s="620"/>
      <c r="G353" s="620"/>
      <c r="H353" s="620"/>
      <c r="I353" s="620"/>
      <c r="J353" s="620"/>
      <c r="K353" s="620"/>
      <c r="L353" s="620"/>
      <c r="M353" s="620"/>
      <c r="N353" s="620"/>
      <c r="O353" s="621"/>
      <c r="P353" s="627" t="s">
        <v>86</v>
      </c>
      <c r="Q353" s="628"/>
      <c r="R353" s="628"/>
      <c r="S353" s="628"/>
      <c r="T353" s="628"/>
      <c r="U353" s="628"/>
      <c r="V353" s="629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hidden="1" customHeight="1" x14ac:dyDescent="0.25">
      <c r="A354" s="633" t="s">
        <v>64</v>
      </c>
      <c r="B354" s="620"/>
      <c r="C354" s="620"/>
      <c r="D354" s="620"/>
      <c r="E354" s="620"/>
      <c r="F354" s="620"/>
      <c r="G354" s="620"/>
      <c r="H354" s="620"/>
      <c r="I354" s="620"/>
      <c r="J354" s="620"/>
      <c r="K354" s="620"/>
      <c r="L354" s="620"/>
      <c r="M354" s="620"/>
      <c r="N354" s="620"/>
      <c r="O354" s="620"/>
      <c r="P354" s="620"/>
      <c r="Q354" s="620"/>
      <c r="R354" s="620"/>
      <c r="S354" s="620"/>
      <c r="T354" s="620"/>
      <c r="U354" s="620"/>
      <c r="V354" s="620"/>
      <c r="W354" s="620"/>
      <c r="X354" s="620"/>
      <c r="Y354" s="620"/>
      <c r="Z354" s="620"/>
      <c r="AA354" s="609"/>
      <c r="AB354" s="609"/>
      <c r="AC354" s="609"/>
    </row>
    <row r="355" spans="1:68" ht="27" hidden="1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86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3"/>
      <c r="R355" s="623"/>
      <c r="S355" s="623"/>
      <c r="T355" s="624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3"/>
      <c r="R356" s="623"/>
      <c r="S356" s="623"/>
      <c r="T356" s="624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3"/>
      <c r="R357" s="623"/>
      <c r="S357" s="623"/>
      <c r="T357" s="624"/>
      <c r="U357" s="35"/>
      <c r="V357" s="35"/>
      <c r="W357" s="36" t="s">
        <v>69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19"/>
      <c r="B358" s="620"/>
      <c r="C358" s="620"/>
      <c r="D358" s="620"/>
      <c r="E358" s="620"/>
      <c r="F358" s="620"/>
      <c r="G358" s="620"/>
      <c r="H358" s="620"/>
      <c r="I358" s="620"/>
      <c r="J358" s="620"/>
      <c r="K358" s="620"/>
      <c r="L358" s="620"/>
      <c r="M358" s="620"/>
      <c r="N358" s="620"/>
      <c r="O358" s="621"/>
      <c r="P358" s="627" t="s">
        <v>86</v>
      </c>
      <c r="Q358" s="628"/>
      <c r="R358" s="628"/>
      <c r="S358" s="628"/>
      <c r="T358" s="628"/>
      <c r="U358" s="628"/>
      <c r="V358" s="629"/>
      <c r="W358" s="38" t="s">
        <v>87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hidden="1" x14ac:dyDescent="0.2">
      <c r="A359" s="620"/>
      <c r="B359" s="620"/>
      <c r="C359" s="620"/>
      <c r="D359" s="620"/>
      <c r="E359" s="620"/>
      <c r="F359" s="620"/>
      <c r="G359" s="620"/>
      <c r="H359" s="620"/>
      <c r="I359" s="620"/>
      <c r="J359" s="620"/>
      <c r="K359" s="620"/>
      <c r="L359" s="620"/>
      <c r="M359" s="620"/>
      <c r="N359" s="620"/>
      <c r="O359" s="621"/>
      <c r="P359" s="627" t="s">
        <v>86</v>
      </c>
      <c r="Q359" s="628"/>
      <c r="R359" s="628"/>
      <c r="S359" s="628"/>
      <c r="T359" s="628"/>
      <c r="U359" s="628"/>
      <c r="V359" s="629"/>
      <c r="W359" s="38" t="s">
        <v>69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hidden="1" customHeight="1" x14ac:dyDescent="0.2">
      <c r="A360" s="667" t="s">
        <v>572</v>
      </c>
      <c r="B360" s="668"/>
      <c r="C360" s="668"/>
      <c r="D360" s="668"/>
      <c r="E360" s="668"/>
      <c r="F360" s="668"/>
      <c r="G360" s="668"/>
      <c r="H360" s="668"/>
      <c r="I360" s="668"/>
      <c r="J360" s="668"/>
      <c r="K360" s="668"/>
      <c r="L360" s="668"/>
      <c r="M360" s="668"/>
      <c r="N360" s="668"/>
      <c r="O360" s="668"/>
      <c r="P360" s="668"/>
      <c r="Q360" s="668"/>
      <c r="R360" s="668"/>
      <c r="S360" s="668"/>
      <c r="T360" s="668"/>
      <c r="U360" s="668"/>
      <c r="V360" s="668"/>
      <c r="W360" s="668"/>
      <c r="X360" s="668"/>
      <c r="Y360" s="668"/>
      <c r="Z360" s="668"/>
      <c r="AA360" s="49"/>
      <c r="AB360" s="49"/>
      <c r="AC360" s="49"/>
    </row>
    <row r="361" spans="1:68" ht="16.5" hidden="1" customHeight="1" x14ac:dyDescent="0.25">
      <c r="A361" s="630" t="s">
        <v>573</v>
      </c>
      <c r="B361" s="620"/>
      <c r="C361" s="620"/>
      <c r="D361" s="620"/>
      <c r="E361" s="620"/>
      <c r="F361" s="620"/>
      <c r="G361" s="620"/>
      <c r="H361" s="620"/>
      <c r="I361" s="620"/>
      <c r="J361" s="620"/>
      <c r="K361" s="620"/>
      <c r="L361" s="620"/>
      <c r="M361" s="620"/>
      <c r="N361" s="620"/>
      <c r="O361" s="620"/>
      <c r="P361" s="620"/>
      <c r="Q361" s="620"/>
      <c r="R361" s="620"/>
      <c r="S361" s="620"/>
      <c r="T361" s="620"/>
      <c r="U361" s="620"/>
      <c r="V361" s="620"/>
      <c r="W361" s="620"/>
      <c r="X361" s="620"/>
      <c r="Y361" s="620"/>
      <c r="Z361" s="620"/>
      <c r="AA361" s="608"/>
      <c r="AB361" s="608"/>
      <c r="AC361" s="608"/>
    </row>
    <row r="362" spans="1:68" ht="14.25" hidden="1" customHeight="1" x14ac:dyDescent="0.25">
      <c r="A362" s="633" t="s">
        <v>96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09"/>
      <c r="AB362" s="609"/>
      <c r="AC362" s="609"/>
    </row>
    <row r="363" spans="1:68" ht="37.5" hidden="1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3"/>
      <c r="R363" s="623"/>
      <c r="S363" s="623"/>
      <c r="T363" s="624"/>
      <c r="U363" s="35"/>
      <c r="V363" s="35"/>
      <c r="W363" s="36" t="s">
        <v>69</v>
      </c>
      <c r="X363" s="613">
        <v>0</v>
      </c>
      <c r="Y363" s="614">
        <f t="shared" ref="Y363:Y369" si="57">IFERROR(IF(X363="",0,CEILING((X363/$H363),1)*$H363),"")</f>
        <v>0</v>
      </c>
      <c r="Z363" s="37" t="str">
        <f>IFERROR(IF(Y363=0,"",ROUNDUP(Y363/H363,0)*0.02175),"")</f>
        <v/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0</v>
      </c>
      <c r="BN363" s="64">
        <f t="shared" ref="BN363:BN369" si="59">IFERROR(Y363*I363/H363,"0")</f>
        <v>0</v>
      </c>
      <c r="BO363" s="64">
        <f t="shared" ref="BO363:BO369" si="60">IFERROR(1/J363*(X363/H363),"0")</f>
        <v>0</v>
      </c>
      <c r="BP363" s="64">
        <f t="shared" ref="BP363:BP369" si="61">IFERROR(1/J363*(Y363/H363),"0")</f>
        <v>0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9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3"/>
      <c r="R364" s="623"/>
      <c r="S364" s="623"/>
      <c r="T364" s="624"/>
      <c r="U364" s="35"/>
      <c r="V364" s="35"/>
      <c r="W364" s="36" t="s">
        <v>69</v>
      </c>
      <c r="X364" s="613">
        <v>1000</v>
      </c>
      <c r="Y364" s="614">
        <f t="shared" si="57"/>
        <v>1005</v>
      </c>
      <c r="Z364" s="37">
        <f>IFERROR(IF(Y364=0,"",ROUNDUP(Y364/H364,0)*0.02175),"")</f>
        <v>1.4572499999999999</v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1032</v>
      </c>
      <c r="BN364" s="64">
        <f t="shared" si="59"/>
        <v>1037.1600000000001</v>
      </c>
      <c r="BO364" s="64">
        <f t="shared" si="60"/>
        <v>1.3888888888888888</v>
      </c>
      <c r="BP364" s="64">
        <f t="shared" si="61"/>
        <v>1.3958333333333333</v>
      </c>
    </row>
    <row r="365" spans="1:68" ht="27" hidden="1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3"/>
      <c r="R365" s="623"/>
      <c r="S365" s="623"/>
      <c r="T365" s="624"/>
      <c r="U365" s="35"/>
      <c r="V365" s="35"/>
      <c r="W365" s="36" t="s">
        <v>69</v>
      </c>
      <c r="X365" s="613">
        <v>0</v>
      </c>
      <c r="Y365" s="614">
        <f t="shared" si="57"/>
        <v>0</v>
      </c>
      <c r="Z365" s="37" t="str">
        <f>IFERROR(IF(Y365=0,"",ROUNDUP(Y365/H365,0)*0.02175),"")</f>
        <v/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0</v>
      </c>
      <c r="BN365" s="64">
        <f t="shared" si="59"/>
        <v>0</v>
      </c>
      <c r="BO365" s="64">
        <f t="shared" si="60"/>
        <v>0</v>
      </c>
      <c r="BP365" s="64">
        <f t="shared" si="61"/>
        <v>0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3"/>
      <c r="R366" s="623"/>
      <c r="S366" s="623"/>
      <c r="T366" s="624"/>
      <c r="U366" s="35"/>
      <c r="V366" s="35"/>
      <c r="W366" s="36" t="s">
        <v>69</v>
      </c>
      <c r="X366" s="613">
        <v>3000</v>
      </c>
      <c r="Y366" s="614">
        <f t="shared" si="57"/>
        <v>3000</v>
      </c>
      <c r="Z366" s="37">
        <f>IFERROR(IF(Y366=0,"",ROUNDUP(Y366/H366,0)*0.02175),"")</f>
        <v>4.3499999999999996</v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3096</v>
      </c>
      <c r="BN366" s="64">
        <f t="shared" si="59"/>
        <v>3096</v>
      </c>
      <c r="BO366" s="64">
        <f t="shared" si="60"/>
        <v>4.1666666666666661</v>
      </c>
      <c r="BP366" s="64">
        <f t="shared" si="61"/>
        <v>4.1666666666666661</v>
      </c>
    </row>
    <row r="367" spans="1:68" ht="27" hidden="1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3"/>
      <c r="R367" s="623"/>
      <c r="S367" s="623"/>
      <c r="T367" s="624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3"/>
      <c r="R368" s="623"/>
      <c r="S368" s="623"/>
      <c r="T368" s="624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3"/>
      <c r="R369" s="623"/>
      <c r="S369" s="623"/>
      <c r="T369" s="624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19"/>
      <c r="B370" s="620"/>
      <c r="C370" s="620"/>
      <c r="D370" s="620"/>
      <c r="E370" s="620"/>
      <c r="F370" s="620"/>
      <c r="G370" s="620"/>
      <c r="H370" s="620"/>
      <c r="I370" s="620"/>
      <c r="J370" s="620"/>
      <c r="K370" s="620"/>
      <c r="L370" s="620"/>
      <c r="M370" s="620"/>
      <c r="N370" s="620"/>
      <c r="O370" s="621"/>
      <c r="P370" s="627" t="s">
        <v>86</v>
      </c>
      <c r="Q370" s="628"/>
      <c r="R370" s="628"/>
      <c r="S370" s="628"/>
      <c r="T370" s="628"/>
      <c r="U370" s="628"/>
      <c r="V370" s="629"/>
      <c r="W370" s="38" t="s">
        <v>87</v>
      </c>
      <c r="X370" s="615">
        <f>IFERROR(X363/H363,"0")+IFERROR(X364/H364,"0")+IFERROR(X365/H365,"0")+IFERROR(X366/H366,"0")+IFERROR(X367/H367,"0")+IFERROR(X368/H368,"0")+IFERROR(X369/H369,"0")</f>
        <v>266.66666666666669</v>
      </c>
      <c r="Y370" s="615">
        <f>IFERROR(Y363/H363,"0")+IFERROR(Y364/H364,"0")+IFERROR(Y365/H365,"0")+IFERROR(Y366/H366,"0")+IFERROR(Y367/H367,"0")+IFERROR(Y368/H368,"0")+IFERROR(Y369/H369,"0")</f>
        <v>267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5.8072499999999998</v>
      </c>
      <c r="AA370" s="616"/>
      <c r="AB370" s="616"/>
      <c r="AC370" s="616"/>
    </row>
    <row r="371" spans="1:68" x14ac:dyDescent="0.2">
      <c r="A371" s="620"/>
      <c r="B371" s="620"/>
      <c r="C371" s="620"/>
      <c r="D371" s="620"/>
      <c r="E371" s="620"/>
      <c r="F371" s="620"/>
      <c r="G371" s="620"/>
      <c r="H371" s="620"/>
      <c r="I371" s="620"/>
      <c r="J371" s="620"/>
      <c r="K371" s="620"/>
      <c r="L371" s="620"/>
      <c r="M371" s="620"/>
      <c r="N371" s="620"/>
      <c r="O371" s="621"/>
      <c r="P371" s="627" t="s">
        <v>86</v>
      </c>
      <c r="Q371" s="628"/>
      <c r="R371" s="628"/>
      <c r="S371" s="628"/>
      <c r="T371" s="628"/>
      <c r="U371" s="628"/>
      <c r="V371" s="629"/>
      <c r="W371" s="38" t="s">
        <v>69</v>
      </c>
      <c r="X371" s="615">
        <f>IFERROR(SUM(X363:X369),"0")</f>
        <v>4000</v>
      </c>
      <c r="Y371" s="615">
        <f>IFERROR(SUM(Y363:Y369),"0")</f>
        <v>4005</v>
      </c>
      <c r="Z371" s="38"/>
      <c r="AA371" s="616"/>
      <c r="AB371" s="616"/>
      <c r="AC371" s="616"/>
    </row>
    <row r="372" spans="1:68" ht="14.25" hidden="1" customHeight="1" x14ac:dyDescent="0.25">
      <c r="A372" s="633" t="s">
        <v>137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9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3"/>
      <c r="R373" s="623"/>
      <c r="S373" s="623"/>
      <c r="T373" s="624"/>
      <c r="U373" s="35"/>
      <c r="V373" s="35"/>
      <c r="W373" s="36" t="s">
        <v>69</v>
      </c>
      <c r="X373" s="613">
        <v>3000</v>
      </c>
      <c r="Y373" s="614">
        <f>IFERROR(IF(X373="",0,CEILING((X373/$H373),1)*$H373),"")</f>
        <v>3000</v>
      </c>
      <c r="Z373" s="37">
        <f>IFERROR(IF(Y373=0,"",ROUNDUP(Y373/H373,0)*0.02175),"")</f>
        <v>4.3499999999999996</v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3096</v>
      </c>
      <c r="BN373" s="64">
        <f>IFERROR(Y373*I373/H373,"0")</f>
        <v>3096</v>
      </c>
      <c r="BO373" s="64">
        <f>IFERROR(1/J373*(X373/H373),"0")</f>
        <v>4.1666666666666661</v>
      </c>
      <c r="BP373" s="64">
        <f>IFERROR(1/J373*(Y373/H373),"0")</f>
        <v>4.1666666666666661</v>
      </c>
    </row>
    <row r="374" spans="1:68" ht="16.5" hidden="1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3"/>
      <c r="R374" s="623"/>
      <c r="S374" s="623"/>
      <c r="T374" s="624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19"/>
      <c r="B375" s="620"/>
      <c r="C375" s="620"/>
      <c r="D375" s="620"/>
      <c r="E375" s="620"/>
      <c r="F375" s="620"/>
      <c r="G375" s="620"/>
      <c r="H375" s="620"/>
      <c r="I375" s="620"/>
      <c r="J375" s="620"/>
      <c r="K375" s="620"/>
      <c r="L375" s="620"/>
      <c r="M375" s="620"/>
      <c r="N375" s="620"/>
      <c r="O375" s="621"/>
      <c r="P375" s="627" t="s">
        <v>86</v>
      </c>
      <c r="Q375" s="628"/>
      <c r="R375" s="628"/>
      <c r="S375" s="628"/>
      <c r="T375" s="628"/>
      <c r="U375" s="628"/>
      <c r="V375" s="629"/>
      <c r="W375" s="38" t="s">
        <v>87</v>
      </c>
      <c r="X375" s="615">
        <f>IFERROR(X373/H373,"0")+IFERROR(X374/H374,"0")</f>
        <v>200</v>
      </c>
      <c r="Y375" s="615">
        <f>IFERROR(Y373/H373,"0")+IFERROR(Y374/H374,"0")</f>
        <v>200</v>
      </c>
      <c r="Z375" s="615">
        <f>IFERROR(IF(Z373="",0,Z373),"0")+IFERROR(IF(Z374="",0,Z374),"0")</f>
        <v>4.3499999999999996</v>
      </c>
      <c r="AA375" s="616"/>
      <c r="AB375" s="616"/>
      <c r="AC375" s="616"/>
    </row>
    <row r="376" spans="1:68" x14ac:dyDescent="0.2">
      <c r="A376" s="620"/>
      <c r="B376" s="620"/>
      <c r="C376" s="620"/>
      <c r="D376" s="620"/>
      <c r="E376" s="620"/>
      <c r="F376" s="620"/>
      <c r="G376" s="620"/>
      <c r="H376" s="620"/>
      <c r="I376" s="620"/>
      <c r="J376" s="620"/>
      <c r="K376" s="620"/>
      <c r="L376" s="620"/>
      <c r="M376" s="620"/>
      <c r="N376" s="620"/>
      <c r="O376" s="621"/>
      <c r="P376" s="627" t="s">
        <v>86</v>
      </c>
      <c r="Q376" s="628"/>
      <c r="R376" s="628"/>
      <c r="S376" s="628"/>
      <c r="T376" s="628"/>
      <c r="U376" s="628"/>
      <c r="V376" s="629"/>
      <c r="W376" s="38" t="s">
        <v>69</v>
      </c>
      <c r="X376" s="615">
        <f>IFERROR(SUM(X373:X374),"0")</f>
        <v>3000</v>
      </c>
      <c r="Y376" s="615">
        <f>IFERROR(SUM(Y373:Y374),"0")</f>
        <v>3000</v>
      </c>
      <c r="Z376" s="38"/>
      <c r="AA376" s="616"/>
      <c r="AB376" s="616"/>
      <c r="AC376" s="616"/>
    </row>
    <row r="377" spans="1:68" ht="14.25" hidden="1" customHeight="1" x14ac:dyDescent="0.25">
      <c r="A377" s="633" t="s">
        <v>64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09"/>
      <c r="AB377" s="609"/>
      <c r="AC377" s="609"/>
    </row>
    <row r="378" spans="1:68" ht="27" hidden="1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3"/>
      <c r="R378" s="623"/>
      <c r="S378" s="623"/>
      <c r="T378" s="624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3"/>
      <c r="R379" s="623"/>
      <c r="S379" s="623"/>
      <c r="T379" s="624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619"/>
      <c r="B380" s="620"/>
      <c r="C380" s="620"/>
      <c r="D380" s="620"/>
      <c r="E380" s="620"/>
      <c r="F380" s="620"/>
      <c r="G380" s="620"/>
      <c r="H380" s="620"/>
      <c r="I380" s="620"/>
      <c r="J380" s="620"/>
      <c r="K380" s="620"/>
      <c r="L380" s="620"/>
      <c r="M380" s="620"/>
      <c r="N380" s="620"/>
      <c r="O380" s="621"/>
      <c r="P380" s="627" t="s">
        <v>86</v>
      </c>
      <c r="Q380" s="628"/>
      <c r="R380" s="628"/>
      <c r="S380" s="628"/>
      <c r="T380" s="628"/>
      <c r="U380" s="628"/>
      <c r="V380" s="629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hidden="1" x14ac:dyDescent="0.2">
      <c r="A381" s="620"/>
      <c r="B381" s="620"/>
      <c r="C381" s="620"/>
      <c r="D381" s="620"/>
      <c r="E381" s="620"/>
      <c r="F381" s="620"/>
      <c r="G381" s="620"/>
      <c r="H381" s="620"/>
      <c r="I381" s="620"/>
      <c r="J381" s="620"/>
      <c r="K381" s="620"/>
      <c r="L381" s="620"/>
      <c r="M381" s="620"/>
      <c r="N381" s="620"/>
      <c r="O381" s="621"/>
      <c r="P381" s="627" t="s">
        <v>86</v>
      </c>
      <c r="Q381" s="628"/>
      <c r="R381" s="628"/>
      <c r="S381" s="628"/>
      <c r="T381" s="628"/>
      <c r="U381" s="628"/>
      <c r="V381" s="629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hidden="1" customHeight="1" x14ac:dyDescent="0.25">
      <c r="A382" s="633" t="s">
        <v>174</v>
      </c>
      <c r="B382" s="620"/>
      <c r="C382" s="620"/>
      <c r="D382" s="620"/>
      <c r="E382" s="620"/>
      <c r="F382" s="620"/>
      <c r="G382" s="620"/>
      <c r="H382" s="620"/>
      <c r="I382" s="620"/>
      <c r="J382" s="620"/>
      <c r="K382" s="620"/>
      <c r="L382" s="620"/>
      <c r="M382" s="620"/>
      <c r="N382" s="620"/>
      <c r="O382" s="620"/>
      <c r="P382" s="620"/>
      <c r="Q382" s="620"/>
      <c r="R382" s="620"/>
      <c r="S382" s="620"/>
      <c r="T382" s="620"/>
      <c r="U382" s="620"/>
      <c r="V382" s="620"/>
      <c r="W382" s="620"/>
      <c r="X382" s="620"/>
      <c r="Y382" s="620"/>
      <c r="Z382" s="620"/>
      <c r="AA382" s="609"/>
      <c r="AB382" s="609"/>
      <c r="AC382" s="609"/>
    </row>
    <row r="383" spans="1:68" ht="27" hidden="1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3"/>
      <c r="R383" s="623"/>
      <c r="S383" s="623"/>
      <c r="T383" s="624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19"/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1"/>
      <c r="P384" s="627" t="s">
        <v>86</v>
      </c>
      <c r="Q384" s="628"/>
      <c r="R384" s="628"/>
      <c r="S384" s="628"/>
      <c r="T384" s="628"/>
      <c r="U384" s="628"/>
      <c r="V384" s="629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hidden="1" x14ac:dyDescent="0.2">
      <c r="A385" s="620"/>
      <c r="B385" s="620"/>
      <c r="C385" s="620"/>
      <c r="D385" s="620"/>
      <c r="E385" s="620"/>
      <c r="F385" s="620"/>
      <c r="G385" s="620"/>
      <c r="H385" s="620"/>
      <c r="I385" s="620"/>
      <c r="J385" s="620"/>
      <c r="K385" s="620"/>
      <c r="L385" s="620"/>
      <c r="M385" s="620"/>
      <c r="N385" s="620"/>
      <c r="O385" s="621"/>
      <c r="P385" s="627" t="s">
        <v>86</v>
      </c>
      <c r="Q385" s="628"/>
      <c r="R385" s="628"/>
      <c r="S385" s="628"/>
      <c r="T385" s="628"/>
      <c r="U385" s="628"/>
      <c r="V385" s="629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hidden="1" customHeight="1" x14ac:dyDescent="0.25">
      <c r="A386" s="63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608"/>
      <c r="AB386" s="608"/>
      <c r="AC386" s="608"/>
    </row>
    <row r="387" spans="1:68" ht="14.25" hidden="1" customHeight="1" x14ac:dyDescent="0.25">
      <c r="A387" s="633" t="s">
        <v>96</v>
      </c>
      <c r="B387" s="620"/>
      <c r="C387" s="620"/>
      <c r="D387" s="620"/>
      <c r="E387" s="620"/>
      <c r="F387" s="620"/>
      <c r="G387" s="620"/>
      <c r="H387" s="620"/>
      <c r="I387" s="620"/>
      <c r="J387" s="620"/>
      <c r="K387" s="620"/>
      <c r="L387" s="620"/>
      <c r="M387" s="620"/>
      <c r="N387" s="620"/>
      <c r="O387" s="620"/>
      <c r="P387" s="620"/>
      <c r="Q387" s="620"/>
      <c r="R387" s="620"/>
      <c r="S387" s="620"/>
      <c r="T387" s="620"/>
      <c r="U387" s="620"/>
      <c r="V387" s="620"/>
      <c r="W387" s="620"/>
      <c r="X387" s="620"/>
      <c r="Y387" s="620"/>
      <c r="Z387" s="620"/>
      <c r="AA387" s="609"/>
      <c r="AB387" s="609"/>
      <c r="AC387" s="609"/>
    </row>
    <row r="388" spans="1:68" ht="27" hidden="1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3"/>
      <c r="R388" s="623"/>
      <c r="S388" s="623"/>
      <c r="T388" s="624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3"/>
      <c r="R389" s="623"/>
      <c r="S389" s="623"/>
      <c r="T389" s="624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3"/>
      <c r="R390" s="623"/>
      <c r="S390" s="623"/>
      <c r="T390" s="624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hidden="1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3"/>
      <c r="R391" s="623"/>
      <c r="S391" s="623"/>
      <c r="T391" s="624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3"/>
      <c r="R392" s="623"/>
      <c r="S392" s="623"/>
      <c r="T392" s="624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619"/>
      <c r="B393" s="620"/>
      <c r="C393" s="620"/>
      <c r="D393" s="620"/>
      <c r="E393" s="620"/>
      <c r="F393" s="620"/>
      <c r="G393" s="620"/>
      <c r="H393" s="620"/>
      <c r="I393" s="620"/>
      <c r="J393" s="620"/>
      <c r="K393" s="620"/>
      <c r="L393" s="620"/>
      <c r="M393" s="620"/>
      <c r="N393" s="620"/>
      <c r="O393" s="621"/>
      <c r="P393" s="627" t="s">
        <v>86</v>
      </c>
      <c r="Q393" s="628"/>
      <c r="R393" s="628"/>
      <c r="S393" s="628"/>
      <c r="T393" s="628"/>
      <c r="U393" s="628"/>
      <c r="V393" s="629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hidden="1" x14ac:dyDescent="0.2">
      <c r="A394" s="620"/>
      <c r="B394" s="620"/>
      <c r="C394" s="620"/>
      <c r="D394" s="620"/>
      <c r="E394" s="620"/>
      <c r="F394" s="620"/>
      <c r="G394" s="620"/>
      <c r="H394" s="620"/>
      <c r="I394" s="620"/>
      <c r="J394" s="620"/>
      <c r="K394" s="620"/>
      <c r="L394" s="620"/>
      <c r="M394" s="620"/>
      <c r="N394" s="620"/>
      <c r="O394" s="621"/>
      <c r="P394" s="627" t="s">
        <v>86</v>
      </c>
      <c r="Q394" s="628"/>
      <c r="R394" s="628"/>
      <c r="S394" s="628"/>
      <c r="T394" s="628"/>
      <c r="U394" s="628"/>
      <c r="V394" s="629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hidden="1" customHeight="1" x14ac:dyDescent="0.25">
      <c r="A395" s="633" t="s">
        <v>148</v>
      </c>
      <c r="B395" s="620"/>
      <c r="C395" s="620"/>
      <c r="D395" s="620"/>
      <c r="E395" s="620"/>
      <c r="F395" s="620"/>
      <c r="G395" s="620"/>
      <c r="H395" s="620"/>
      <c r="I395" s="620"/>
      <c r="J395" s="620"/>
      <c r="K395" s="620"/>
      <c r="L395" s="620"/>
      <c r="M395" s="620"/>
      <c r="N395" s="620"/>
      <c r="O395" s="620"/>
      <c r="P395" s="620"/>
      <c r="Q395" s="620"/>
      <c r="R395" s="620"/>
      <c r="S395" s="620"/>
      <c r="T395" s="620"/>
      <c r="U395" s="620"/>
      <c r="V395" s="620"/>
      <c r="W395" s="620"/>
      <c r="X395" s="620"/>
      <c r="Y395" s="620"/>
      <c r="Z395" s="620"/>
      <c r="AA395" s="609"/>
      <c r="AB395" s="609"/>
      <c r="AC395" s="609"/>
    </row>
    <row r="396" spans="1:68" ht="27" hidden="1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3"/>
      <c r="R396" s="623"/>
      <c r="S396" s="623"/>
      <c r="T396" s="624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19"/>
      <c r="B397" s="620"/>
      <c r="C397" s="620"/>
      <c r="D397" s="620"/>
      <c r="E397" s="620"/>
      <c r="F397" s="620"/>
      <c r="G397" s="620"/>
      <c r="H397" s="620"/>
      <c r="I397" s="620"/>
      <c r="J397" s="620"/>
      <c r="K397" s="620"/>
      <c r="L397" s="620"/>
      <c r="M397" s="620"/>
      <c r="N397" s="620"/>
      <c r="O397" s="621"/>
      <c r="P397" s="627" t="s">
        <v>86</v>
      </c>
      <c r="Q397" s="628"/>
      <c r="R397" s="628"/>
      <c r="S397" s="628"/>
      <c r="T397" s="628"/>
      <c r="U397" s="628"/>
      <c r="V397" s="629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0"/>
      <c r="B398" s="620"/>
      <c r="C398" s="620"/>
      <c r="D398" s="620"/>
      <c r="E398" s="620"/>
      <c r="F398" s="620"/>
      <c r="G398" s="620"/>
      <c r="H398" s="620"/>
      <c r="I398" s="620"/>
      <c r="J398" s="620"/>
      <c r="K398" s="620"/>
      <c r="L398" s="620"/>
      <c r="M398" s="620"/>
      <c r="N398" s="620"/>
      <c r="O398" s="621"/>
      <c r="P398" s="627" t="s">
        <v>86</v>
      </c>
      <c r="Q398" s="628"/>
      <c r="R398" s="628"/>
      <c r="S398" s="628"/>
      <c r="T398" s="628"/>
      <c r="U398" s="628"/>
      <c r="V398" s="629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33" t="s">
        <v>64</v>
      </c>
      <c r="B399" s="620"/>
      <c r="C399" s="620"/>
      <c r="D399" s="620"/>
      <c r="E399" s="620"/>
      <c r="F399" s="620"/>
      <c r="G399" s="620"/>
      <c r="H399" s="620"/>
      <c r="I399" s="620"/>
      <c r="J399" s="620"/>
      <c r="K399" s="620"/>
      <c r="L399" s="620"/>
      <c r="M399" s="620"/>
      <c r="N399" s="620"/>
      <c r="O399" s="620"/>
      <c r="P399" s="620"/>
      <c r="Q399" s="620"/>
      <c r="R399" s="620"/>
      <c r="S399" s="620"/>
      <c r="T399" s="620"/>
      <c r="U399" s="620"/>
      <c r="V399" s="620"/>
      <c r="W399" s="620"/>
      <c r="X399" s="620"/>
      <c r="Y399" s="620"/>
      <c r="Z399" s="620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3"/>
      <c r="R400" s="623"/>
      <c r="S400" s="623"/>
      <c r="T400" s="624"/>
      <c r="U400" s="35"/>
      <c r="V400" s="35"/>
      <c r="W400" s="36" t="s">
        <v>69</v>
      </c>
      <c r="X400" s="613">
        <v>4000</v>
      </c>
      <c r="Y400" s="614">
        <f>IFERROR(IF(X400="",0,CEILING((X400/$H400),1)*$H400),"")</f>
        <v>4005</v>
      </c>
      <c r="Z400" s="37">
        <f>IFERROR(IF(Y400=0,"",ROUNDUP(Y400/H400,0)*0.01898),"")</f>
        <v>8.4460999999999995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4230.666666666667</v>
      </c>
      <c r="BN400" s="64">
        <f>IFERROR(Y400*I400/H400,"0")</f>
        <v>4235.9549999999999</v>
      </c>
      <c r="BO400" s="64">
        <f>IFERROR(1/J400*(X400/H400),"0")</f>
        <v>6.9444444444444446</v>
      </c>
      <c r="BP400" s="64">
        <f>IFERROR(1/J400*(Y400/H400),"0")</f>
        <v>6.953125</v>
      </c>
    </row>
    <row r="401" spans="1:68" ht="37.5" hidden="1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3"/>
      <c r="R401" s="623"/>
      <c r="S401" s="623"/>
      <c r="T401" s="624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3"/>
      <c r="R402" s="623"/>
      <c r="S402" s="623"/>
      <c r="T402" s="624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3"/>
      <c r="R403" s="623"/>
      <c r="S403" s="623"/>
      <c r="T403" s="624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19"/>
      <c r="B404" s="620"/>
      <c r="C404" s="620"/>
      <c r="D404" s="620"/>
      <c r="E404" s="620"/>
      <c r="F404" s="620"/>
      <c r="G404" s="620"/>
      <c r="H404" s="620"/>
      <c r="I404" s="620"/>
      <c r="J404" s="620"/>
      <c r="K404" s="620"/>
      <c r="L404" s="620"/>
      <c r="M404" s="620"/>
      <c r="N404" s="620"/>
      <c r="O404" s="621"/>
      <c r="P404" s="627" t="s">
        <v>86</v>
      </c>
      <c r="Q404" s="628"/>
      <c r="R404" s="628"/>
      <c r="S404" s="628"/>
      <c r="T404" s="628"/>
      <c r="U404" s="628"/>
      <c r="V404" s="629"/>
      <c r="W404" s="38" t="s">
        <v>87</v>
      </c>
      <c r="X404" s="615">
        <f>IFERROR(X400/H400,"0")+IFERROR(X401/H401,"0")+IFERROR(X402/H402,"0")+IFERROR(X403/H403,"0")</f>
        <v>444.44444444444446</v>
      </c>
      <c r="Y404" s="615">
        <f>IFERROR(Y400/H400,"0")+IFERROR(Y401/H401,"0")+IFERROR(Y402/H402,"0")+IFERROR(Y403/H403,"0")</f>
        <v>445</v>
      </c>
      <c r="Z404" s="615">
        <f>IFERROR(IF(Z400="",0,Z400),"0")+IFERROR(IF(Z401="",0,Z401),"0")+IFERROR(IF(Z402="",0,Z402),"0")+IFERROR(IF(Z403="",0,Z403),"0")</f>
        <v>8.4460999999999995</v>
      </c>
      <c r="AA404" s="616"/>
      <c r="AB404" s="616"/>
      <c r="AC404" s="616"/>
    </row>
    <row r="405" spans="1:68" x14ac:dyDescent="0.2">
      <c r="A405" s="620"/>
      <c r="B405" s="620"/>
      <c r="C405" s="620"/>
      <c r="D405" s="620"/>
      <c r="E405" s="620"/>
      <c r="F405" s="620"/>
      <c r="G405" s="620"/>
      <c r="H405" s="620"/>
      <c r="I405" s="620"/>
      <c r="J405" s="620"/>
      <c r="K405" s="620"/>
      <c r="L405" s="620"/>
      <c r="M405" s="620"/>
      <c r="N405" s="620"/>
      <c r="O405" s="621"/>
      <c r="P405" s="627" t="s">
        <v>86</v>
      </c>
      <c r="Q405" s="628"/>
      <c r="R405" s="628"/>
      <c r="S405" s="628"/>
      <c r="T405" s="628"/>
      <c r="U405" s="628"/>
      <c r="V405" s="629"/>
      <c r="W405" s="38" t="s">
        <v>69</v>
      </c>
      <c r="X405" s="615">
        <f>IFERROR(SUM(X400:X403),"0")</f>
        <v>4000</v>
      </c>
      <c r="Y405" s="615">
        <f>IFERROR(SUM(Y400:Y403),"0")</f>
        <v>4005</v>
      </c>
      <c r="Z405" s="38"/>
      <c r="AA405" s="616"/>
      <c r="AB405" s="616"/>
      <c r="AC405" s="616"/>
    </row>
    <row r="406" spans="1:68" ht="14.25" hidden="1" customHeight="1" x14ac:dyDescent="0.25">
      <c r="A406" s="633" t="s">
        <v>174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09"/>
      <c r="AB406" s="609"/>
      <c r="AC406" s="609"/>
    </row>
    <row r="407" spans="1:68" ht="27" hidden="1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70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3"/>
      <c r="R407" s="623"/>
      <c r="S407" s="623"/>
      <c r="T407" s="624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19"/>
      <c r="B408" s="620"/>
      <c r="C408" s="620"/>
      <c r="D408" s="620"/>
      <c r="E408" s="620"/>
      <c r="F408" s="620"/>
      <c r="G408" s="620"/>
      <c r="H408" s="620"/>
      <c r="I408" s="620"/>
      <c r="J408" s="620"/>
      <c r="K408" s="620"/>
      <c r="L408" s="620"/>
      <c r="M408" s="620"/>
      <c r="N408" s="620"/>
      <c r="O408" s="621"/>
      <c r="P408" s="627" t="s">
        <v>86</v>
      </c>
      <c r="Q408" s="628"/>
      <c r="R408" s="628"/>
      <c r="S408" s="628"/>
      <c r="T408" s="628"/>
      <c r="U408" s="628"/>
      <c r="V408" s="629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0"/>
      <c r="B409" s="620"/>
      <c r="C409" s="620"/>
      <c r="D409" s="620"/>
      <c r="E409" s="620"/>
      <c r="F409" s="620"/>
      <c r="G409" s="620"/>
      <c r="H409" s="620"/>
      <c r="I409" s="620"/>
      <c r="J409" s="620"/>
      <c r="K409" s="620"/>
      <c r="L409" s="620"/>
      <c r="M409" s="620"/>
      <c r="N409" s="620"/>
      <c r="O409" s="621"/>
      <c r="P409" s="627" t="s">
        <v>86</v>
      </c>
      <c r="Q409" s="628"/>
      <c r="R409" s="628"/>
      <c r="S409" s="628"/>
      <c r="T409" s="628"/>
      <c r="U409" s="628"/>
      <c r="V409" s="629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67" t="s">
        <v>637</v>
      </c>
      <c r="B410" s="668"/>
      <c r="C410" s="668"/>
      <c r="D410" s="668"/>
      <c r="E410" s="668"/>
      <c r="F410" s="668"/>
      <c r="G410" s="668"/>
      <c r="H410" s="668"/>
      <c r="I410" s="668"/>
      <c r="J410" s="668"/>
      <c r="K410" s="668"/>
      <c r="L410" s="668"/>
      <c r="M410" s="668"/>
      <c r="N410" s="668"/>
      <c r="O410" s="668"/>
      <c r="P410" s="668"/>
      <c r="Q410" s="668"/>
      <c r="R410" s="668"/>
      <c r="S410" s="668"/>
      <c r="T410" s="668"/>
      <c r="U410" s="668"/>
      <c r="V410" s="668"/>
      <c r="W410" s="668"/>
      <c r="X410" s="668"/>
      <c r="Y410" s="668"/>
      <c r="Z410" s="668"/>
      <c r="AA410" s="49"/>
      <c r="AB410" s="49"/>
      <c r="AC410" s="49"/>
    </row>
    <row r="411" spans="1:68" ht="16.5" hidden="1" customHeight="1" x14ac:dyDescent="0.25">
      <c r="A411" s="630" t="s">
        <v>638</v>
      </c>
      <c r="B411" s="620"/>
      <c r="C411" s="620"/>
      <c r="D411" s="620"/>
      <c r="E411" s="620"/>
      <c r="F411" s="620"/>
      <c r="G411" s="620"/>
      <c r="H411" s="620"/>
      <c r="I411" s="620"/>
      <c r="J411" s="620"/>
      <c r="K411" s="620"/>
      <c r="L411" s="620"/>
      <c r="M411" s="620"/>
      <c r="N411" s="620"/>
      <c r="O411" s="620"/>
      <c r="P411" s="620"/>
      <c r="Q411" s="620"/>
      <c r="R411" s="620"/>
      <c r="S411" s="620"/>
      <c r="T411" s="620"/>
      <c r="U411" s="620"/>
      <c r="V411" s="620"/>
      <c r="W411" s="620"/>
      <c r="X411" s="620"/>
      <c r="Y411" s="620"/>
      <c r="Z411" s="620"/>
      <c r="AA411" s="608"/>
      <c r="AB411" s="608"/>
      <c r="AC411" s="608"/>
    </row>
    <row r="412" spans="1:68" ht="14.25" hidden="1" customHeight="1" x14ac:dyDescent="0.25">
      <c r="A412" s="633" t="s">
        <v>148</v>
      </c>
      <c r="B412" s="620"/>
      <c r="C412" s="620"/>
      <c r="D412" s="620"/>
      <c r="E412" s="620"/>
      <c r="F412" s="620"/>
      <c r="G412" s="620"/>
      <c r="H412" s="620"/>
      <c r="I412" s="620"/>
      <c r="J412" s="620"/>
      <c r="K412" s="620"/>
      <c r="L412" s="620"/>
      <c r="M412" s="620"/>
      <c r="N412" s="620"/>
      <c r="O412" s="620"/>
      <c r="P412" s="620"/>
      <c r="Q412" s="620"/>
      <c r="R412" s="620"/>
      <c r="S412" s="620"/>
      <c r="T412" s="620"/>
      <c r="U412" s="620"/>
      <c r="V412" s="620"/>
      <c r="W412" s="620"/>
      <c r="X412" s="620"/>
      <c r="Y412" s="620"/>
      <c r="Z412" s="620"/>
      <c r="AA412" s="609"/>
      <c r="AB412" s="609"/>
      <c r="AC412" s="609"/>
    </row>
    <row r="413" spans="1:68" ht="27" hidden="1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70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3"/>
      <c r="R413" s="623"/>
      <c r="S413" s="623"/>
      <c r="T413" s="624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69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3"/>
      <c r="R414" s="623"/>
      <c r="S414" s="623"/>
      <c r="T414" s="624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3"/>
      <c r="R415" s="623"/>
      <c r="S415" s="623"/>
      <c r="T415" s="624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3"/>
      <c r="R416" s="623"/>
      <c r="S416" s="623"/>
      <c r="T416" s="624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3"/>
      <c r="R417" s="623"/>
      <c r="S417" s="623"/>
      <c r="T417" s="624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3"/>
      <c r="R418" s="623"/>
      <c r="S418" s="623"/>
      <c r="T418" s="624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hidden="1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3"/>
      <c r="R419" s="623"/>
      <c r="S419" s="623"/>
      <c r="T419" s="624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3"/>
      <c r="R420" s="623"/>
      <c r="S420" s="623"/>
      <c r="T420" s="624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3"/>
      <c r="R421" s="623"/>
      <c r="S421" s="623"/>
      <c r="T421" s="624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hidden="1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3"/>
      <c r="R422" s="623"/>
      <c r="S422" s="623"/>
      <c r="T422" s="624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idden="1" x14ac:dyDescent="0.2">
      <c r="A423" s="619"/>
      <c r="B423" s="620"/>
      <c r="C423" s="620"/>
      <c r="D423" s="620"/>
      <c r="E423" s="620"/>
      <c r="F423" s="620"/>
      <c r="G423" s="620"/>
      <c r="H423" s="620"/>
      <c r="I423" s="620"/>
      <c r="J423" s="620"/>
      <c r="K423" s="620"/>
      <c r="L423" s="620"/>
      <c r="M423" s="620"/>
      <c r="N423" s="620"/>
      <c r="O423" s="621"/>
      <c r="P423" s="627" t="s">
        <v>86</v>
      </c>
      <c r="Q423" s="628"/>
      <c r="R423" s="628"/>
      <c r="S423" s="628"/>
      <c r="T423" s="628"/>
      <c r="U423" s="628"/>
      <c r="V423" s="629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hidden="1" x14ac:dyDescent="0.2">
      <c r="A424" s="620"/>
      <c r="B424" s="620"/>
      <c r="C424" s="620"/>
      <c r="D424" s="620"/>
      <c r="E424" s="620"/>
      <c r="F424" s="620"/>
      <c r="G424" s="620"/>
      <c r="H424" s="620"/>
      <c r="I424" s="620"/>
      <c r="J424" s="620"/>
      <c r="K424" s="620"/>
      <c r="L424" s="620"/>
      <c r="M424" s="620"/>
      <c r="N424" s="620"/>
      <c r="O424" s="621"/>
      <c r="P424" s="627" t="s">
        <v>86</v>
      </c>
      <c r="Q424" s="628"/>
      <c r="R424" s="628"/>
      <c r="S424" s="628"/>
      <c r="T424" s="628"/>
      <c r="U424" s="628"/>
      <c r="V424" s="629"/>
      <c r="W424" s="38" t="s">
        <v>69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hidden="1" customHeight="1" x14ac:dyDescent="0.25">
      <c r="A425" s="633" t="s">
        <v>64</v>
      </c>
      <c r="B425" s="620"/>
      <c r="C425" s="620"/>
      <c r="D425" s="620"/>
      <c r="E425" s="620"/>
      <c r="F425" s="620"/>
      <c r="G425" s="620"/>
      <c r="H425" s="620"/>
      <c r="I425" s="620"/>
      <c r="J425" s="620"/>
      <c r="K425" s="620"/>
      <c r="L425" s="620"/>
      <c r="M425" s="620"/>
      <c r="N425" s="620"/>
      <c r="O425" s="620"/>
      <c r="P425" s="620"/>
      <c r="Q425" s="620"/>
      <c r="R425" s="620"/>
      <c r="S425" s="620"/>
      <c r="T425" s="620"/>
      <c r="U425" s="620"/>
      <c r="V425" s="620"/>
      <c r="W425" s="620"/>
      <c r="X425" s="620"/>
      <c r="Y425" s="620"/>
      <c r="Z425" s="620"/>
      <c r="AA425" s="609"/>
      <c r="AB425" s="609"/>
      <c r="AC425" s="609"/>
    </row>
    <row r="426" spans="1:68" ht="27" hidden="1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3"/>
      <c r="R426" s="623"/>
      <c r="S426" s="623"/>
      <c r="T426" s="624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3"/>
      <c r="R427" s="623"/>
      <c r="S427" s="623"/>
      <c r="T427" s="624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19"/>
      <c r="B428" s="620"/>
      <c r="C428" s="620"/>
      <c r="D428" s="620"/>
      <c r="E428" s="620"/>
      <c r="F428" s="620"/>
      <c r="G428" s="620"/>
      <c r="H428" s="620"/>
      <c r="I428" s="620"/>
      <c r="J428" s="620"/>
      <c r="K428" s="620"/>
      <c r="L428" s="620"/>
      <c r="M428" s="620"/>
      <c r="N428" s="620"/>
      <c r="O428" s="621"/>
      <c r="P428" s="627" t="s">
        <v>86</v>
      </c>
      <c r="Q428" s="628"/>
      <c r="R428" s="628"/>
      <c r="S428" s="628"/>
      <c r="T428" s="628"/>
      <c r="U428" s="628"/>
      <c r="V428" s="629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0"/>
      <c r="B429" s="620"/>
      <c r="C429" s="620"/>
      <c r="D429" s="620"/>
      <c r="E429" s="620"/>
      <c r="F429" s="620"/>
      <c r="G429" s="620"/>
      <c r="H429" s="620"/>
      <c r="I429" s="620"/>
      <c r="J429" s="620"/>
      <c r="K429" s="620"/>
      <c r="L429" s="620"/>
      <c r="M429" s="620"/>
      <c r="N429" s="620"/>
      <c r="O429" s="621"/>
      <c r="P429" s="627" t="s">
        <v>86</v>
      </c>
      <c r="Q429" s="628"/>
      <c r="R429" s="628"/>
      <c r="S429" s="628"/>
      <c r="T429" s="628"/>
      <c r="U429" s="628"/>
      <c r="V429" s="629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670</v>
      </c>
      <c r="B430" s="620"/>
      <c r="C430" s="620"/>
      <c r="D430" s="620"/>
      <c r="E430" s="620"/>
      <c r="F430" s="620"/>
      <c r="G430" s="620"/>
      <c r="H430" s="620"/>
      <c r="I430" s="620"/>
      <c r="J430" s="620"/>
      <c r="K430" s="620"/>
      <c r="L430" s="620"/>
      <c r="M430" s="620"/>
      <c r="N430" s="620"/>
      <c r="O430" s="620"/>
      <c r="P430" s="620"/>
      <c r="Q430" s="620"/>
      <c r="R430" s="620"/>
      <c r="S430" s="620"/>
      <c r="T430" s="620"/>
      <c r="U430" s="620"/>
      <c r="V430" s="620"/>
      <c r="W430" s="620"/>
      <c r="X430" s="620"/>
      <c r="Y430" s="620"/>
      <c r="Z430" s="620"/>
      <c r="AA430" s="608"/>
      <c r="AB430" s="608"/>
      <c r="AC430" s="608"/>
    </row>
    <row r="431" spans="1:68" ht="14.25" hidden="1" customHeight="1" x14ac:dyDescent="0.25">
      <c r="A431" s="633" t="s">
        <v>137</v>
      </c>
      <c r="B431" s="620"/>
      <c r="C431" s="620"/>
      <c r="D431" s="620"/>
      <c r="E431" s="620"/>
      <c r="F431" s="620"/>
      <c r="G431" s="620"/>
      <c r="H431" s="620"/>
      <c r="I431" s="620"/>
      <c r="J431" s="620"/>
      <c r="K431" s="620"/>
      <c r="L431" s="620"/>
      <c r="M431" s="620"/>
      <c r="N431" s="620"/>
      <c r="O431" s="620"/>
      <c r="P431" s="620"/>
      <c r="Q431" s="620"/>
      <c r="R431" s="620"/>
      <c r="S431" s="620"/>
      <c r="T431" s="620"/>
      <c r="U431" s="620"/>
      <c r="V431" s="620"/>
      <c r="W431" s="620"/>
      <c r="X431" s="620"/>
      <c r="Y431" s="620"/>
      <c r="Z431" s="620"/>
      <c r="AA431" s="609"/>
      <c r="AB431" s="609"/>
      <c r="AC431" s="609"/>
    </row>
    <row r="432" spans="1:68" ht="27" hidden="1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3"/>
      <c r="R432" s="623"/>
      <c r="S432" s="623"/>
      <c r="T432" s="624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3"/>
      <c r="R433" s="623"/>
      <c r="S433" s="623"/>
      <c r="T433" s="624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19"/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1"/>
      <c r="P434" s="627" t="s">
        <v>86</v>
      </c>
      <c r="Q434" s="628"/>
      <c r="R434" s="628"/>
      <c r="S434" s="628"/>
      <c r="T434" s="628"/>
      <c r="U434" s="628"/>
      <c r="V434" s="629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0"/>
      <c r="B435" s="620"/>
      <c r="C435" s="620"/>
      <c r="D435" s="620"/>
      <c r="E435" s="620"/>
      <c r="F435" s="620"/>
      <c r="G435" s="620"/>
      <c r="H435" s="620"/>
      <c r="I435" s="620"/>
      <c r="J435" s="620"/>
      <c r="K435" s="620"/>
      <c r="L435" s="620"/>
      <c r="M435" s="620"/>
      <c r="N435" s="620"/>
      <c r="O435" s="621"/>
      <c r="P435" s="627" t="s">
        <v>86</v>
      </c>
      <c r="Q435" s="628"/>
      <c r="R435" s="628"/>
      <c r="S435" s="628"/>
      <c r="T435" s="628"/>
      <c r="U435" s="628"/>
      <c r="V435" s="629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33" t="s">
        <v>148</v>
      </c>
      <c r="B436" s="620"/>
      <c r="C436" s="620"/>
      <c r="D436" s="620"/>
      <c r="E436" s="620"/>
      <c r="F436" s="620"/>
      <c r="G436" s="620"/>
      <c r="H436" s="620"/>
      <c r="I436" s="620"/>
      <c r="J436" s="620"/>
      <c r="K436" s="620"/>
      <c r="L436" s="620"/>
      <c r="M436" s="620"/>
      <c r="N436" s="620"/>
      <c r="O436" s="620"/>
      <c r="P436" s="620"/>
      <c r="Q436" s="620"/>
      <c r="R436" s="620"/>
      <c r="S436" s="620"/>
      <c r="T436" s="620"/>
      <c r="U436" s="620"/>
      <c r="V436" s="620"/>
      <c r="W436" s="620"/>
      <c r="X436" s="620"/>
      <c r="Y436" s="620"/>
      <c r="Z436" s="620"/>
      <c r="AA436" s="609"/>
      <c r="AB436" s="609"/>
      <c r="AC436" s="609"/>
    </row>
    <row r="437" spans="1:68" ht="27" hidden="1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3"/>
      <c r="R437" s="623"/>
      <c r="S437" s="623"/>
      <c r="T437" s="624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3"/>
      <c r="R438" s="623"/>
      <c r="S438" s="623"/>
      <c r="T438" s="624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3"/>
      <c r="R439" s="623"/>
      <c r="S439" s="623"/>
      <c r="T439" s="624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3"/>
      <c r="R440" s="623"/>
      <c r="S440" s="623"/>
      <c r="T440" s="624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619"/>
      <c r="B441" s="620"/>
      <c r="C441" s="620"/>
      <c r="D441" s="620"/>
      <c r="E441" s="620"/>
      <c r="F441" s="620"/>
      <c r="G441" s="620"/>
      <c r="H441" s="620"/>
      <c r="I441" s="620"/>
      <c r="J441" s="620"/>
      <c r="K441" s="620"/>
      <c r="L441" s="620"/>
      <c r="M441" s="620"/>
      <c r="N441" s="620"/>
      <c r="O441" s="621"/>
      <c r="P441" s="627" t="s">
        <v>86</v>
      </c>
      <c r="Q441" s="628"/>
      <c r="R441" s="628"/>
      <c r="S441" s="628"/>
      <c r="T441" s="628"/>
      <c r="U441" s="628"/>
      <c r="V441" s="629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hidden="1" x14ac:dyDescent="0.2">
      <c r="A442" s="620"/>
      <c r="B442" s="620"/>
      <c r="C442" s="620"/>
      <c r="D442" s="620"/>
      <c r="E442" s="620"/>
      <c r="F442" s="620"/>
      <c r="G442" s="620"/>
      <c r="H442" s="620"/>
      <c r="I442" s="620"/>
      <c r="J442" s="620"/>
      <c r="K442" s="620"/>
      <c r="L442" s="620"/>
      <c r="M442" s="620"/>
      <c r="N442" s="620"/>
      <c r="O442" s="621"/>
      <c r="P442" s="627" t="s">
        <v>86</v>
      </c>
      <c r="Q442" s="628"/>
      <c r="R442" s="628"/>
      <c r="S442" s="628"/>
      <c r="T442" s="628"/>
      <c r="U442" s="628"/>
      <c r="V442" s="629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hidden="1" customHeight="1" x14ac:dyDescent="0.25">
      <c r="A443" s="630" t="s">
        <v>688</v>
      </c>
      <c r="B443" s="620"/>
      <c r="C443" s="620"/>
      <c r="D443" s="620"/>
      <c r="E443" s="620"/>
      <c r="F443" s="620"/>
      <c r="G443" s="620"/>
      <c r="H443" s="620"/>
      <c r="I443" s="620"/>
      <c r="J443" s="620"/>
      <c r="K443" s="620"/>
      <c r="L443" s="620"/>
      <c r="M443" s="620"/>
      <c r="N443" s="620"/>
      <c r="O443" s="620"/>
      <c r="P443" s="620"/>
      <c r="Q443" s="620"/>
      <c r="R443" s="620"/>
      <c r="S443" s="620"/>
      <c r="T443" s="620"/>
      <c r="U443" s="620"/>
      <c r="V443" s="620"/>
      <c r="W443" s="620"/>
      <c r="X443" s="620"/>
      <c r="Y443" s="620"/>
      <c r="Z443" s="620"/>
      <c r="AA443" s="608"/>
      <c r="AB443" s="608"/>
      <c r="AC443" s="608"/>
    </row>
    <row r="444" spans="1:68" ht="14.25" hidden="1" customHeight="1" x14ac:dyDescent="0.25">
      <c r="A444" s="633" t="s">
        <v>148</v>
      </c>
      <c r="B444" s="620"/>
      <c r="C444" s="620"/>
      <c r="D444" s="620"/>
      <c r="E444" s="620"/>
      <c r="F444" s="620"/>
      <c r="G444" s="620"/>
      <c r="H444" s="620"/>
      <c r="I444" s="620"/>
      <c r="J444" s="620"/>
      <c r="K444" s="620"/>
      <c r="L444" s="620"/>
      <c r="M444" s="620"/>
      <c r="N444" s="620"/>
      <c r="O444" s="620"/>
      <c r="P444" s="620"/>
      <c r="Q444" s="620"/>
      <c r="R444" s="620"/>
      <c r="S444" s="620"/>
      <c r="T444" s="620"/>
      <c r="U444" s="620"/>
      <c r="V444" s="620"/>
      <c r="W444" s="620"/>
      <c r="X444" s="620"/>
      <c r="Y444" s="620"/>
      <c r="Z444" s="620"/>
      <c r="AA444" s="609"/>
      <c r="AB444" s="609"/>
      <c r="AC444" s="609"/>
    </row>
    <row r="445" spans="1:68" ht="27" hidden="1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3"/>
      <c r="R445" s="623"/>
      <c r="S445" s="623"/>
      <c r="T445" s="624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3"/>
      <c r="R446" s="623"/>
      <c r="S446" s="623"/>
      <c r="T446" s="624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19"/>
      <c r="B447" s="620"/>
      <c r="C447" s="620"/>
      <c r="D447" s="620"/>
      <c r="E447" s="620"/>
      <c r="F447" s="620"/>
      <c r="G447" s="620"/>
      <c r="H447" s="620"/>
      <c r="I447" s="620"/>
      <c r="J447" s="620"/>
      <c r="K447" s="620"/>
      <c r="L447" s="620"/>
      <c r="M447" s="620"/>
      <c r="N447" s="620"/>
      <c r="O447" s="621"/>
      <c r="P447" s="627" t="s">
        <v>86</v>
      </c>
      <c r="Q447" s="628"/>
      <c r="R447" s="628"/>
      <c r="S447" s="628"/>
      <c r="T447" s="628"/>
      <c r="U447" s="628"/>
      <c r="V447" s="629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hidden="1" x14ac:dyDescent="0.2">
      <c r="A448" s="620"/>
      <c r="B448" s="620"/>
      <c r="C448" s="620"/>
      <c r="D448" s="620"/>
      <c r="E448" s="620"/>
      <c r="F448" s="620"/>
      <c r="G448" s="620"/>
      <c r="H448" s="620"/>
      <c r="I448" s="620"/>
      <c r="J448" s="620"/>
      <c r="K448" s="620"/>
      <c r="L448" s="620"/>
      <c r="M448" s="620"/>
      <c r="N448" s="620"/>
      <c r="O448" s="621"/>
      <c r="P448" s="627" t="s">
        <v>86</v>
      </c>
      <c r="Q448" s="628"/>
      <c r="R448" s="628"/>
      <c r="S448" s="628"/>
      <c r="T448" s="628"/>
      <c r="U448" s="628"/>
      <c r="V448" s="629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hidden="1" customHeight="1" x14ac:dyDescent="0.25">
      <c r="A449" s="630" t="s">
        <v>695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08"/>
      <c r="AB449" s="608"/>
      <c r="AC449" s="608"/>
    </row>
    <row r="450" spans="1:68" ht="14.25" hidden="1" customHeight="1" x14ac:dyDescent="0.25">
      <c r="A450" s="633" t="s">
        <v>148</v>
      </c>
      <c r="B450" s="620"/>
      <c r="C450" s="620"/>
      <c r="D450" s="620"/>
      <c r="E450" s="620"/>
      <c r="F450" s="620"/>
      <c r="G450" s="620"/>
      <c r="H450" s="620"/>
      <c r="I450" s="620"/>
      <c r="J450" s="620"/>
      <c r="K450" s="620"/>
      <c r="L450" s="620"/>
      <c r="M450" s="620"/>
      <c r="N450" s="620"/>
      <c r="O450" s="620"/>
      <c r="P450" s="620"/>
      <c r="Q450" s="620"/>
      <c r="R450" s="620"/>
      <c r="S450" s="620"/>
      <c r="T450" s="620"/>
      <c r="U450" s="620"/>
      <c r="V450" s="620"/>
      <c r="W450" s="620"/>
      <c r="X450" s="620"/>
      <c r="Y450" s="620"/>
      <c r="Z450" s="620"/>
      <c r="AA450" s="609"/>
      <c r="AB450" s="609"/>
      <c r="AC450" s="609"/>
    </row>
    <row r="451" spans="1:68" ht="27" hidden="1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3"/>
      <c r="R451" s="623"/>
      <c r="S451" s="623"/>
      <c r="T451" s="624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19"/>
      <c r="B452" s="620"/>
      <c r="C452" s="620"/>
      <c r="D452" s="620"/>
      <c r="E452" s="620"/>
      <c r="F452" s="620"/>
      <c r="G452" s="620"/>
      <c r="H452" s="620"/>
      <c r="I452" s="620"/>
      <c r="J452" s="620"/>
      <c r="K452" s="620"/>
      <c r="L452" s="620"/>
      <c r="M452" s="620"/>
      <c r="N452" s="620"/>
      <c r="O452" s="621"/>
      <c r="P452" s="627" t="s">
        <v>86</v>
      </c>
      <c r="Q452" s="628"/>
      <c r="R452" s="628"/>
      <c r="S452" s="628"/>
      <c r="T452" s="628"/>
      <c r="U452" s="628"/>
      <c r="V452" s="629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0"/>
      <c r="B453" s="620"/>
      <c r="C453" s="620"/>
      <c r="D453" s="620"/>
      <c r="E453" s="620"/>
      <c r="F453" s="620"/>
      <c r="G453" s="620"/>
      <c r="H453" s="620"/>
      <c r="I453" s="620"/>
      <c r="J453" s="620"/>
      <c r="K453" s="620"/>
      <c r="L453" s="620"/>
      <c r="M453" s="620"/>
      <c r="N453" s="620"/>
      <c r="O453" s="621"/>
      <c r="P453" s="627" t="s">
        <v>86</v>
      </c>
      <c r="Q453" s="628"/>
      <c r="R453" s="628"/>
      <c r="S453" s="628"/>
      <c r="T453" s="628"/>
      <c r="U453" s="628"/>
      <c r="V453" s="629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33" t="s">
        <v>174</v>
      </c>
      <c r="B454" s="620"/>
      <c r="C454" s="620"/>
      <c r="D454" s="620"/>
      <c r="E454" s="620"/>
      <c r="F454" s="620"/>
      <c r="G454" s="620"/>
      <c r="H454" s="620"/>
      <c r="I454" s="620"/>
      <c r="J454" s="620"/>
      <c r="K454" s="620"/>
      <c r="L454" s="620"/>
      <c r="M454" s="620"/>
      <c r="N454" s="620"/>
      <c r="O454" s="620"/>
      <c r="P454" s="620"/>
      <c r="Q454" s="620"/>
      <c r="R454" s="620"/>
      <c r="S454" s="620"/>
      <c r="T454" s="620"/>
      <c r="U454" s="620"/>
      <c r="V454" s="620"/>
      <c r="W454" s="620"/>
      <c r="X454" s="620"/>
      <c r="Y454" s="620"/>
      <c r="Z454" s="620"/>
      <c r="AA454" s="609"/>
      <c r="AB454" s="609"/>
      <c r="AC454" s="609"/>
    </row>
    <row r="455" spans="1:68" ht="27" hidden="1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3"/>
      <c r="R455" s="623"/>
      <c r="S455" s="623"/>
      <c r="T455" s="624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19"/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1"/>
      <c r="P456" s="627" t="s">
        <v>86</v>
      </c>
      <c r="Q456" s="628"/>
      <c r="R456" s="628"/>
      <c r="S456" s="628"/>
      <c r="T456" s="628"/>
      <c r="U456" s="628"/>
      <c r="V456" s="629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0"/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1"/>
      <c r="P457" s="627" t="s">
        <v>86</v>
      </c>
      <c r="Q457" s="628"/>
      <c r="R457" s="628"/>
      <c r="S457" s="628"/>
      <c r="T457" s="628"/>
      <c r="U457" s="628"/>
      <c r="V457" s="629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67" t="s">
        <v>702</v>
      </c>
      <c r="B458" s="668"/>
      <c r="C458" s="668"/>
      <c r="D458" s="668"/>
      <c r="E458" s="668"/>
      <c r="F458" s="668"/>
      <c r="G458" s="668"/>
      <c r="H458" s="668"/>
      <c r="I458" s="668"/>
      <c r="J458" s="668"/>
      <c r="K458" s="668"/>
      <c r="L458" s="668"/>
      <c r="M458" s="668"/>
      <c r="N458" s="668"/>
      <c r="O458" s="668"/>
      <c r="P458" s="668"/>
      <c r="Q458" s="668"/>
      <c r="R458" s="668"/>
      <c r="S458" s="668"/>
      <c r="T458" s="668"/>
      <c r="U458" s="668"/>
      <c r="V458" s="668"/>
      <c r="W458" s="668"/>
      <c r="X458" s="668"/>
      <c r="Y458" s="668"/>
      <c r="Z458" s="668"/>
      <c r="AA458" s="49"/>
      <c r="AB458" s="49"/>
      <c r="AC458" s="49"/>
    </row>
    <row r="459" spans="1:68" ht="16.5" hidden="1" customHeight="1" x14ac:dyDescent="0.25">
      <c r="A459" s="630" t="s">
        <v>702</v>
      </c>
      <c r="B459" s="620"/>
      <c r="C459" s="620"/>
      <c r="D459" s="620"/>
      <c r="E459" s="620"/>
      <c r="F459" s="620"/>
      <c r="G459" s="620"/>
      <c r="H459" s="620"/>
      <c r="I459" s="620"/>
      <c r="J459" s="620"/>
      <c r="K459" s="620"/>
      <c r="L459" s="620"/>
      <c r="M459" s="620"/>
      <c r="N459" s="620"/>
      <c r="O459" s="620"/>
      <c r="P459" s="620"/>
      <c r="Q459" s="620"/>
      <c r="R459" s="620"/>
      <c r="S459" s="620"/>
      <c r="T459" s="620"/>
      <c r="U459" s="620"/>
      <c r="V459" s="620"/>
      <c r="W459" s="620"/>
      <c r="X459" s="620"/>
      <c r="Y459" s="620"/>
      <c r="Z459" s="620"/>
      <c r="AA459" s="608"/>
      <c r="AB459" s="608"/>
      <c r="AC459" s="608"/>
    </row>
    <row r="460" spans="1:68" ht="14.25" hidden="1" customHeight="1" x14ac:dyDescent="0.25">
      <c r="A460" s="633" t="s">
        <v>96</v>
      </c>
      <c r="B460" s="620"/>
      <c r="C460" s="620"/>
      <c r="D460" s="620"/>
      <c r="E460" s="620"/>
      <c r="F460" s="620"/>
      <c r="G460" s="620"/>
      <c r="H460" s="620"/>
      <c r="I460" s="620"/>
      <c r="J460" s="620"/>
      <c r="K460" s="620"/>
      <c r="L460" s="620"/>
      <c r="M460" s="620"/>
      <c r="N460" s="620"/>
      <c r="O460" s="620"/>
      <c r="P460" s="620"/>
      <c r="Q460" s="620"/>
      <c r="R460" s="620"/>
      <c r="S460" s="620"/>
      <c r="T460" s="620"/>
      <c r="U460" s="620"/>
      <c r="V460" s="620"/>
      <c r="W460" s="620"/>
      <c r="X460" s="620"/>
      <c r="Y460" s="620"/>
      <c r="Z460" s="620"/>
      <c r="AA460" s="609"/>
      <c r="AB460" s="609"/>
      <c r="AC460" s="609"/>
    </row>
    <row r="461" spans="1:68" ht="27" hidden="1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3"/>
      <c r="R461" s="623"/>
      <c r="S461" s="623"/>
      <c r="T461" s="624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9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3"/>
      <c r="R462" s="623"/>
      <c r="S462" s="623"/>
      <c r="T462" s="624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8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3"/>
      <c r="R463" s="623"/>
      <c r="S463" s="623"/>
      <c r="T463" s="624"/>
      <c r="U463" s="35"/>
      <c r="V463" s="35"/>
      <c r="W463" s="36" t="s">
        <v>69</v>
      </c>
      <c r="X463" s="613">
        <v>4000</v>
      </c>
      <c r="Y463" s="614">
        <f t="shared" si="68"/>
        <v>4002.2400000000002</v>
      </c>
      <c r="Z463" s="37">
        <f t="shared" si="69"/>
        <v>9.0656800000000004</v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4272.727272727273</v>
      </c>
      <c r="BN463" s="64">
        <f t="shared" si="71"/>
        <v>4275.12</v>
      </c>
      <c r="BO463" s="64">
        <f t="shared" si="72"/>
        <v>7.2843822843822839</v>
      </c>
      <c r="BP463" s="64">
        <f t="shared" si="73"/>
        <v>7.2884615384615392</v>
      </c>
    </row>
    <row r="464" spans="1:68" ht="16.5" hidden="1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3"/>
      <c r="R464" s="623"/>
      <c r="S464" s="623"/>
      <c r="T464" s="624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3"/>
      <c r="R465" s="623"/>
      <c r="S465" s="623"/>
      <c r="T465" s="624"/>
      <c r="U465" s="35"/>
      <c r="V465" s="35"/>
      <c r="W465" s="36" t="s">
        <v>69</v>
      </c>
      <c r="X465" s="613">
        <v>0</v>
      </c>
      <c r="Y465" s="614">
        <f t="shared" si="68"/>
        <v>0</v>
      </c>
      <c r="Z465" s="37" t="str">
        <f t="shared" si="69"/>
        <v/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16.5" hidden="1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3"/>
      <c r="R466" s="623"/>
      <c r="S466" s="623"/>
      <c r="T466" s="624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3"/>
      <c r="R467" s="623"/>
      <c r="S467" s="623"/>
      <c r="T467" s="624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723</v>
      </c>
      <c r="B468" s="54" t="s">
        <v>724</v>
      </c>
      <c r="C468" s="32">
        <v>4301012035</v>
      </c>
      <c r="D468" s="617">
        <v>4680115880603</v>
      </c>
      <c r="E468" s="618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3"/>
      <c r="R468" s="623"/>
      <c r="S468" s="623"/>
      <c r="T468" s="624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723</v>
      </c>
      <c r="B469" s="54" t="s">
        <v>725</v>
      </c>
      <c r="C469" s="32">
        <v>4301011778</v>
      </c>
      <c r="D469" s="617">
        <v>4680115880603</v>
      </c>
      <c r="E469" s="618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3"/>
      <c r="R469" s="623"/>
      <c r="S469" s="623"/>
      <c r="T469" s="624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3"/>
      <c r="R470" s="623"/>
      <c r="S470" s="623"/>
      <c r="T470" s="624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7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3"/>
      <c r="R471" s="623"/>
      <c r="S471" s="623"/>
      <c r="T471" s="624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3"/>
      <c r="R472" s="623"/>
      <c r="S472" s="623"/>
      <c r="T472" s="624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3"/>
      <c r="R473" s="623"/>
      <c r="S473" s="623"/>
      <c r="T473" s="624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734</v>
      </c>
      <c r="B474" s="54" t="s">
        <v>735</v>
      </c>
      <c r="C474" s="32">
        <v>4301012034</v>
      </c>
      <c r="D474" s="617">
        <v>4607091389982</v>
      </c>
      <c r="E474" s="618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7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3"/>
      <c r="R474" s="623"/>
      <c r="S474" s="623"/>
      <c r="T474" s="624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736</v>
      </c>
      <c r="C475" s="32">
        <v>4301011784</v>
      </c>
      <c r="D475" s="617">
        <v>4607091389982</v>
      </c>
      <c r="E475" s="618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9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3"/>
      <c r="R475" s="623"/>
      <c r="S475" s="623"/>
      <c r="T475" s="624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7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3"/>
      <c r="R476" s="623"/>
      <c r="S476" s="623"/>
      <c r="T476" s="624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19"/>
      <c r="B477" s="620"/>
      <c r="C477" s="620"/>
      <c r="D477" s="620"/>
      <c r="E477" s="620"/>
      <c r="F477" s="620"/>
      <c r="G477" s="620"/>
      <c r="H477" s="620"/>
      <c r="I477" s="620"/>
      <c r="J477" s="620"/>
      <c r="K477" s="620"/>
      <c r="L477" s="620"/>
      <c r="M477" s="620"/>
      <c r="N477" s="620"/>
      <c r="O477" s="621"/>
      <c r="P477" s="627" t="s">
        <v>86</v>
      </c>
      <c r="Q477" s="628"/>
      <c r="R477" s="628"/>
      <c r="S477" s="628"/>
      <c r="T477" s="628"/>
      <c r="U477" s="628"/>
      <c r="V477" s="629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757.57575757575751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758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9.0656800000000004</v>
      </c>
      <c r="AA477" s="616"/>
      <c r="AB477" s="616"/>
      <c r="AC477" s="616"/>
    </row>
    <row r="478" spans="1:68" x14ac:dyDescent="0.2">
      <c r="A478" s="620"/>
      <c r="B478" s="620"/>
      <c r="C478" s="620"/>
      <c r="D478" s="620"/>
      <c r="E478" s="620"/>
      <c r="F478" s="620"/>
      <c r="G478" s="620"/>
      <c r="H478" s="620"/>
      <c r="I478" s="620"/>
      <c r="J478" s="620"/>
      <c r="K478" s="620"/>
      <c r="L478" s="620"/>
      <c r="M478" s="620"/>
      <c r="N478" s="620"/>
      <c r="O478" s="621"/>
      <c r="P478" s="627" t="s">
        <v>86</v>
      </c>
      <c r="Q478" s="628"/>
      <c r="R478" s="628"/>
      <c r="S478" s="628"/>
      <c r="T478" s="628"/>
      <c r="U478" s="628"/>
      <c r="V478" s="629"/>
      <c r="W478" s="38" t="s">
        <v>69</v>
      </c>
      <c r="X478" s="615">
        <f>IFERROR(SUM(X461:X476),"0")</f>
        <v>4000</v>
      </c>
      <c r="Y478" s="615">
        <f>IFERROR(SUM(Y461:Y476),"0")</f>
        <v>4002.2400000000002</v>
      </c>
      <c r="Z478" s="38"/>
      <c r="AA478" s="616"/>
      <c r="AB478" s="616"/>
      <c r="AC478" s="616"/>
    </row>
    <row r="479" spans="1:68" ht="14.25" hidden="1" customHeight="1" x14ac:dyDescent="0.25">
      <c r="A479" s="633" t="s">
        <v>137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3"/>
      <c r="R480" s="623"/>
      <c r="S480" s="623"/>
      <c r="T480" s="624"/>
      <c r="U480" s="35"/>
      <c r="V480" s="35"/>
      <c r="W480" s="36" t="s">
        <v>69</v>
      </c>
      <c r="X480" s="613">
        <v>1000</v>
      </c>
      <c r="Y480" s="614">
        <f>IFERROR(IF(X480="",0,CEILING((X480/$H480),1)*$H480),"")</f>
        <v>1003.2</v>
      </c>
      <c r="Z480" s="37">
        <f>IFERROR(IF(Y480=0,"",ROUNDUP(Y480/H480,0)*0.01196),"")</f>
        <v>2.2724000000000002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1068.1818181818182</v>
      </c>
      <c r="BN480" s="64">
        <f>IFERROR(Y480*I480/H480,"0")</f>
        <v>1071.5999999999999</v>
      </c>
      <c r="BO480" s="64">
        <f>IFERROR(1/J480*(X480/H480),"0")</f>
        <v>1.821095571095571</v>
      </c>
      <c r="BP480" s="64">
        <f>IFERROR(1/J480*(Y480/H480),"0")</f>
        <v>1.8269230769230771</v>
      </c>
    </row>
    <row r="481" spans="1:68" ht="16.5" hidden="1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3"/>
      <c r="R481" s="623"/>
      <c r="S481" s="623"/>
      <c r="T481" s="624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6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3"/>
      <c r="R482" s="623"/>
      <c r="S482" s="623"/>
      <c r="T482" s="624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19"/>
      <c r="B483" s="620"/>
      <c r="C483" s="620"/>
      <c r="D483" s="620"/>
      <c r="E483" s="620"/>
      <c r="F483" s="620"/>
      <c r="G483" s="620"/>
      <c r="H483" s="620"/>
      <c r="I483" s="620"/>
      <c r="J483" s="620"/>
      <c r="K483" s="620"/>
      <c r="L483" s="620"/>
      <c r="M483" s="620"/>
      <c r="N483" s="620"/>
      <c r="O483" s="621"/>
      <c r="P483" s="627" t="s">
        <v>86</v>
      </c>
      <c r="Q483" s="628"/>
      <c r="R483" s="628"/>
      <c r="S483" s="628"/>
      <c r="T483" s="628"/>
      <c r="U483" s="628"/>
      <c r="V483" s="629"/>
      <c r="W483" s="38" t="s">
        <v>87</v>
      </c>
      <c r="X483" s="615">
        <f>IFERROR(X480/H480,"0")+IFERROR(X481/H481,"0")+IFERROR(X482/H482,"0")</f>
        <v>189.39393939393938</v>
      </c>
      <c r="Y483" s="615">
        <f>IFERROR(Y480/H480,"0")+IFERROR(Y481/H481,"0")+IFERROR(Y482/H482,"0")</f>
        <v>190</v>
      </c>
      <c r="Z483" s="615">
        <f>IFERROR(IF(Z480="",0,Z480),"0")+IFERROR(IF(Z481="",0,Z481),"0")+IFERROR(IF(Z482="",0,Z482),"0")</f>
        <v>2.2724000000000002</v>
      </c>
      <c r="AA483" s="616"/>
      <c r="AB483" s="616"/>
      <c r="AC483" s="616"/>
    </row>
    <row r="484" spans="1:68" x14ac:dyDescent="0.2">
      <c r="A484" s="620"/>
      <c r="B484" s="620"/>
      <c r="C484" s="620"/>
      <c r="D484" s="620"/>
      <c r="E484" s="620"/>
      <c r="F484" s="620"/>
      <c r="G484" s="620"/>
      <c r="H484" s="620"/>
      <c r="I484" s="620"/>
      <c r="J484" s="620"/>
      <c r="K484" s="620"/>
      <c r="L484" s="620"/>
      <c r="M484" s="620"/>
      <c r="N484" s="620"/>
      <c r="O484" s="621"/>
      <c r="P484" s="627" t="s">
        <v>86</v>
      </c>
      <c r="Q484" s="628"/>
      <c r="R484" s="628"/>
      <c r="S484" s="628"/>
      <c r="T484" s="628"/>
      <c r="U484" s="628"/>
      <c r="V484" s="629"/>
      <c r="W484" s="38" t="s">
        <v>69</v>
      </c>
      <c r="X484" s="615">
        <f>IFERROR(SUM(X480:X482),"0")</f>
        <v>1000</v>
      </c>
      <c r="Y484" s="615">
        <f>IFERROR(SUM(Y480:Y482),"0")</f>
        <v>1003.2</v>
      </c>
      <c r="Z484" s="38"/>
      <c r="AA484" s="616"/>
      <c r="AB484" s="616"/>
      <c r="AC484" s="616"/>
    </row>
    <row r="485" spans="1:68" ht="14.25" hidden="1" customHeight="1" x14ac:dyDescent="0.25">
      <c r="A485" s="633" t="s">
        <v>148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09"/>
      <c r="AB485" s="609"/>
      <c r="AC485" s="609"/>
    </row>
    <row r="486" spans="1:68" ht="27" hidden="1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3"/>
      <c r="R486" s="623"/>
      <c r="S486" s="623"/>
      <c r="T486" s="624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hidden="1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4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3"/>
      <c r="R487" s="623"/>
      <c r="S487" s="623"/>
      <c r="T487" s="624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hidden="1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3"/>
      <c r="R488" s="623"/>
      <c r="S488" s="623"/>
      <c r="T488" s="624"/>
      <c r="U488" s="35"/>
      <c r="V488" s="35"/>
      <c r="W488" s="36" t="s">
        <v>69</v>
      </c>
      <c r="X488" s="613">
        <v>0</v>
      </c>
      <c r="Y488" s="614">
        <f t="shared" si="74"/>
        <v>0</v>
      </c>
      <c r="Z488" s="37" t="str">
        <f>IFERROR(IF(Y488=0,"",ROUNDUP(Y488/H488,0)*0.01196),"")</f>
        <v/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hidden="1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3"/>
      <c r="R489" s="623"/>
      <c r="S489" s="623"/>
      <c r="T489" s="624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hidden="1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3"/>
      <c r="R490" s="623"/>
      <c r="S490" s="623"/>
      <c r="T490" s="624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3"/>
      <c r="R491" s="623"/>
      <c r="S491" s="623"/>
      <c r="T491" s="624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3"/>
      <c r="R492" s="623"/>
      <c r="S492" s="623"/>
      <c r="T492" s="624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3"/>
      <c r="R493" s="623"/>
      <c r="S493" s="623"/>
      <c r="T493" s="624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3"/>
      <c r="R494" s="623"/>
      <c r="S494" s="623"/>
      <c r="T494" s="624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idden="1" x14ac:dyDescent="0.2">
      <c r="A495" s="619"/>
      <c r="B495" s="620"/>
      <c r="C495" s="620"/>
      <c r="D495" s="620"/>
      <c r="E495" s="620"/>
      <c r="F495" s="620"/>
      <c r="G495" s="620"/>
      <c r="H495" s="620"/>
      <c r="I495" s="620"/>
      <c r="J495" s="620"/>
      <c r="K495" s="620"/>
      <c r="L495" s="620"/>
      <c r="M495" s="620"/>
      <c r="N495" s="620"/>
      <c r="O495" s="621"/>
      <c r="P495" s="627" t="s">
        <v>86</v>
      </c>
      <c r="Q495" s="628"/>
      <c r="R495" s="628"/>
      <c r="S495" s="628"/>
      <c r="T495" s="628"/>
      <c r="U495" s="628"/>
      <c r="V495" s="629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0</v>
      </c>
      <c r="Y495" s="615">
        <f>IFERROR(Y486/H486,"0")+IFERROR(Y487/H487,"0")+IFERROR(Y488/H488,"0")+IFERROR(Y489/H489,"0")+IFERROR(Y490/H490,"0")+IFERROR(Y491/H491,"0")+IFERROR(Y492/H492,"0")+IFERROR(Y493/H493,"0")+IFERROR(Y494/H494,"0")</f>
        <v>0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16"/>
      <c r="AB495" s="616"/>
      <c r="AC495" s="616"/>
    </row>
    <row r="496" spans="1:68" hidden="1" x14ac:dyDescent="0.2">
      <c r="A496" s="620"/>
      <c r="B496" s="620"/>
      <c r="C496" s="620"/>
      <c r="D496" s="620"/>
      <c r="E496" s="620"/>
      <c r="F496" s="620"/>
      <c r="G496" s="620"/>
      <c r="H496" s="620"/>
      <c r="I496" s="620"/>
      <c r="J496" s="620"/>
      <c r="K496" s="620"/>
      <c r="L496" s="620"/>
      <c r="M496" s="620"/>
      <c r="N496" s="620"/>
      <c r="O496" s="621"/>
      <c r="P496" s="627" t="s">
        <v>86</v>
      </c>
      <c r="Q496" s="628"/>
      <c r="R496" s="628"/>
      <c r="S496" s="628"/>
      <c r="T496" s="628"/>
      <c r="U496" s="628"/>
      <c r="V496" s="629"/>
      <c r="W496" s="38" t="s">
        <v>69</v>
      </c>
      <c r="X496" s="615">
        <f>IFERROR(SUM(X486:X494),"0")</f>
        <v>0</v>
      </c>
      <c r="Y496" s="615">
        <f>IFERROR(SUM(Y486:Y494),"0")</f>
        <v>0</v>
      </c>
      <c r="Z496" s="38"/>
      <c r="AA496" s="616"/>
      <c r="AB496" s="616"/>
      <c r="AC496" s="616"/>
    </row>
    <row r="497" spans="1:68" ht="14.25" hidden="1" customHeight="1" x14ac:dyDescent="0.25">
      <c r="A497" s="633" t="s">
        <v>64</v>
      </c>
      <c r="B497" s="620"/>
      <c r="C497" s="620"/>
      <c r="D497" s="620"/>
      <c r="E497" s="620"/>
      <c r="F497" s="620"/>
      <c r="G497" s="620"/>
      <c r="H497" s="620"/>
      <c r="I497" s="620"/>
      <c r="J497" s="620"/>
      <c r="K497" s="620"/>
      <c r="L497" s="620"/>
      <c r="M497" s="620"/>
      <c r="N497" s="620"/>
      <c r="O497" s="620"/>
      <c r="P497" s="620"/>
      <c r="Q497" s="620"/>
      <c r="R497" s="620"/>
      <c r="S497" s="620"/>
      <c r="T497" s="620"/>
      <c r="U497" s="620"/>
      <c r="V497" s="620"/>
      <c r="W497" s="620"/>
      <c r="X497" s="620"/>
      <c r="Y497" s="620"/>
      <c r="Z497" s="620"/>
      <c r="AA497" s="609"/>
      <c r="AB497" s="609"/>
      <c r="AC497" s="609"/>
    </row>
    <row r="498" spans="1:68" ht="16.5" hidden="1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8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3"/>
      <c r="R498" s="623"/>
      <c r="S498" s="623"/>
      <c r="T498" s="624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8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3"/>
      <c r="R499" s="623"/>
      <c r="S499" s="623"/>
      <c r="T499" s="624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3"/>
      <c r="R500" s="623"/>
      <c r="S500" s="623"/>
      <c r="T500" s="624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19"/>
      <c r="B501" s="620"/>
      <c r="C501" s="620"/>
      <c r="D501" s="620"/>
      <c r="E501" s="620"/>
      <c r="F501" s="620"/>
      <c r="G501" s="620"/>
      <c r="H501" s="620"/>
      <c r="I501" s="620"/>
      <c r="J501" s="620"/>
      <c r="K501" s="620"/>
      <c r="L501" s="620"/>
      <c r="M501" s="620"/>
      <c r="N501" s="620"/>
      <c r="O501" s="621"/>
      <c r="P501" s="627" t="s">
        <v>86</v>
      </c>
      <c r="Q501" s="628"/>
      <c r="R501" s="628"/>
      <c r="S501" s="628"/>
      <c r="T501" s="628"/>
      <c r="U501" s="628"/>
      <c r="V501" s="629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0"/>
      <c r="B502" s="620"/>
      <c r="C502" s="620"/>
      <c r="D502" s="620"/>
      <c r="E502" s="620"/>
      <c r="F502" s="620"/>
      <c r="G502" s="620"/>
      <c r="H502" s="620"/>
      <c r="I502" s="620"/>
      <c r="J502" s="620"/>
      <c r="K502" s="620"/>
      <c r="L502" s="620"/>
      <c r="M502" s="620"/>
      <c r="N502" s="620"/>
      <c r="O502" s="621"/>
      <c r="P502" s="627" t="s">
        <v>86</v>
      </c>
      <c r="Q502" s="628"/>
      <c r="R502" s="628"/>
      <c r="S502" s="628"/>
      <c r="T502" s="628"/>
      <c r="U502" s="628"/>
      <c r="V502" s="629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33" t="s">
        <v>174</v>
      </c>
      <c r="B503" s="620"/>
      <c r="C503" s="620"/>
      <c r="D503" s="620"/>
      <c r="E503" s="620"/>
      <c r="F503" s="620"/>
      <c r="G503" s="620"/>
      <c r="H503" s="620"/>
      <c r="I503" s="620"/>
      <c r="J503" s="620"/>
      <c r="K503" s="620"/>
      <c r="L503" s="620"/>
      <c r="M503" s="620"/>
      <c r="N503" s="620"/>
      <c r="O503" s="620"/>
      <c r="P503" s="620"/>
      <c r="Q503" s="620"/>
      <c r="R503" s="620"/>
      <c r="S503" s="620"/>
      <c r="T503" s="620"/>
      <c r="U503" s="620"/>
      <c r="V503" s="620"/>
      <c r="W503" s="620"/>
      <c r="X503" s="620"/>
      <c r="Y503" s="620"/>
      <c r="Z503" s="620"/>
      <c r="AA503" s="609"/>
      <c r="AB503" s="609"/>
      <c r="AC503" s="609"/>
    </row>
    <row r="504" spans="1:68" ht="27" hidden="1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3"/>
      <c r="R504" s="623"/>
      <c r="S504" s="623"/>
      <c r="T504" s="624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70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3"/>
      <c r="R505" s="623"/>
      <c r="S505" s="623"/>
      <c r="T505" s="624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19"/>
      <c r="B506" s="620"/>
      <c r="C506" s="620"/>
      <c r="D506" s="620"/>
      <c r="E506" s="620"/>
      <c r="F506" s="620"/>
      <c r="G506" s="620"/>
      <c r="H506" s="620"/>
      <c r="I506" s="620"/>
      <c r="J506" s="620"/>
      <c r="K506" s="620"/>
      <c r="L506" s="620"/>
      <c r="M506" s="620"/>
      <c r="N506" s="620"/>
      <c r="O506" s="621"/>
      <c r="P506" s="627" t="s">
        <v>86</v>
      </c>
      <c r="Q506" s="628"/>
      <c r="R506" s="628"/>
      <c r="S506" s="628"/>
      <c r="T506" s="628"/>
      <c r="U506" s="628"/>
      <c r="V506" s="629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0"/>
      <c r="B507" s="620"/>
      <c r="C507" s="620"/>
      <c r="D507" s="620"/>
      <c r="E507" s="620"/>
      <c r="F507" s="620"/>
      <c r="G507" s="620"/>
      <c r="H507" s="620"/>
      <c r="I507" s="620"/>
      <c r="J507" s="620"/>
      <c r="K507" s="620"/>
      <c r="L507" s="620"/>
      <c r="M507" s="620"/>
      <c r="N507" s="620"/>
      <c r="O507" s="621"/>
      <c r="P507" s="627" t="s">
        <v>86</v>
      </c>
      <c r="Q507" s="628"/>
      <c r="R507" s="628"/>
      <c r="S507" s="628"/>
      <c r="T507" s="628"/>
      <c r="U507" s="628"/>
      <c r="V507" s="629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67" t="s">
        <v>779</v>
      </c>
      <c r="B508" s="668"/>
      <c r="C508" s="668"/>
      <c r="D508" s="668"/>
      <c r="E508" s="668"/>
      <c r="F508" s="668"/>
      <c r="G508" s="668"/>
      <c r="H508" s="668"/>
      <c r="I508" s="668"/>
      <c r="J508" s="668"/>
      <c r="K508" s="668"/>
      <c r="L508" s="668"/>
      <c r="M508" s="668"/>
      <c r="N508" s="668"/>
      <c r="O508" s="668"/>
      <c r="P508" s="668"/>
      <c r="Q508" s="668"/>
      <c r="R508" s="668"/>
      <c r="S508" s="668"/>
      <c r="T508" s="668"/>
      <c r="U508" s="668"/>
      <c r="V508" s="668"/>
      <c r="W508" s="668"/>
      <c r="X508" s="668"/>
      <c r="Y508" s="668"/>
      <c r="Z508" s="668"/>
      <c r="AA508" s="49"/>
      <c r="AB508" s="49"/>
      <c r="AC508" s="49"/>
    </row>
    <row r="509" spans="1:68" ht="16.5" hidden="1" customHeight="1" x14ac:dyDescent="0.25">
      <c r="A509" s="630" t="s">
        <v>779</v>
      </c>
      <c r="B509" s="620"/>
      <c r="C509" s="620"/>
      <c r="D509" s="620"/>
      <c r="E509" s="620"/>
      <c r="F509" s="620"/>
      <c r="G509" s="620"/>
      <c r="H509" s="620"/>
      <c r="I509" s="620"/>
      <c r="J509" s="620"/>
      <c r="K509" s="620"/>
      <c r="L509" s="620"/>
      <c r="M509" s="620"/>
      <c r="N509" s="620"/>
      <c r="O509" s="620"/>
      <c r="P509" s="620"/>
      <c r="Q509" s="620"/>
      <c r="R509" s="620"/>
      <c r="S509" s="620"/>
      <c r="T509" s="620"/>
      <c r="U509" s="620"/>
      <c r="V509" s="620"/>
      <c r="W509" s="620"/>
      <c r="X509" s="620"/>
      <c r="Y509" s="620"/>
      <c r="Z509" s="620"/>
      <c r="AA509" s="608"/>
      <c r="AB509" s="608"/>
      <c r="AC509" s="608"/>
    </row>
    <row r="510" spans="1:68" ht="14.25" hidden="1" customHeight="1" x14ac:dyDescent="0.25">
      <c r="A510" s="633" t="s">
        <v>96</v>
      </c>
      <c r="B510" s="620"/>
      <c r="C510" s="620"/>
      <c r="D510" s="620"/>
      <c r="E510" s="620"/>
      <c r="F510" s="620"/>
      <c r="G510" s="620"/>
      <c r="H510" s="620"/>
      <c r="I510" s="620"/>
      <c r="J510" s="620"/>
      <c r="K510" s="620"/>
      <c r="L510" s="620"/>
      <c r="M510" s="620"/>
      <c r="N510" s="620"/>
      <c r="O510" s="620"/>
      <c r="P510" s="620"/>
      <c r="Q510" s="620"/>
      <c r="R510" s="620"/>
      <c r="S510" s="620"/>
      <c r="T510" s="620"/>
      <c r="U510" s="620"/>
      <c r="V510" s="620"/>
      <c r="W510" s="620"/>
      <c r="X510" s="620"/>
      <c r="Y510" s="620"/>
      <c r="Z510" s="620"/>
      <c r="AA510" s="609"/>
      <c r="AB510" s="609"/>
      <c r="AC510" s="609"/>
    </row>
    <row r="511" spans="1:68" ht="27" hidden="1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03" t="s">
        <v>782</v>
      </c>
      <c r="Q511" s="623"/>
      <c r="R511" s="623"/>
      <c r="S511" s="623"/>
      <c r="T511" s="624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45" t="s">
        <v>786</v>
      </c>
      <c r="Q512" s="623"/>
      <c r="R512" s="623"/>
      <c r="S512" s="623"/>
      <c r="T512" s="624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6" t="s">
        <v>790</v>
      </c>
      <c r="Q513" s="623"/>
      <c r="R513" s="623"/>
      <c r="S513" s="623"/>
      <c r="T513" s="624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619"/>
      <c r="B514" s="620"/>
      <c r="C514" s="620"/>
      <c r="D514" s="620"/>
      <c r="E514" s="620"/>
      <c r="F514" s="620"/>
      <c r="G514" s="620"/>
      <c r="H514" s="620"/>
      <c r="I514" s="620"/>
      <c r="J514" s="620"/>
      <c r="K514" s="620"/>
      <c r="L514" s="620"/>
      <c r="M514" s="620"/>
      <c r="N514" s="620"/>
      <c r="O514" s="621"/>
      <c r="P514" s="627" t="s">
        <v>86</v>
      </c>
      <c r="Q514" s="628"/>
      <c r="R514" s="628"/>
      <c r="S514" s="628"/>
      <c r="T514" s="628"/>
      <c r="U514" s="628"/>
      <c r="V514" s="629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hidden="1" x14ac:dyDescent="0.2">
      <c r="A515" s="620"/>
      <c r="B515" s="620"/>
      <c r="C515" s="620"/>
      <c r="D515" s="620"/>
      <c r="E515" s="620"/>
      <c r="F515" s="620"/>
      <c r="G515" s="620"/>
      <c r="H515" s="620"/>
      <c r="I515" s="620"/>
      <c r="J515" s="620"/>
      <c r="K515" s="620"/>
      <c r="L515" s="620"/>
      <c r="M515" s="620"/>
      <c r="N515" s="620"/>
      <c r="O515" s="621"/>
      <c r="P515" s="627" t="s">
        <v>86</v>
      </c>
      <c r="Q515" s="628"/>
      <c r="R515" s="628"/>
      <c r="S515" s="628"/>
      <c r="T515" s="628"/>
      <c r="U515" s="628"/>
      <c r="V515" s="629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hidden="1" customHeight="1" x14ac:dyDescent="0.25">
      <c r="A516" s="633" t="s">
        <v>137</v>
      </c>
      <c r="B516" s="620"/>
      <c r="C516" s="620"/>
      <c r="D516" s="620"/>
      <c r="E516" s="620"/>
      <c r="F516" s="620"/>
      <c r="G516" s="620"/>
      <c r="H516" s="620"/>
      <c r="I516" s="620"/>
      <c r="J516" s="620"/>
      <c r="K516" s="620"/>
      <c r="L516" s="620"/>
      <c r="M516" s="620"/>
      <c r="N516" s="620"/>
      <c r="O516" s="620"/>
      <c r="P516" s="620"/>
      <c r="Q516" s="620"/>
      <c r="R516" s="620"/>
      <c r="S516" s="620"/>
      <c r="T516" s="620"/>
      <c r="U516" s="620"/>
      <c r="V516" s="620"/>
      <c r="W516" s="620"/>
      <c r="X516" s="620"/>
      <c r="Y516" s="620"/>
      <c r="Z516" s="620"/>
      <c r="AA516" s="609"/>
      <c r="AB516" s="609"/>
      <c r="AC516" s="609"/>
    </row>
    <row r="517" spans="1:68" ht="27" hidden="1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04" t="s">
        <v>794</v>
      </c>
      <c r="Q517" s="623"/>
      <c r="R517" s="623"/>
      <c r="S517" s="623"/>
      <c r="T517" s="624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6" t="s">
        <v>797</v>
      </c>
      <c r="Q518" s="623"/>
      <c r="R518" s="623"/>
      <c r="S518" s="623"/>
      <c r="T518" s="624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5" t="s">
        <v>801</v>
      </c>
      <c r="Q519" s="623"/>
      <c r="R519" s="623"/>
      <c r="S519" s="623"/>
      <c r="T519" s="624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3"/>
      <c r="R520" s="623"/>
      <c r="S520" s="623"/>
      <c r="T520" s="624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19"/>
      <c r="B521" s="620"/>
      <c r="C521" s="620"/>
      <c r="D521" s="620"/>
      <c r="E521" s="620"/>
      <c r="F521" s="620"/>
      <c r="G521" s="620"/>
      <c r="H521" s="620"/>
      <c r="I521" s="620"/>
      <c r="J521" s="620"/>
      <c r="K521" s="620"/>
      <c r="L521" s="620"/>
      <c r="M521" s="620"/>
      <c r="N521" s="620"/>
      <c r="O521" s="621"/>
      <c r="P521" s="627" t="s">
        <v>86</v>
      </c>
      <c r="Q521" s="628"/>
      <c r="R521" s="628"/>
      <c r="S521" s="628"/>
      <c r="T521" s="628"/>
      <c r="U521" s="628"/>
      <c r="V521" s="629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0"/>
      <c r="B522" s="620"/>
      <c r="C522" s="620"/>
      <c r="D522" s="620"/>
      <c r="E522" s="620"/>
      <c r="F522" s="620"/>
      <c r="G522" s="620"/>
      <c r="H522" s="620"/>
      <c r="I522" s="620"/>
      <c r="J522" s="620"/>
      <c r="K522" s="620"/>
      <c r="L522" s="620"/>
      <c r="M522" s="620"/>
      <c r="N522" s="620"/>
      <c r="O522" s="621"/>
      <c r="P522" s="627" t="s">
        <v>86</v>
      </c>
      <c r="Q522" s="628"/>
      <c r="R522" s="628"/>
      <c r="S522" s="628"/>
      <c r="T522" s="628"/>
      <c r="U522" s="628"/>
      <c r="V522" s="629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33" t="s">
        <v>148</v>
      </c>
      <c r="B523" s="620"/>
      <c r="C523" s="620"/>
      <c r="D523" s="620"/>
      <c r="E523" s="620"/>
      <c r="F523" s="620"/>
      <c r="G523" s="620"/>
      <c r="H523" s="620"/>
      <c r="I523" s="620"/>
      <c r="J523" s="620"/>
      <c r="K523" s="620"/>
      <c r="L523" s="620"/>
      <c r="M523" s="620"/>
      <c r="N523" s="620"/>
      <c r="O523" s="620"/>
      <c r="P523" s="620"/>
      <c r="Q523" s="620"/>
      <c r="R523" s="620"/>
      <c r="S523" s="620"/>
      <c r="T523" s="620"/>
      <c r="U523" s="620"/>
      <c r="V523" s="620"/>
      <c r="W523" s="620"/>
      <c r="X523" s="620"/>
      <c r="Y523" s="620"/>
      <c r="Z523" s="620"/>
      <c r="AA523" s="609"/>
      <c r="AB523" s="609"/>
      <c r="AC523" s="609"/>
    </row>
    <row r="524" spans="1:68" ht="27" hidden="1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5" t="s">
        <v>808</v>
      </c>
      <c r="Q524" s="623"/>
      <c r="R524" s="623"/>
      <c r="S524" s="623"/>
      <c r="T524" s="624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92" t="s">
        <v>812</v>
      </c>
      <c r="Q525" s="623"/>
      <c r="R525" s="623"/>
      <c r="S525" s="623"/>
      <c r="T525" s="624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19"/>
      <c r="B526" s="620"/>
      <c r="C526" s="620"/>
      <c r="D526" s="620"/>
      <c r="E526" s="620"/>
      <c r="F526" s="620"/>
      <c r="G526" s="620"/>
      <c r="H526" s="620"/>
      <c r="I526" s="620"/>
      <c r="J526" s="620"/>
      <c r="K526" s="620"/>
      <c r="L526" s="620"/>
      <c r="M526" s="620"/>
      <c r="N526" s="620"/>
      <c r="O526" s="621"/>
      <c r="P526" s="627" t="s">
        <v>86</v>
      </c>
      <c r="Q526" s="628"/>
      <c r="R526" s="628"/>
      <c r="S526" s="628"/>
      <c r="T526" s="628"/>
      <c r="U526" s="628"/>
      <c r="V526" s="629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0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620"/>
      <c r="O527" s="621"/>
      <c r="P527" s="627" t="s">
        <v>86</v>
      </c>
      <c r="Q527" s="628"/>
      <c r="R527" s="628"/>
      <c r="S527" s="628"/>
      <c r="T527" s="628"/>
      <c r="U527" s="628"/>
      <c r="V527" s="629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33" t="s">
        <v>64</v>
      </c>
      <c r="B528" s="620"/>
      <c r="C528" s="620"/>
      <c r="D528" s="620"/>
      <c r="E528" s="620"/>
      <c r="F528" s="620"/>
      <c r="G528" s="620"/>
      <c r="H528" s="620"/>
      <c r="I528" s="620"/>
      <c r="J528" s="620"/>
      <c r="K528" s="620"/>
      <c r="L528" s="620"/>
      <c r="M528" s="620"/>
      <c r="N528" s="620"/>
      <c r="O528" s="620"/>
      <c r="P528" s="620"/>
      <c r="Q528" s="620"/>
      <c r="R528" s="620"/>
      <c r="S528" s="620"/>
      <c r="T528" s="620"/>
      <c r="U528" s="620"/>
      <c r="V528" s="620"/>
      <c r="W528" s="620"/>
      <c r="X528" s="620"/>
      <c r="Y528" s="620"/>
      <c r="Z528" s="620"/>
      <c r="AA528" s="609"/>
      <c r="AB528" s="609"/>
      <c r="AC528" s="609"/>
    </row>
    <row r="529" spans="1:68" ht="27" hidden="1" customHeight="1" x14ac:dyDescent="0.25">
      <c r="A529" s="54" t="s">
        <v>814</v>
      </c>
      <c r="B529" s="54" t="s">
        <v>815</v>
      </c>
      <c r="C529" s="32">
        <v>4301051887</v>
      </c>
      <c r="D529" s="617">
        <v>4640242180533</v>
      </c>
      <c r="E529" s="618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684" t="s">
        <v>816</v>
      </c>
      <c r="Q529" s="623"/>
      <c r="R529" s="623"/>
      <c r="S529" s="623"/>
      <c r="T529" s="624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814</v>
      </c>
      <c r="B530" s="54" t="s">
        <v>818</v>
      </c>
      <c r="C530" s="32">
        <v>4301052046</v>
      </c>
      <c r="D530" s="617">
        <v>4640242180533</v>
      </c>
      <c r="E530" s="618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06" t="s">
        <v>816</v>
      </c>
      <c r="Q530" s="623"/>
      <c r="R530" s="623"/>
      <c r="S530" s="623"/>
      <c r="T530" s="624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619"/>
      <c r="B531" s="620"/>
      <c r="C531" s="620"/>
      <c r="D531" s="620"/>
      <c r="E531" s="620"/>
      <c r="F531" s="620"/>
      <c r="G531" s="620"/>
      <c r="H531" s="620"/>
      <c r="I531" s="620"/>
      <c r="J531" s="620"/>
      <c r="K531" s="620"/>
      <c r="L531" s="620"/>
      <c r="M531" s="620"/>
      <c r="N531" s="620"/>
      <c r="O531" s="621"/>
      <c r="P531" s="627" t="s">
        <v>86</v>
      </c>
      <c r="Q531" s="628"/>
      <c r="R531" s="628"/>
      <c r="S531" s="628"/>
      <c r="T531" s="628"/>
      <c r="U531" s="628"/>
      <c r="V531" s="629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hidden="1" x14ac:dyDescent="0.2">
      <c r="A532" s="620"/>
      <c r="B532" s="620"/>
      <c r="C532" s="620"/>
      <c r="D532" s="620"/>
      <c r="E532" s="620"/>
      <c r="F532" s="620"/>
      <c r="G532" s="620"/>
      <c r="H532" s="620"/>
      <c r="I532" s="620"/>
      <c r="J532" s="620"/>
      <c r="K532" s="620"/>
      <c r="L532" s="620"/>
      <c r="M532" s="620"/>
      <c r="N532" s="620"/>
      <c r="O532" s="621"/>
      <c r="P532" s="627" t="s">
        <v>86</v>
      </c>
      <c r="Q532" s="628"/>
      <c r="R532" s="628"/>
      <c r="S532" s="628"/>
      <c r="T532" s="628"/>
      <c r="U532" s="628"/>
      <c r="V532" s="629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hidden="1" customHeight="1" x14ac:dyDescent="0.25">
      <c r="A533" s="633" t="s">
        <v>174</v>
      </c>
      <c r="B533" s="620"/>
      <c r="C533" s="620"/>
      <c r="D533" s="620"/>
      <c r="E533" s="620"/>
      <c r="F533" s="620"/>
      <c r="G533" s="620"/>
      <c r="H533" s="620"/>
      <c r="I533" s="620"/>
      <c r="J533" s="620"/>
      <c r="K533" s="620"/>
      <c r="L533" s="620"/>
      <c r="M533" s="620"/>
      <c r="N533" s="620"/>
      <c r="O533" s="620"/>
      <c r="P533" s="620"/>
      <c r="Q533" s="620"/>
      <c r="R533" s="620"/>
      <c r="S533" s="620"/>
      <c r="T533" s="620"/>
      <c r="U533" s="620"/>
      <c r="V533" s="620"/>
      <c r="W533" s="620"/>
      <c r="X533" s="620"/>
      <c r="Y533" s="620"/>
      <c r="Z533" s="620"/>
      <c r="AA533" s="609"/>
      <c r="AB533" s="609"/>
      <c r="AC533" s="609"/>
    </row>
    <row r="534" spans="1:68" ht="27" hidden="1" customHeight="1" x14ac:dyDescent="0.25">
      <c r="A534" s="54" t="s">
        <v>819</v>
      </c>
      <c r="B534" s="54" t="s">
        <v>820</v>
      </c>
      <c r="C534" s="32">
        <v>4301060496</v>
      </c>
      <c r="D534" s="617">
        <v>4640242180120</v>
      </c>
      <c r="E534" s="618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971" t="s">
        <v>821</v>
      </c>
      <c r="Q534" s="623"/>
      <c r="R534" s="623"/>
      <c r="S534" s="623"/>
      <c r="T534" s="624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819</v>
      </c>
      <c r="B535" s="54" t="s">
        <v>823</v>
      </c>
      <c r="C535" s="32">
        <v>4301060485</v>
      </c>
      <c r="D535" s="617">
        <v>4640242180120</v>
      </c>
      <c r="E535" s="618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05" t="s">
        <v>824</v>
      </c>
      <c r="Q535" s="623"/>
      <c r="R535" s="623"/>
      <c r="S535" s="623"/>
      <c r="T535" s="624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825</v>
      </c>
      <c r="B536" s="54" t="s">
        <v>826</v>
      </c>
      <c r="C536" s="32">
        <v>4301060498</v>
      </c>
      <c r="D536" s="617">
        <v>4640242180137</v>
      </c>
      <c r="E536" s="618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952" t="s">
        <v>827</v>
      </c>
      <c r="Q536" s="623"/>
      <c r="R536" s="623"/>
      <c r="S536" s="623"/>
      <c r="T536" s="624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825</v>
      </c>
      <c r="B537" s="54" t="s">
        <v>829</v>
      </c>
      <c r="C537" s="32">
        <v>4301060486</v>
      </c>
      <c r="D537" s="617">
        <v>4640242180137</v>
      </c>
      <c r="E537" s="618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714" t="s">
        <v>830</v>
      </c>
      <c r="Q537" s="623"/>
      <c r="R537" s="623"/>
      <c r="S537" s="623"/>
      <c r="T537" s="624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19"/>
      <c r="B538" s="620"/>
      <c r="C538" s="620"/>
      <c r="D538" s="620"/>
      <c r="E538" s="620"/>
      <c r="F538" s="620"/>
      <c r="G538" s="620"/>
      <c r="H538" s="620"/>
      <c r="I538" s="620"/>
      <c r="J538" s="620"/>
      <c r="K538" s="620"/>
      <c r="L538" s="620"/>
      <c r="M538" s="620"/>
      <c r="N538" s="620"/>
      <c r="O538" s="621"/>
      <c r="P538" s="627" t="s">
        <v>86</v>
      </c>
      <c r="Q538" s="628"/>
      <c r="R538" s="628"/>
      <c r="S538" s="628"/>
      <c r="T538" s="628"/>
      <c r="U538" s="628"/>
      <c r="V538" s="629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0"/>
      <c r="B539" s="620"/>
      <c r="C539" s="620"/>
      <c r="D539" s="620"/>
      <c r="E539" s="620"/>
      <c r="F539" s="620"/>
      <c r="G539" s="620"/>
      <c r="H539" s="620"/>
      <c r="I539" s="620"/>
      <c r="J539" s="620"/>
      <c r="K539" s="620"/>
      <c r="L539" s="620"/>
      <c r="M539" s="620"/>
      <c r="N539" s="620"/>
      <c r="O539" s="621"/>
      <c r="P539" s="627" t="s">
        <v>86</v>
      </c>
      <c r="Q539" s="628"/>
      <c r="R539" s="628"/>
      <c r="S539" s="628"/>
      <c r="T539" s="628"/>
      <c r="U539" s="628"/>
      <c r="V539" s="629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831</v>
      </c>
      <c r="B540" s="620"/>
      <c r="C540" s="620"/>
      <c r="D540" s="620"/>
      <c r="E540" s="620"/>
      <c r="F540" s="620"/>
      <c r="G540" s="620"/>
      <c r="H540" s="620"/>
      <c r="I540" s="620"/>
      <c r="J540" s="620"/>
      <c r="K540" s="620"/>
      <c r="L540" s="620"/>
      <c r="M540" s="620"/>
      <c r="N540" s="620"/>
      <c r="O540" s="620"/>
      <c r="P540" s="620"/>
      <c r="Q540" s="620"/>
      <c r="R540" s="620"/>
      <c r="S540" s="620"/>
      <c r="T540" s="620"/>
      <c r="U540" s="620"/>
      <c r="V540" s="620"/>
      <c r="W540" s="620"/>
      <c r="X540" s="620"/>
      <c r="Y540" s="620"/>
      <c r="Z540" s="620"/>
      <c r="AA540" s="608"/>
      <c r="AB540" s="608"/>
      <c r="AC540" s="608"/>
    </row>
    <row r="541" spans="1:68" ht="14.25" hidden="1" customHeight="1" x14ac:dyDescent="0.25">
      <c r="A541" s="633" t="s">
        <v>96</v>
      </c>
      <c r="B541" s="620"/>
      <c r="C541" s="620"/>
      <c r="D541" s="620"/>
      <c r="E541" s="620"/>
      <c r="F541" s="620"/>
      <c r="G541" s="620"/>
      <c r="H541" s="620"/>
      <c r="I541" s="620"/>
      <c r="J541" s="620"/>
      <c r="K541" s="620"/>
      <c r="L541" s="620"/>
      <c r="M541" s="620"/>
      <c r="N541" s="620"/>
      <c r="O541" s="620"/>
      <c r="P541" s="620"/>
      <c r="Q541" s="620"/>
      <c r="R541" s="620"/>
      <c r="S541" s="620"/>
      <c r="T541" s="620"/>
      <c r="U541" s="620"/>
      <c r="V541" s="620"/>
      <c r="W541" s="620"/>
      <c r="X541" s="620"/>
      <c r="Y541" s="620"/>
      <c r="Z541" s="620"/>
      <c r="AA541" s="609"/>
      <c r="AB541" s="609"/>
      <c r="AC541" s="609"/>
    </row>
    <row r="542" spans="1:68" ht="27" hidden="1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11" t="s">
        <v>834</v>
      </c>
      <c r="Q542" s="623"/>
      <c r="R542" s="623"/>
      <c r="S542" s="623"/>
      <c r="T542" s="624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19"/>
      <c r="B543" s="620"/>
      <c r="C543" s="620"/>
      <c r="D543" s="620"/>
      <c r="E543" s="620"/>
      <c r="F543" s="620"/>
      <c r="G543" s="620"/>
      <c r="H543" s="620"/>
      <c r="I543" s="620"/>
      <c r="J543" s="620"/>
      <c r="K543" s="620"/>
      <c r="L543" s="620"/>
      <c r="M543" s="620"/>
      <c r="N543" s="620"/>
      <c r="O543" s="621"/>
      <c r="P543" s="627" t="s">
        <v>86</v>
      </c>
      <c r="Q543" s="628"/>
      <c r="R543" s="628"/>
      <c r="S543" s="628"/>
      <c r="T543" s="628"/>
      <c r="U543" s="628"/>
      <c r="V543" s="629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0"/>
      <c r="B544" s="620"/>
      <c r="C544" s="620"/>
      <c r="D544" s="620"/>
      <c r="E544" s="620"/>
      <c r="F544" s="620"/>
      <c r="G544" s="620"/>
      <c r="H544" s="620"/>
      <c r="I544" s="620"/>
      <c r="J544" s="620"/>
      <c r="K544" s="620"/>
      <c r="L544" s="620"/>
      <c r="M544" s="620"/>
      <c r="N544" s="620"/>
      <c r="O544" s="621"/>
      <c r="P544" s="627" t="s">
        <v>86</v>
      </c>
      <c r="Q544" s="628"/>
      <c r="R544" s="628"/>
      <c r="S544" s="628"/>
      <c r="T544" s="628"/>
      <c r="U544" s="628"/>
      <c r="V544" s="629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33" t="s">
        <v>137</v>
      </c>
      <c r="B545" s="620"/>
      <c r="C545" s="620"/>
      <c r="D545" s="620"/>
      <c r="E545" s="620"/>
      <c r="F545" s="620"/>
      <c r="G545" s="620"/>
      <c r="H545" s="620"/>
      <c r="I545" s="620"/>
      <c r="J545" s="620"/>
      <c r="K545" s="620"/>
      <c r="L545" s="620"/>
      <c r="M545" s="620"/>
      <c r="N545" s="620"/>
      <c r="O545" s="620"/>
      <c r="P545" s="620"/>
      <c r="Q545" s="620"/>
      <c r="R545" s="620"/>
      <c r="S545" s="620"/>
      <c r="T545" s="620"/>
      <c r="U545" s="620"/>
      <c r="V545" s="620"/>
      <c r="W545" s="620"/>
      <c r="X545" s="620"/>
      <c r="Y545" s="620"/>
      <c r="Z545" s="620"/>
      <c r="AA545" s="609"/>
      <c r="AB545" s="609"/>
      <c r="AC545" s="609"/>
    </row>
    <row r="546" spans="1:68" ht="27" hidden="1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08" t="s">
        <v>838</v>
      </c>
      <c r="Q546" s="623"/>
      <c r="R546" s="623"/>
      <c r="S546" s="623"/>
      <c r="T546" s="624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19"/>
      <c r="B547" s="620"/>
      <c r="C547" s="620"/>
      <c r="D547" s="620"/>
      <c r="E547" s="620"/>
      <c r="F547" s="620"/>
      <c r="G547" s="620"/>
      <c r="H547" s="620"/>
      <c r="I547" s="620"/>
      <c r="J547" s="620"/>
      <c r="K547" s="620"/>
      <c r="L547" s="620"/>
      <c r="M547" s="620"/>
      <c r="N547" s="620"/>
      <c r="O547" s="621"/>
      <c r="P547" s="627" t="s">
        <v>86</v>
      </c>
      <c r="Q547" s="628"/>
      <c r="R547" s="628"/>
      <c r="S547" s="628"/>
      <c r="T547" s="628"/>
      <c r="U547" s="628"/>
      <c r="V547" s="629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0"/>
      <c r="B548" s="620"/>
      <c r="C548" s="620"/>
      <c r="D548" s="620"/>
      <c r="E548" s="620"/>
      <c r="F548" s="620"/>
      <c r="G548" s="620"/>
      <c r="H548" s="620"/>
      <c r="I548" s="620"/>
      <c r="J548" s="620"/>
      <c r="K548" s="620"/>
      <c r="L548" s="620"/>
      <c r="M548" s="620"/>
      <c r="N548" s="620"/>
      <c r="O548" s="621"/>
      <c r="P548" s="627" t="s">
        <v>86</v>
      </c>
      <c r="Q548" s="628"/>
      <c r="R548" s="628"/>
      <c r="S548" s="628"/>
      <c r="T548" s="628"/>
      <c r="U548" s="628"/>
      <c r="V548" s="629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33" t="s">
        <v>148</v>
      </c>
      <c r="B549" s="620"/>
      <c r="C549" s="620"/>
      <c r="D549" s="620"/>
      <c r="E549" s="620"/>
      <c r="F549" s="620"/>
      <c r="G549" s="620"/>
      <c r="H549" s="620"/>
      <c r="I549" s="620"/>
      <c r="J549" s="620"/>
      <c r="K549" s="620"/>
      <c r="L549" s="620"/>
      <c r="M549" s="620"/>
      <c r="N549" s="620"/>
      <c r="O549" s="620"/>
      <c r="P549" s="620"/>
      <c r="Q549" s="620"/>
      <c r="R549" s="620"/>
      <c r="S549" s="620"/>
      <c r="T549" s="620"/>
      <c r="U549" s="620"/>
      <c r="V549" s="620"/>
      <c r="W549" s="620"/>
      <c r="X549" s="620"/>
      <c r="Y549" s="620"/>
      <c r="Z549" s="620"/>
      <c r="AA549" s="609"/>
      <c r="AB549" s="609"/>
      <c r="AC549" s="609"/>
    </row>
    <row r="550" spans="1:68" ht="27" hidden="1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809" t="s">
        <v>842</v>
      </c>
      <c r="Q550" s="623"/>
      <c r="R550" s="623"/>
      <c r="S550" s="623"/>
      <c r="T550" s="624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19"/>
      <c r="B551" s="620"/>
      <c r="C551" s="620"/>
      <c r="D551" s="620"/>
      <c r="E551" s="620"/>
      <c r="F551" s="620"/>
      <c r="G551" s="620"/>
      <c r="H551" s="620"/>
      <c r="I551" s="620"/>
      <c r="J551" s="620"/>
      <c r="K551" s="620"/>
      <c r="L551" s="620"/>
      <c r="M551" s="620"/>
      <c r="N551" s="620"/>
      <c r="O551" s="621"/>
      <c r="P551" s="627" t="s">
        <v>86</v>
      </c>
      <c r="Q551" s="628"/>
      <c r="R551" s="628"/>
      <c r="S551" s="628"/>
      <c r="T551" s="628"/>
      <c r="U551" s="628"/>
      <c r="V551" s="629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0"/>
      <c r="B552" s="620"/>
      <c r="C552" s="620"/>
      <c r="D552" s="620"/>
      <c r="E552" s="620"/>
      <c r="F552" s="620"/>
      <c r="G552" s="620"/>
      <c r="H552" s="620"/>
      <c r="I552" s="620"/>
      <c r="J552" s="620"/>
      <c r="K552" s="620"/>
      <c r="L552" s="620"/>
      <c r="M552" s="620"/>
      <c r="N552" s="620"/>
      <c r="O552" s="621"/>
      <c r="P552" s="627" t="s">
        <v>86</v>
      </c>
      <c r="Q552" s="628"/>
      <c r="R552" s="628"/>
      <c r="S552" s="628"/>
      <c r="T552" s="628"/>
      <c r="U552" s="628"/>
      <c r="V552" s="629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4"/>
      <c r="B553" s="620"/>
      <c r="C553" s="620"/>
      <c r="D553" s="620"/>
      <c r="E553" s="620"/>
      <c r="F553" s="620"/>
      <c r="G553" s="620"/>
      <c r="H553" s="620"/>
      <c r="I553" s="620"/>
      <c r="J553" s="620"/>
      <c r="K553" s="620"/>
      <c r="L553" s="620"/>
      <c r="M553" s="620"/>
      <c r="N553" s="620"/>
      <c r="O553" s="769"/>
      <c r="P553" s="636" t="s">
        <v>844</v>
      </c>
      <c r="Q553" s="637"/>
      <c r="R553" s="637"/>
      <c r="S553" s="637"/>
      <c r="T553" s="637"/>
      <c r="U553" s="637"/>
      <c r="V553" s="638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16450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16466.34</v>
      </c>
      <c r="Z553" s="38"/>
      <c r="AA553" s="616"/>
      <c r="AB553" s="616"/>
      <c r="AC553" s="616"/>
    </row>
    <row r="554" spans="1:68" x14ac:dyDescent="0.2">
      <c r="A554" s="620"/>
      <c r="B554" s="620"/>
      <c r="C554" s="620"/>
      <c r="D554" s="620"/>
      <c r="E554" s="620"/>
      <c r="F554" s="620"/>
      <c r="G554" s="620"/>
      <c r="H554" s="620"/>
      <c r="I554" s="620"/>
      <c r="J554" s="620"/>
      <c r="K554" s="620"/>
      <c r="L554" s="620"/>
      <c r="M554" s="620"/>
      <c r="N554" s="620"/>
      <c r="O554" s="769"/>
      <c r="P554" s="636" t="s">
        <v>845</v>
      </c>
      <c r="Q554" s="637"/>
      <c r="R554" s="637"/>
      <c r="S554" s="637"/>
      <c r="T554" s="637"/>
      <c r="U554" s="637"/>
      <c r="V554" s="638"/>
      <c r="W554" s="38" t="s">
        <v>69</v>
      </c>
      <c r="X554" s="615">
        <f>IFERROR(SUM(BM22:BM550),"0")</f>
        <v>17287.57575757576</v>
      </c>
      <c r="Y554" s="615">
        <f>IFERROR(SUM(BN22:BN550),"0")</f>
        <v>17304.819</v>
      </c>
      <c r="Z554" s="38"/>
      <c r="AA554" s="616"/>
      <c r="AB554" s="616"/>
      <c r="AC554" s="616"/>
    </row>
    <row r="555" spans="1:68" x14ac:dyDescent="0.2">
      <c r="A555" s="620"/>
      <c r="B555" s="620"/>
      <c r="C555" s="620"/>
      <c r="D555" s="620"/>
      <c r="E555" s="620"/>
      <c r="F555" s="620"/>
      <c r="G555" s="620"/>
      <c r="H555" s="620"/>
      <c r="I555" s="620"/>
      <c r="J555" s="620"/>
      <c r="K555" s="620"/>
      <c r="L555" s="620"/>
      <c r="M555" s="620"/>
      <c r="N555" s="620"/>
      <c r="O555" s="769"/>
      <c r="P555" s="636" t="s">
        <v>846</v>
      </c>
      <c r="Q555" s="637"/>
      <c r="R555" s="637"/>
      <c r="S555" s="637"/>
      <c r="T555" s="637"/>
      <c r="U555" s="637"/>
      <c r="V555" s="638"/>
      <c r="W555" s="38" t="s">
        <v>847</v>
      </c>
      <c r="X555" s="39">
        <f>ROUNDUP(SUM(BO22:BO550),0)</f>
        <v>27</v>
      </c>
      <c r="Y555" s="39">
        <f>ROUNDUP(SUM(BP22:BP550),0)</f>
        <v>27</v>
      </c>
      <c r="Z555" s="38"/>
      <c r="AA555" s="616"/>
      <c r="AB555" s="616"/>
      <c r="AC555" s="616"/>
    </row>
    <row r="556" spans="1:68" x14ac:dyDescent="0.2">
      <c r="A556" s="620"/>
      <c r="B556" s="620"/>
      <c r="C556" s="620"/>
      <c r="D556" s="620"/>
      <c r="E556" s="620"/>
      <c r="F556" s="620"/>
      <c r="G556" s="620"/>
      <c r="H556" s="620"/>
      <c r="I556" s="620"/>
      <c r="J556" s="620"/>
      <c r="K556" s="620"/>
      <c r="L556" s="620"/>
      <c r="M556" s="620"/>
      <c r="N556" s="620"/>
      <c r="O556" s="769"/>
      <c r="P556" s="636" t="s">
        <v>848</v>
      </c>
      <c r="Q556" s="637"/>
      <c r="R556" s="637"/>
      <c r="S556" s="637"/>
      <c r="T556" s="637"/>
      <c r="U556" s="637"/>
      <c r="V556" s="638"/>
      <c r="W556" s="38" t="s">
        <v>69</v>
      </c>
      <c r="X556" s="615">
        <f>GrossWeightTotal+PalletQtyTotal*25</f>
        <v>17962.57575757576</v>
      </c>
      <c r="Y556" s="615">
        <f>GrossWeightTotalR+PalletQtyTotalR*25</f>
        <v>17979.819</v>
      </c>
      <c r="Z556" s="38"/>
      <c r="AA556" s="616"/>
      <c r="AB556" s="616"/>
      <c r="AC556" s="616"/>
    </row>
    <row r="557" spans="1:68" x14ac:dyDescent="0.2">
      <c r="A557" s="620"/>
      <c r="B557" s="620"/>
      <c r="C557" s="620"/>
      <c r="D557" s="620"/>
      <c r="E557" s="620"/>
      <c r="F557" s="620"/>
      <c r="G557" s="620"/>
      <c r="H557" s="620"/>
      <c r="I557" s="620"/>
      <c r="J557" s="620"/>
      <c r="K557" s="620"/>
      <c r="L557" s="620"/>
      <c r="M557" s="620"/>
      <c r="N557" s="620"/>
      <c r="O557" s="769"/>
      <c r="P557" s="636" t="s">
        <v>849</v>
      </c>
      <c r="Q557" s="637"/>
      <c r="R557" s="637"/>
      <c r="S557" s="637"/>
      <c r="T557" s="637"/>
      <c r="U557" s="637"/>
      <c r="V557" s="638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2024.7474747474748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2027</v>
      </c>
      <c r="Z557" s="38"/>
      <c r="AA557" s="616"/>
      <c r="AB557" s="616"/>
      <c r="AC557" s="616"/>
    </row>
    <row r="558" spans="1:68" ht="14.25" hidden="1" customHeight="1" x14ac:dyDescent="0.2">
      <c r="A558" s="620"/>
      <c r="B558" s="620"/>
      <c r="C558" s="620"/>
      <c r="D558" s="620"/>
      <c r="E558" s="620"/>
      <c r="F558" s="620"/>
      <c r="G558" s="620"/>
      <c r="H558" s="620"/>
      <c r="I558" s="620"/>
      <c r="J558" s="620"/>
      <c r="K558" s="620"/>
      <c r="L558" s="620"/>
      <c r="M558" s="620"/>
      <c r="N558" s="620"/>
      <c r="O558" s="769"/>
      <c r="P558" s="636" t="s">
        <v>850</v>
      </c>
      <c r="Q558" s="637"/>
      <c r="R558" s="637"/>
      <c r="S558" s="637"/>
      <c r="T558" s="637"/>
      <c r="U558" s="637"/>
      <c r="V558" s="638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31.028600000000001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2" t="s">
        <v>94</v>
      </c>
      <c r="D560" s="709"/>
      <c r="E560" s="709"/>
      <c r="F560" s="709"/>
      <c r="G560" s="709"/>
      <c r="H560" s="710"/>
      <c r="I560" s="642" t="s">
        <v>271</v>
      </c>
      <c r="J560" s="709"/>
      <c r="K560" s="709"/>
      <c r="L560" s="709"/>
      <c r="M560" s="709"/>
      <c r="N560" s="709"/>
      <c r="O560" s="709"/>
      <c r="P560" s="709"/>
      <c r="Q560" s="709"/>
      <c r="R560" s="709"/>
      <c r="S560" s="709"/>
      <c r="T560" s="709"/>
      <c r="U560" s="710"/>
      <c r="V560" s="642" t="s">
        <v>572</v>
      </c>
      <c r="W560" s="710"/>
      <c r="X560" s="642" t="s">
        <v>637</v>
      </c>
      <c r="Y560" s="709"/>
      <c r="Z560" s="709"/>
      <c r="AA560" s="710"/>
      <c r="AB560" s="610" t="s">
        <v>702</v>
      </c>
      <c r="AC560" s="642" t="s">
        <v>779</v>
      </c>
      <c r="AD560" s="710"/>
      <c r="AF560" s="611"/>
    </row>
    <row r="561" spans="1:32" ht="14.25" customHeight="1" thickTop="1" x14ac:dyDescent="0.2">
      <c r="A561" s="790" t="s">
        <v>853</v>
      </c>
      <c r="B561" s="642" t="s">
        <v>63</v>
      </c>
      <c r="C561" s="642" t="s">
        <v>95</v>
      </c>
      <c r="D561" s="642" t="s">
        <v>116</v>
      </c>
      <c r="E561" s="642" t="s">
        <v>181</v>
      </c>
      <c r="F561" s="642" t="s">
        <v>208</v>
      </c>
      <c r="G561" s="642" t="s">
        <v>247</v>
      </c>
      <c r="H561" s="642" t="s">
        <v>94</v>
      </c>
      <c r="I561" s="642" t="s">
        <v>272</v>
      </c>
      <c r="J561" s="642" t="s">
        <v>315</v>
      </c>
      <c r="K561" s="642" t="s">
        <v>376</v>
      </c>
      <c r="L561" s="642" t="s">
        <v>420</v>
      </c>
      <c r="M561" s="642" t="s">
        <v>438</v>
      </c>
      <c r="N561" s="611"/>
      <c r="O561" s="642" t="s">
        <v>451</v>
      </c>
      <c r="P561" s="642" t="s">
        <v>463</v>
      </c>
      <c r="Q561" s="642" t="s">
        <v>470</v>
      </c>
      <c r="R561" s="642" t="s">
        <v>474</v>
      </c>
      <c r="S561" s="642" t="s">
        <v>480</v>
      </c>
      <c r="T561" s="642" t="s">
        <v>485</v>
      </c>
      <c r="U561" s="642" t="s">
        <v>559</v>
      </c>
      <c r="V561" s="642" t="s">
        <v>573</v>
      </c>
      <c r="W561" s="642" t="s">
        <v>607</v>
      </c>
      <c r="X561" s="642" t="s">
        <v>638</v>
      </c>
      <c r="Y561" s="642" t="s">
        <v>670</v>
      </c>
      <c r="Z561" s="642" t="s">
        <v>688</v>
      </c>
      <c r="AA561" s="642" t="s">
        <v>695</v>
      </c>
      <c r="AB561" s="642" t="s">
        <v>702</v>
      </c>
      <c r="AC561" s="642" t="s">
        <v>779</v>
      </c>
      <c r="AD561" s="642" t="s">
        <v>831</v>
      </c>
      <c r="AF561" s="611"/>
    </row>
    <row r="562" spans="1:32" ht="13.5" customHeight="1" thickBot="1" x14ac:dyDescent="0.25">
      <c r="A562" s="791"/>
      <c r="B562" s="643"/>
      <c r="C562" s="643"/>
      <c r="D562" s="643"/>
      <c r="E562" s="643"/>
      <c r="F562" s="643"/>
      <c r="G562" s="643"/>
      <c r="H562" s="643"/>
      <c r="I562" s="643"/>
      <c r="J562" s="643"/>
      <c r="K562" s="643"/>
      <c r="L562" s="643"/>
      <c r="M562" s="643"/>
      <c r="N562" s="611"/>
      <c r="O562" s="643"/>
      <c r="P562" s="643"/>
      <c r="Q562" s="643"/>
      <c r="R562" s="643"/>
      <c r="S562" s="643"/>
      <c r="T562" s="643"/>
      <c r="U562" s="643"/>
      <c r="V562" s="643"/>
      <c r="W562" s="643"/>
      <c r="X562" s="643"/>
      <c r="Y562" s="643"/>
      <c r="Z562" s="643"/>
      <c r="AA562" s="643"/>
      <c r="AB562" s="643"/>
      <c r="AC562" s="643"/>
      <c r="AD562" s="643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0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47">
        <f>IFERROR(Y86*1,"0")+IFERROR(Y87*1,"0")+IFERROR(Y88*1,"0")+IFERROR(Y92*1,"0")+IFERROR(Y93*1,"0")+IFERROR(Y94*1,"0")+IFERROR(Y95*1,"0")+IFERROR(Y96*1,"0")+IFERROR(Y97*1,"0")+IFERROR(Y98*1,"0")+IFERROR(Y99*1,"0")</f>
        <v>450.90000000000003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0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7005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4005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5005.4400000000005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6 450,00"/>
        <filter val="166,67"/>
        <filter val="17 287,58"/>
        <filter val="17 962,58"/>
        <filter val="189,39"/>
        <filter val="2 024,75"/>
        <filter val="200,00"/>
        <filter val="266,67"/>
        <filter val="27"/>
        <filter val="3 000,00"/>
        <filter val="4 000,00"/>
        <filter val="444,44"/>
        <filter val="450,00"/>
        <filter val="757,58"/>
      </filters>
    </filterColumn>
    <filterColumn colId="29" showButton="0"/>
    <filterColumn colId="30" showButton="0"/>
  </autoFilter>
  <mergeCells count="986"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P439:T439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D243:E243"/>
    <mergeCell ref="D99:E99"/>
    <mergeCell ref="P420:T420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2025-05-20T10:31:14Z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