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5,25 Ост КИ филиалы\"/>
    </mc:Choice>
  </mc:AlternateContent>
  <xr:revisionPtr revIDLastSave="0" documentId="13_ncr:1_{5B3BC578-B95A-41A8-8709-D328E67353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0" i="1" l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T27" i="1" s="1"/>
  <c r="P28" i="1"/>
  <c r="T28" i="1" s="1"/>
  <c r="P29" i="1"/>
  <c r="Q29" i="1" s="1"/>
  <c r="P30" i="1"/>
  <c r="T30" i="1" s="1"/>
  <c r="P31" i="1"/>
  <c r="Q31" i="1" s="1"/>
  <c r="P32" i="1"/>
  <c r="Q32" i="1" s="1"/>
  <c r="P33" i="1"/>
  <c r="Q33" i="1" s="1"/>
  <c r="P34" i="1"/>
  <c r="P35" i="1"/>
  <c r="Q35" i="1" s="1"/>
  <c r="P36" i="1"/>
  <c r="T36" i="1" s="1"/>
  <c r="P37" i="1"/>
  <c r="Q37" i="1" s="1"/>
  <c r="P38" i="1"/>
  <c r="Q38" i="1" s="1"/>
  <c r="P39" i="1"/>
  <c r="Q39" i="1" s="1"/>
  <c r="P40" i="1"/>
  <c r="P41" i="1"/>
  <c r="Q41" i="1" s="1"/>
  <c r="P42" i="1"/>
  <c r="Q42" i="1" s="1"/>
  <c r="P43" i="1"/>
  <c r="Q43" i="1" s="1"/>
  <c r="P44" i="1"/>
  <c r="P45" i="1"/>
  <c r="Q45" i="1" s="1"/>
  <c r="P46" i="1"/>
  <c r="Q46" i="1" s="1"/>
  <c r="P47" i="1"/>
  <c r="Q47" i="1" s="1"/>
  <c r="P48" i="1"/>
  <c r="P49" i="1"/>
  <c r="P50" i="1"/>
  <c r="Q50" i="1" s="1"/>
  <c r="P51" i="1"/>
  <c r="T51" i="1" s="1"/>
  <c r="P52" i="1"/>
  <c r="Q52" i="1" s="1"/>
  <c r="P53" i="1"/>
  <c r="P54" i="1"/>
  <c r="P55" i="1"/>
  <c r="P56" i="1"/>
  <c r="Q56" i="1" s="1"/>
  <c r="P57" i="1"/>
  <c r="P58" i="1"/>
  <c r="T58" i="1" s="1"/>
  <c r="P59" i="1"/>
  <c r="Q59" i="1" s="1"/>
  <c r="P60" i="1"/>
  <c r="Q60" i="1" s="1"/>
  <c r="P61" i="1"/>
  <c r="P62" i="1"/>
  <c r="Q62" i="1" s="1"/>
  <c r="P63" i="1"/>
  <c r="Q63" i="1" s="1"/>
  <c r="P64" i="1"/>
  <c r="T64" i="1" s="1"/>
  <c r="P65" i="1"/>
  <c r="T65" i="1" s="1"/>
  <c r="P66" i="1"/>
  <c r="P67" i="1"/>
  <c r="P68" i="1"/>
  <c r="P69" i="1"/>
  <c r="T69" i="1" s="1"/>
  <c r="P70" i="1"/>
  <c r="P71" i="1"/>
  <c r="P72" i="1"/>
  <c r="P73" i="1"/>
  <c r="Q73" i="1" s="1"/>
  <c r="P74" i="1"/>
  <c r="P75" i="1"/>
  <c r="P76" i="1"/>
  <c r="P77" i="1"/>
  <c r="Q77" i="1" s="1"/>
  <c r="P78" i="1"/>
  <c r="P79" i="1"/>
  <c r="Q79" i="1" s="1"/>
  <c r="P80" i="1"/>
  <c r="Q80" i="1" s="1"/>
  <c r="P81" i="1"/>
  <c r="Q81" i="1" s="1"/>
  <c r="P82" i="1"/>
  <c r="P83" i="1"/>
  <c r="P84" i="1"/>
  <c r="P85" i="1"/>
  <c r="T85" i="1" s="1"/>
  <c r="P86" i="1"/>
  <c r="P87" i="1"/>
  <c r="T87" i="1" s="1"/>
  <c r="P88" i="1"/>
  <c r="P89" i="1"/>
  <c r="P90" i="1"/>
  <c r="U90" i="1" s="1"/>
  <c r="P91" i="1"/>
  <c r="P92" i="1"/>
  <c r="U92" i="1" s="1"/>
  <c r="P93" i="1"/>
  <c r="Q93" i="1" s="1"/>
  <c r="P94" i="1"/>
  <c r="U94" i="1" s="1"/>
  <c r="P95" i="1"/>
  <c r="P96" i="1"/>
  <c r="U96" i="1" s="1"/>
  <c r="P97" i="1"/>
  <c r="U97" i="1" s="1"/>
  <c r="P98" i="1"/>
  <c r="U98" i="1" s="1"/>
  <c r="P99" i="1"/>
  <c r="P100" i="1"/>
  <c r="U100" i="1" s="1"/>
  <c r="P101" i="1"/>
  <c r="P102" i="1"/>
  <c r="U102" i="1" s="1"/>
  <c r="P103" i="1"/>
  <c r="U103" i="1" s="1"/>
  <c r="P6" i="1"/>
  <c r="Q6" i="1" s="1"/>
  <c r="Q96" i="1" l="1"/>
  <c r="Q98" i="1"/>
  <c r="AG98" i="1" s="1"/>
  <c r="Q100" i="1"/>
  <c r="T100" i="1" s="1"/>
  <c r="U101" i="1"/>
  <c r="Q101" i="1"/>
  <c r="T101" i="1" s="1"/>
  <c r="U99" i="1"/>
  <c r="Q99" i="1"/>
  <c r="AG99" i="1" s="1"/>
  <c r="U95" i="1"/>
  <c r="Q95" i="1"/>
  <c r="AG95" i="1" s="1"/>
  <c r="U93" i="1"/>
  <c r="T93" i="1"/>
  <c r="U91" i="1"/>
  <c r="Q91" i="1"/>
  <c r="T91" i="1" s="1"/>
  <c r="U89" i="1"/>
  <c r="T83" i="1"/>
  <c r="T81" i="1"/>
  <c r="T79" i="1"/>
  <c r="T77" i="1"/>
  <c r="T73" i="1"/>
  <c r="T57" i="1"/>
  <c r="T53" i="1"/>
  <c r="T35" i="1"/>
  <c r="T31" i="1"/>
  <c r="T33" i="1"/>
  <c r="T55" i="1"/>
  <c r="Q71" i="1"/>
  <c r="T71" i="1" s="1"/>
  <c r="Q75" i="1"/>
  <c r="T75" i="1" s="1"/>
  <c r="T88" i="1"/>
  <c r="T86" i="1"/>
  <c r="T68" i="1"/>
  <c r="T66" i="1"/>
  <c r="T62" i="1"/>
  <c r="T60" i="1"/>
  <c r="T50" i="1"/>
  <c r="T48" i="1"/>
  <c r="T46" i="1"/>
  <c r="T44" i="1"/>
  <c r="T42" i="1"/>
  <c r="T40" i="1"/>
  <c r="T38" i="1"/>
  <c r="T26" i="1"/>
  <c r="T24" i="1"/>
  <c r="T22" i="1"/>
  <c r="T20" i="1"/>
  <c r="T18" i="1"/>
  <c r="T16" i="1"/>
  <c r="T14" i="1"/>
  <c r="T12" i="1"/>
  <c r="T10" i="1"/>
  <c r="T8" i="1"/>
  <c r="T32" i="1"/>
  <c r="Q34" i="1"/>
  <c r="T34" i="1" s="1"/>
  <c r="T52" i="1"/>
  <c r="Q54" i="1"/>
  <c r="T54" i="1" s="1"/>
  <c r="T56" i="1"/>
  <c r="T70" i="1"/>
  <c r="Q72" i="1"/>
  <c r="AG72" i="1" s="1"/>
  <c r="Q74" i="1"/>
  <c r="T74" i="1" s="1"/>
  <c r="Q76" i="1"/>
  <c r="AG76" i="1" s="1"/>
  <c r="Q78" i="1"/>
  <c r="T78" i="1" s="1"/>
  <c r="AG80" i="1"/>
  <c r="T82" i="1"/>
  <c r="AG84" i="1"/>
  <c r="Q90" i="1"/>
  <c r="T90" i="1" s="1"/>
  <c r="Q92" i="1"/>
  <c r="T92" i="1" s="1"/>
  <c r="Q94" i="1"/>
  <c r="AG94" i="1" s="1"/>
  <c r="T96" i="1"/>
  <c r="T67" i="1"/>
  <c r="T63" i="1"/>
  <c r="T61" i="1"/>
  <c r="T59" i="1"/>
  <c r="T49" i="1"/>
  <c r="T47" i="1"/>
  <c r="T45" i="1"/>
  <c r="T43" i="1"/>
  <c r="T41" i="1"/>
  <c r="T39" i="1"/>
  <c r="T37" i="1"/>
  <c r="T29" i="1"/>
  <c r="T25" i="1"/>
  <c r="T23" i="1"/>
  <c r="T21" i="1"/>
  <c r="T19" i="1"/>
  <c r="T17" i="1"/>
  <c r="T15" i="1"/>
  <c r="T13" i="1"/>
  <c r="T11" i="1"/>
  <c r="T9" i="1"/>
  <c r="T7" i="1"/>
  <c r="T6" i="1"/>
  <c r="U85" i="1"/>
  <c r="U69" i="1"/>
  <c r="U77" i="1"/>
  <c r="U61" i="1"/>
  <c r="T103" i="1"/>
  <c r="T89" i="1"/>
  <c r="U81" i="1"/>
  <c r="U73" i="1"/>
  <c r="U65" i="1"/>
  <c r="U57" i="1"/>
  <c r="U52" i="1"/>
  <c r="U48" i="1"/>
  <c r="U42" i="1"/>
  <c r="U38" i="1"/>
  <c r="U34" i="1"/>
  <c r="U30" i="1"/>
  <c r="U26" i="1"/>
  <c r="U22" i="1"/>
  <c r="U18" i="1"/>
  <c r="U14" i="1"/>
  <c r="U10" i="1"/>
  <c r="T102" i="1"/>
  <c r="U87" i="1"/>
  <c r="U83" i="1"/>
  <c r="U79" i="1"/>
  <c r="U75" i="1"/>
  <c r="U71" i="1"/>
  <c r="U67" i="1"/>
  <c r="U63" i="1"/>
  <c r="U59" i="1"/>
  <c r="U54" i="1"/>
  <c r="U50" i="1"/>
  <c r="U44" i="1"/>
  <c r="U40" i="1"/>
  <c r="U36" i="1"/>
  <c r="U32" i="1"/>
  <c r="U28" i="1"/>
  <c r="U24" i="1"/>
  <c r="U20" i="1"/>
  <c r="U16" i="1"/>
  <c r="U12" i="1"/>
  <c r="U8" i="1"/>
  <c r="U6" i="1"/>
  <c r="T97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5" i="1"/>
  <c r="U53" i="1"/>
  <c r="U51" i="1"/>
  <c r="U49" i="1"/>
  <c r="U47" i="1"/>
  <c r="U46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3" i="1"/>
  <c r="K102" i="1"/>
  <c r="K101" i="1"/>
  <c r="K100" i="1"/>
  <c r="K99" i="1"/>
  <c r="K98" i="1"/>
  <c r="AG97" i="1"/>
  <c r="K97" i="1"/>
  <c r="K96" i="1"/>
  <c r="K95" i="1"/>
  <c r="K94" i="1"/>
  <c r="AG93" i="1"/>
  <c r="K93" i="1"/>
  <c r="AG92" i="1"/>
  <c r="K92" i="1"/>
  <c r="AG91" i="1"/>
  <c r="K91" i="1"/>
  <c r="K90" i="1"/>
  <c r="AG89" i="1"/>
  <c r="K89" i="1"/>
  <c r="AG88" i="1"/>
  <c r="K88" i="1"/>
  <c r="K87" i="1"/>
  <c r="AG86" i="1"/>
  <c r="K86" i="1"/>
  <c r="K85" i="1"/>
  <c r="K84" i="1"/>
  <c r="AG83" i="1"/>
  <c r="K83" i="1"/>
  <c r="AG82" i="1"/>
  <c r="K82" i="1"/>
  <c r="K81" i="1"/>
  <c r="K80" i="1"/>
  <c r="K79" i="1"/>
  <c r="K78" i="1"/>
  <c r="AG77" i="1"/>
  <c r="K77" i="1"/>
  <c r="K76" i="1"/>
  <c r="K75" i="1"/>
  <c r="K74" i="1"/>
  <c r="AG73" i="1"/>
  <c r="K73" i="1"/>
  <c r="K72" i="1"/>
  <c r="K71" i="1"/>
  <c r="AG70" i="1"/>
  <c r="K70" i="1"/>
  <c r="AG69" i="1"/>
  <c r="K69" i="1"/>
  <c r="AG68" i="1"/>
  <c r="K68" i="1"/>
  <c r="AG67" i="1"/>
  <c r="K67" i="1"/>
  <c r="AG66" i="1"/>
  <c r="K66" i="1"/>
  <c r="K65" i="1"/>
  <c r="K64" i="1"/>
  <c r="AG63" i="1"/>
  <c r="K63" i="1"/>
  <c r="AG62" i="1"/>
  <c r="K62" i="1"/>
  <c r="AG61" i="1"/>
  <c r="K61" i="1"/>
  <c r="AG60" i="1"/>
  <c r="K60" i="1"/>
  <c r="AG59" i="1"/>
  <c r="K59" i="1"/>
  <c r="K58" i="1"/>
  <c r="AG57" i="1"/>
  <c r="K57" i="1"/>
  <c r="K56" i="1"/>
  <c r="AG55" i="1"/>
  <c r="K55" i="1"/>
  <c r="K54" i="1"/>
  <c r="AG53" i="1"/>
  <c r="K53" i="1"/>
  <c r="K52" i="1"/>
  <c r="K51" i="1"/>
  <c r="AG50" i="1"/>
  <c r="K50" i="1"/>
  <c r="AG49" i="1"/>
  <c r="K49" i="1"/>
  <c r="AG48" i="1"/>
  <c r="K48" i="1"/>
  <c r="AG47" i="1"/>
  <c r="K47" i="1"/>
  <c r="AG46" i="1"/>
  <c r="K46" i="1"/>
  <c r="AG45" i="1"/>
  <c r="K45" i="1"/>
  <c r="AG44" i="1"/>
  <c r="K44" i="1"/>
  <c r="AG43" i="1"/>
  <c r="K43" i="1"/>
  <c r="AG42" i="1"/>
  <c r="K42" i="1"/>
  <c r="AG41" i="1"/>
  <c r="K41" i="1"/>
  <c r="AG40" i="1"/>
  <c r="K40" i="1"/>
  <c r="AG39" i="1"/>
  <c r="K39" i="1"/>
  <c r="AG38" i="1"/>
  <c r="K38" i="1"/>
  <c r="AG37" i="1"/>
  <c r="K37" i="1"/>
  <c r="K36" i="1"/>
  <c r="AG35" i="1"/>
  <c r="K35" i="1"/>
  <c r="K34" i="1"/>
  <c r="K33" i="1"/>
  <c r="K32" i="1"/>
  <c r="AG31" i="1"/>
  <c r="K31" i="1"/>
  <c r="K30" i="1"/>
  <c r="AG29" i="1"/>
  <c r="K29" i="1"/>
  <c r="K28" i="1"/>
  <c r="K27" i="1"/>
  <c r="AG26" i="1"/>
  <c r="K26" i="1"/>
  <c r="AG25" i="1"/>
  <c r="K25" i="1"/>
  <c r="AG24" i="1"/>
  <c r="K24" i="1"/>
  <c r="AG23" i="1"/>
  <c r="K23" i="1"/>
  <c r="AG22" i="1"/>
  <c r="K22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AG9" i="1"/>
  <c r="K9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34" i="1" l="1"/>
  <c r="T94" i="1"/>
  <c r="AG54" i="1"/>
  <c r="AG74" i="1"/>
  <c r="AG78" i="1"/>
  <c r="AG81" i="1"/>
  <c r="T98" i="1"/>
  <c r="AG75" i="1"/>
  <c r="T95" i="1"/>
  <c r="T99" i="1"/>
  <c r="AG79" i="1"/>
  <c r="AG100" i="1"/>
  <c r="AG101" i="1"/>
  <c r="Q5" i="1"/>
  <c r="AG32" i="1"/>
  <c r="AG33" i="1"/>
  <c r="AG52" i="1"/>
  <c r="AG56" i="1"/>
  <c r="AG96" i="1"/>
  <c r="T72" i="1"/>
  <c r="T76" i="1"/>
  <c r="T80" i="1"/>
  <c r="T84" i="1"/>
  <c r="AG71" i="1"/>
  <c r="AG90" i="1"/>
  <c r="K5" i="1"/>
  <c r="AG5" i="1" l="1"/>
</calcChain>
</file>

<file path=xl/sharedStrings.xml><?xml version="1.0" encoding="utf-8"?>
<sst xmlns="http://schemas.openxmlformats.org/spreadsheetml/2006/main" count="389" uniqueCount="165">
  <si>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</si>
  <si>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</si>
  <si>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</si>
  <si>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</si>
  <si>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</si>
  <si>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</si>
  <si>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</si>
  <si>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</si>
  <si>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</si>
  <si>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</si>
  <si>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</si>
  <si>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</si>
  <si>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</si>
  <si>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</si>
  <si>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</si>
  <si>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</si>
  <si>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</si>
  <si>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</si>
  <si>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</si>
  <si>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</si>
  <si>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</si>
  <si>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</si>
  <si>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</si>
  <si>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17,05,</t>
  </si>
  <si>
    <t>19,05,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</si>
  <si>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</si>
  <si>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</si>
  <si>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</si>
  <si>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</si>
  <si>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</si>
  <si>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</si>
  <si>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</si>
  <si>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</si>
  <si>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</si>
  <si>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</si>
  <si>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</si>
  <si>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</si>
  <si>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</si>
  <si>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</si>
  <si>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</si>
  <si>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</si>
  <si>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</si>
  <si>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</si>
  <si>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</si>
  <si>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</si>
  <si>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</si>
  <si>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</si>
  <si>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</si>
  <si>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</si>
  <si>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</si>
  <si>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</si>
  <si>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</si>
  <si>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</si>
  <si>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</si>
  <si>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</si>
  <si>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</si>
  <si>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</si>
  <si>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</si>
  <si>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</si>
  <si>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</si>
  <si>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</si>
  <si>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</si>
  <si>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</si>
  <si>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</si>
  <si>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</si>
  <si>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не в матрице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</si>
  <si>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</si>
  <si>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</si>
  <si>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</si>
  <si>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</si>
  <si>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</si>
  <si>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</si>
  <si>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</si>
  <si>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</si>
  <si>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</si>
  <si>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</si>
  <si>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</si>
  <si>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</si>
  <si>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</si>
  <si>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</si>
  <si>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</si>
  <si>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</si>
  <si>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</si>
  <si>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</si>
  <si>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</si>
  <si>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</si>
  <si>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</si>
  <si>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</si>
  <si>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</si>
  <si>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</si>
  <si>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31,03,25 списание (недостача) / Мкд Трейд</t>
  </si>
  <si>
    <t>6762 СЛИВОЧНЫЕ сос ц/о мгс 0,41кг 8шт  Останкино</t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</si>
  <si>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</si>
  <si>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</si>
  <si>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</si>
  <si>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</si>
  <si>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t>02,04,25 в уценку 50кг / Мкд Трейд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</si>
  <si>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</si>
  <si>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</si>
  <si>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</si>
  <si>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</si>
  <si>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</si>
  <si>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</si>
  <si>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</si>
  <si>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</si>
  <si>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</si>
  <si>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</si>
  <si>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</si>
  <si>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</si>
  <si>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</si>
  <si>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</si>
  <si>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</si>
  <si>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</si>
  <si>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</si>
  <si>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</si>
  <si>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</si>
  <si>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</si>
  <si>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</si>
  <si>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</si>
  <si>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</si>
  <si>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</si>
  <si>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</si>
  <si>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</si>
  <si>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</si>
  <si>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</si>
  <si>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</si>
  <si>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</si>
  <si>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</si>
  <si>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</si>
  <si>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</si>
  <si>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</si>
  <si>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</si>
  <si>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</si>
  <si>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вместо 6794</t>
  </si>
  <si>
    <t>7133 СЕРВЕЛАТ ЕВРОПЕЙСКИЙ в/к в/у 0,84кг  Останкино</t>
  </si>
  <si>
    <t>15,04,25 вывел Зверев</t>
  </si>
  <si>
    <t>7144 МРАМОРНАЯ ПРЕМИУМ в/к в/у 0,33кг 8 шт  Останкино</t>
  </si>
  <si>
    <t>вместо 6795</t>
  </si>
  <si>
    <t>7146 МРАМОРНАЯ ПРЕМИУМ в/к в/у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</si>
  <si>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</si>
  <si>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</si>
  <si>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</si>
  <si>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</si>
  <si>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</si>
  <si>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</si>
  <si>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</si>
  <si>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</si>
  <si>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</si>
  <si>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</si>
  <si>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</si>
  <si>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</si>
  <si>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</si>
  <si>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</si>
  <si>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</si>
  <si>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</si>
  <si>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</si>
  <si>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</si>
  <si>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7257 ФИЛЕЙНЫЕ ПМ сос ц/о мгс 0.33кг 8шт.</t>
  </si>
  <si>
    <t>У_5341 СЕРВЕЛАТ ОХОТНИЧИЙ в/к в/у  ОСТАНКИНО</t>
  </si>
  <si>
    <t>новинка / завод не отгрузил</t>
  </si>
  <si>
    <t>закрыта к заказу (завод)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</si>
  <si>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</si>
  <si>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14,01,25 в уценку 31 шт.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</si>
  <si>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</si>
  <si>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6415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</si>
</sst>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4" fillId="6" borderId="1" xfId="1" applyNumberFormat="1" applyFont="1" applyFill="1"/>
    <xf numFmtId="164" fontId="1" fillId="8" borderId="1" xfId="1" applyNumberFormat="1" applyFill="1"/>
    <xf numFmtId="164" fontId="7" fillId="0" borderId="2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5.57031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SUM(E6:E491)</f>
        <v>11450.094000000001</v>
      </c>
      <c r="F5" s="4">
        <f>SUM(F6:F491)</f>
        <v>6204.3320000000012</v>
      </c>
      <c r="G5" s="8"/>
      <c r="H5" s="1"/>
      <c r="I5" s="1"/>
      <c r="J5" s="4">
        <f t="shared" ref="J5:R5" si="0">SUM(J6:J491)</f>
        <v>12281.439999999999</v>
      </c>
      <c r="K5" s="4">
        <f t="shared" si="0"/>
        <v>-831.34600000000023</v>
      </c>
      <c r="L5" s="4">
        <f t="shared" si="0"/>
        <v>0</v>
      </c>
      <c r="M5" s="4">
        <f t="shared" si="0"/>
        <v>0</v>
      </c>
      <c r="N5" s="4">
        <f t="shared" si="0"/>
        <v>4237</v>
      </c>
      <c r="O5" s="4">
        <f t="shared" si="0"/>
        <v>2501</v>
      </c>
      <c r="P5" s="4">
        <f t="shared" si="0"/>
        <v>2290.0188000000003</v>
      </c>
      <c r="Q5" s="4">
        <f t="shared" si="0"/>
        <v>18165.701799999995</v>
      </c>
      <c r="R5" s="4">
        <f t="shared" si="0"/>
        <v>0</v>
      </c>
      <c r="S5" s="1"/>
      <c r="T5" s="1"/>
      <c r="U5" s="1"/>
      <c r="V5" s="4">
        <f t="shared" ref="V5:AE5" si="1">SUM(V6:V491)</f>
        <v>1514.0322000000001</v>
      </c>
      <c r="W5" s="4">
        <f t="shared" si="1"/>
        <v>1742.5918000000001</v>
      </c>
      <c r="X5" s="4">
        <f t="shared" si="1"/>
        <v>1315.4891999999998</v>
      </c>
      <c r="Y5" s="4">
        <f t="shared" si="1"/>
        <v>1268.5635999999997</v>
      </c>
      <c r="Z5" s="4">
        <f t="shared" si="1"/>
        <v>1726.6157999999998</v>
      </c>
      <c r="AA5" s="4">
        <f t="shared" si="1"/>
        <v>1418.9024000000002</v>
      </c>
      <c r="AB5" s="4">
        <f t="shared" si="1"/>
        <v>1466.7179999999994</v>
      </c>
      <c r="AC5" s="4">
        <f t="shared" si="1"/>
        <v>1559.7172</v>
      </c>
      <c r="AD5" s="4">
        <f t="shared" si="1"/>
        <v>1323.4703999999992</v>
      </c>
      <c r="AE5" s="4">
        <f t="shared" si="1"/>
        <v>1472.0271999999998</v>
      </c>
      <c r="AF5" s="1"/>
      <c r="AG5" s="4">
        <f>SUM(AG6:AG491)</f>
        <v>8087.9117999999999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14</v>
      </c>
      <c r="D6" s="1">
        <v>325</v>
      </c>
      <c r="E6" s="1">
        <v>267</v>
      </c>
      <c r="F6" s="1">
        <v>49</v>
      </c>
      <c r="G6" s="8">
        <v>0.4</v>
      </c>
      <c r="H6" s="1">
        <v>60</v>
      </c>
      <c r="I6" s="1" t="s">
        <v>38</v>
      </c>
      <c r="J6" s="1">
        <v>282</v>
      </c>
      <c r="K6" s="1">
        <f t="shared" ref="K6:K37" si="2">E6-J6</f>
        <v>-15</v>
      </c>
      <c r="L6" s="1"/>
      <c r="M6" s="1"/>
      <c r="N6" s="1">
        <v>170</v>
      </c>
      <c r="O6" s="1"/>
      <c r="P6" s="1">
        <f>E6/5</f>
        <v>53.4</v>
      </c>
      <c r="Q6" s="5">
        <f>13*P6-O6-N6-F6</f>
        <v>475.19999999999993</v>
      </c>
      <c r="R6" s="5"/>
      <c r="S6" s="1"/>
      <c r="T6" s="1">
        <f>(F6+N6+O6+Q6)/P6</f>
        <v>12.999999999999998</v>
      </c>
      <c r="U6" s="1">
        <f>(F6+N6+O6)/P6</f>
        <v>4.1011235955056184</v>
      </c>
      <c r="V6" s="1">
        <v>33</v>
      </c>
      <c r="W6" s="1">
        <v>33.6</v>
      </c>
      <c r="X6" s="1">
        <v>26</v>
      </c>
      <c r="Y6" s="1">
        <v>23</v>
      </c>
      <c r="Z6" s="1">
        <v>42.6</v>
      </c>
      <c r="AA6" s="1">
        <v>30</v>
      </c>
      <c r="AB6" s="1">
        <v>40.6</v>
      </c>
      <c r="AC6" s="1">
        <v>44.8</v>
      </c>
      <c r="AD6" s="1">
        <v>31</v>
      </c>
      <c r="AE6" s="1">
        <v>46.2</v>
      </c>
      <c r="AF6" s="1"/>
      <c r="AG6" s="1">
        <f t="shared" ref="AG6:AG26" si="3">G6*Q6</f>
        <v>190.07999999999998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7" t="s">
        <v>39</v>
      </c>
      <c r="B7" s="1" t="s">
        <v>40</v>
      </c>
      <c r="C7" s="1">
        <v>29.065999999999999</v>
      </c>
      <c r="D7" s="1">
        <v>9.4619999999999997</v>
      </c>
      <c r="E7" s="1">
        <v>22.189</v>
      </c>
      <c r="F7" s="1">
        <v>14.382</v>
      </c>
      <c r="G7" s="8">
        <v>1</v>
      </c>
      <c r="H7" s="1">
        <v>120</v>
      </c>
      <c r="I7" s="1" t="s">
        <v>38</v>
      </c>
      <c r="J7" s="1">
        <v>20.8</v>
      </c>
      <c r="K7" s="1">
        <f t="shared" si="2"/>
        <v>1.3889999999999993</v>
      </c>
      <c r="L7" s="1"/>
      <c r="M7" s="1"/>
      <c r="N7" s="1">
        <v>0</v>
      </c>
      <c r="O7" s="1"/>
      <c r="P7" s="1">
        <f t="shared" ref="P7:P67" si="4">E7/5</f>
        <v>4.4378000000000002</v>
      </c>
      <c r="Q7" s="5">
        <f>12*P7-O7-N7-F7</f>
        <v>38.871600000000008</v>
      </c>
      <c r="R7" s="5"/>
      <c r="S7" s="1"/>
      <c r="T7" s="1">
        <f t="shared" ref="T7:T67" si="5">(F7+N7+O7+Q7)/P7</f>
        <v>12</v>
      </c>
      <c r="U7" s="1">
        <f t="shared" ref="U7:U67" si="6">(F7+N7+O7)/P7</f>
        <v>3.2407949885078189</v>
      </c>
      <c r="V7" s="1">
        <v>0.98680000000000001</v>
      </c>
      <c r="W7" s="1">
        <v>2.7136</v>
      </c>
      <c r="X7" s="1">
        <v>1.1741999999999999</v>
      </c>
      <c r="Y7" s="1">
        <v>1.1719999999999999</v>
      </c>
      <c r="Z7" s="1">
        <v>3.9036</v>
      </c>
      <c r="AA7" s="1">
        <v>0.57499999999999996</v>
      </c>
      <c r="AB7" s="1">
        <v>2.8992</v>
      </c>
      <c r="AC7" s="1">
        <v>2.7202000000000002</v>
      </c>
      <c r="AD7" s="1">
        <v>1.6095999999999999</v>
      </c>
      <c r="AE7" s="1">
        <v>2.847</v>
      </c>
      <c r="AF7" s="1"/>
      <c r="AG7" s="1">
        <f t="shared" si="3"/>
        <v>38.871600000000008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7" t="s">
        <v>42</v>
      </c>
      <c r="B8" s="1" t="s">
        <v>40</v>
      </c>
      <c r="C8" s="1">
        <v>12.465999999999999</v>
      </c>
      <c r="D8" s="1">
        <v>466.25</v>
      </c>
      <c r="E8" s="1">
        <v>236.25200000000001</v>
      </c>
      <c r="F8" s="1">
        <v>187.34</v>
      </c>
      <c r="G8" s="8">
        <v>1</v>
      </c>
      <c r="H8" s="1">
        <v>60</v>
      </c>
      <c r="I8" s="1" t="s">
        <v>43</v>
      </c>
      <c r="J8" s="1">
        <v>281</v>
      </c>
      <c r="K8" s="1">
        <f t="shared" si="2"/>
        <v>-44.74799999999999</v>
      </c>
      <c r="L8" s="1"/>
      <c r="M8" s="1"/>
      <c r="N8" s="1">
        <v>100</v>
      </c>
      <c r="O8" s="1"/>
      <c r="P8" s="1">
        <f t="shared" si="4"/>
        <v>47.250399999999999</v>
      </c>
      <c r="Q8" s="5">
        <f t="shared" ref="Q8:Q25" si="7">14*P8-O8-N8-F8</f>
        <v>374.16559999999993</v>
      </c>
      <c r="R8" s="5"/>
      <c r="S8" s="1"/>
      <c r="T8" s="1">
        <f t="shared" si="5"/>
        <v>14</v>
      </c>
      <c r="U8" s="1">
        <f t="shared" si="6"/>
        <v>6.0812183600562122</v>
      </c>
      <c r="V8" s="1">
        <v>9.9383999999999997</v>
      </c>
      <c r="W8" s="1">
        <v>44.921399999999998</v>
      </c>
      <c r="X8" s="1">
        <v>34.717399999999998</v>
      </c>
      <c r="Y8" s="1">
        <v>43.004600000000003</v>
      </c>
      <c r="Z8" s="1">
        <v>59.079799999999999</v>
      </c>
      <c r="AA8" s="1">
        <v>39.941800000000001</v>
      </c>
      <c r="AB8" s="1">
        <v>43.043799999999997</v>
      </c>
      <c r="AC8" s="1">
        <v>49.556399999999996</v>
      </c>
      <c r="AD8" s="1">
        <v>51.443600000000004</v>
      </c>
      <c r="AE8" s="1">
        <v>55.666800000000002</v>
      </c>
      <c r="AF8" s="1"/>
      <c r="AG8" s="1">
        <f t="shared" si="3"/>
        <v>374.16559999999993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7" t="s">
        <v>44</v>
      </c>
      <c r="B9" s="1" t="s">
        <v>40</v>
      </c>
      <c r="C9" s="1">
        <v>4.9690000000000003</v>
      </c>
      <c r="D9" s="1">
        <v>17.588999999999999</v>
      </c>
      <c r="E9" s="1">
        <v>14.483000000000001</v>
      </c>
      <c r="F9" s="1">
        <v>7.06</v>
      </c>
      <c r="G9" s="8">
        <v>1</v>
      </c>
      <c r="H9" s="1">
        <v>120</v>
      </c>
      <c r="I9" s="1" t="s">
        <v>38</v>
      </c>
      <c r="J9" s="1">
        <v>13.8</v>
      </c>
      <c r="K9" s="1">
        <f t="shared" si="2"/>
        <v>0.68299999999999983</v>
      </c>
      <c r="L9" s="1"/>
      <c r="M9" s="1"/>
      <c r="N9" s="1">
        <v>0</v>
      </c>
      <c r="O9" s="1"/>
      <c r="P9" s="1">
        <f t="shared" si="4"/>
        <v>2.8966000000000003</v>
      </c>
      <c r="Q9" s="5">
        <f>11*P9-O9-N9-F9</f>
        <v>24.802600000000005</v>
      </c>
      <c r="R9" s="5"/>
      <c r="S9" s="1"/>
      <c r="T9" s="1">
        <f t="shared" si="5"/>
        <v>11</v>
      </c>
      <c r="U9" s="1">
        <f t="shared" si="6"/>
        <v>2.4373403300421179</v>
      </c>
      <c r="V9" s="1">
        <v>1.4934000000000001</v>
      </c>
      <c r="W9" s="1">
        <v>1.8755999999999999</v>
      </c>
      <c r="X9" s="1">
        <v>0.80640000000000001</v>
      </c>
      <c r="Y9" s="1">
        <v>0.49940000000000001</v>
      </c>
      <c r="Z9" s="1">
        <v>1.8664000000000001</v>
      </c>
      <c r="AA9" s="1">
        <v>0.39460000000000001</v>
      </c>
      <c r="AB9" s="1">
        <v>1.0975999999999999</v>
      </c>
      <c r="AC9" s="1">
        <v>1.5105999999999999</v>
      </c>
      <c r="AD9" s="1">
        <v>1.296</v>
      </c>
      <c r="AE9" s="1">
        <v>2.0371999999999999</v>
      </c>
      <c r="AF9" s="1"/>
      <c r="AG9" s="1">
        <f t="shared" si="3"/>
        <v>24.802600000000005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7" t="s">
        <v>45</v>
      </c>
      <c r="B10" s="1" t="s">
        <v>40</v>
      </c>
      <c r="C10" s="1">
        <v>25.486000000000001</v>
      </c>
      <c r="D10" s="1">
        <v>37.688000000000002</v>
      </c>
      <c r="E10" s="1">
        <v>45.923000000000002</v>
      </c>
      <c r="F10" s="1">
        <v>6.6929999999999996</v>
      </c>
      <c r="G10" s="8">
        <v>1</v>
      </c>
      <c r="H10" s="1">
        <v>60</v>
      </c>
      <c r="I10" s="1" t="s">
        <v>43</v>
      </c>
      <c r="J10" s="1">
        <v>44</v>
      </c>
      <c r="K10" s="1">
        <f t="shared" si="2"/>
        <v>1.9230000000000018</v>
      </c>
      <c r="L10" s="1"/>
      <c r="M10" s="1"/>
      <c r="N10" s="1">
        <v>20</v>
      </c>
      <c r="O10" s="1"/>
      <c r="P10" s="1">
        <f t="shared" si="4"/>
        <v>9.1845999999999997</v>
      </c>
      <c r="Q10" s="5">
        <f>12*P10-O10-N10-F10</f>
        <v>83.522199999999998</v>
      </c>
      <c r="R10" s="5"/>
      <c r="S10" s="1"/>
      <c r="T10" s="1">
        <f t="shared" si="5"/>
        <v>12</v>
      </c>
      <c r="U10" s="1">
        <f t="shared" si="6"/>
        <v>2.9062778999629812</v>
      </c>
      <c r="V10" s="1">
        <v>5.0052000000000003</v>
      </c>
      <c r="W10" s="1">
        <v>5.4042000000000003</v>
      </c>
      <c r="X10" s="1">
        <v>5.6585999999999999</v>
      </c>
      <c r="Y10" s="1">
        <v>6.4896000000000003</v>
      </c>
      <c r="Z10" s="1">
        <v>9.5370000000000008</v>
      </c>
      <c r="AA10" s="1">
        <v>8.7631999999999994</v>
      </c>
      <c r="AB10" s="1">
        <v>6.4820000000000002</v>
      </c>
      <c r="AC10" s="1">
        <v>8.1715999999999998</v>
      </c>
      <c r="AD10" s="1">
        <v>9.7791999999999994</v>
      </c>
      <c r="AE10" s="1">
        <v>9.391</v>
      </c>
      <c r="AF10" s="1"/>
      <c r="AG10" s="1">
        <f t="shared" si="3"/>
        <v>83.522199999999998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7" t="s">
        <v>46</v>
      </c>
      <c r="B11" s="1" t="s">
        <v>40</v>
      </c>
      <c r="C11" s="1">
        <v>22.324000000000002</v>
      </c>
      <c r="D11" s="1">
        <v>525.36199999999997</v>
      </c>
      <c r="E11" s="1">
        <v>266.29399999999998</v>
      </c>
      <c r="F11" s="1">
        <v>98.32</v>
      </c>
      <c r="G11" s="8">
        <v>1</v>
      </c>
      <c r="H11" s="1">
        <v>60</v>
      </c>
      <c r="I11" s="1" t="s">
        <v>43</v>
      </c>
      <c r="J11" s="1">
        <v>272.2</v>
      </c>
      <c r="K11" s="1">
        <f t="shared" si="2"/>
        <v>-5.9060000000000059</v>
      </c>
      <c r="L11" s="1"/>
      <c r="M11" s="1"/>
      <c r="N11" s="1">
        <v>180</v>
      </c>
      <c r="O11" s="1">
        <v>100</v>
      </c>
      <c r="P11" s="1">
        <f t="shared" si="4"/>
        <v>53.258799999999994</v>
      </c>
      <c r="Q11" s="5">
        <f t="shared" si="7"/>
        <v>367.30319999999989</v>
      </c>
      <c r="R11" s="5"/>
      <c r="S11" s="1"/>
      <c r="T11" s="1">
        <f t="shared" si="5"/>
        <v>14</v>
      </c>
      <c r="U11" s="1">
        <f t="shared" si="6"/>
        <v>7.1034270392874053</v>
      </c>
      <c r="V11" s="1">
        <v>42.049400000000013</v>
      </c>
      <c r="W11" s="1">
        <v>40.803600000000003</v>
      </c>
      <c r="X11" s="1">
        <v>26.503399999999999</v>
      </c>
      <c r="Y11" s="1">
        <v>35.898200000000003</v>
      </c>
      <c r="Z11" s="1">
        <v>45.847200000000001</v>
      </c>
      <c r="AA11" s="1">
        <v>41.913800000000002</v>
      </c>
      <c r="AB11" s="1">
        <v>40.933999999999997</v>
      </c>
      <c r="AC11" s="1">
        <v>42.378599999999999</v>
      </c>
      <c r="AD11" s="1">
        <v>40.720199999999998</v>
      </c>
      <c r="AE11" s="1">
        <v>39.2532</v>
      </c>
      <c r="AF11" s="1"/>
      <c r="AG11" s="1">
        <f t="shared" si="3"/>
        <v>367.30319999999989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7" t="s">
        <v>47</v>
      </c>
      <c r="B12" s="1" t="s">
        <v>37</v>
      </c>
      <c r="C12" s="1">
        <v>15</v>
      </c>
      <c r="D12" s="1">
        <v>352</v>
      </c>
      <c r="E12" s="1">
        <v>167</v>
      </c>
      <c r="F12" s="1">
        <v>159</v>
      </c>
      <c r="G12" s="8">
        <v>0.25</v>
      </c>
      <c r="H12" s="1">
        <v>120</v>
      </c>
      <c r="I12" s="1" t="s">
        <v>38</v>
      </c>
      <c r="J12" s="1">
        <v>178</v>
      </c>
      <c r="K12" s="1">
        <f t="shared" si="2"/>
        <v>-11</v>
      </c>
      <c r="L12" s="1"/>
      <c r="M12" s="1"/>
      <c r="N12" s="1">
        <v>0</v>
      </c>
      <c r="O12" s="1"/>
      <c r="P12" s="1">
        <f t="shared" si="4"/>
        <v>33.4</v>
      </c>
      <c r="Q12" s="5">
        <f t="shared" si="7"/>
        <v>308.59999999999997</v>
      </c>
      <c r="R12" s="5"/>
      <c r="S12" s="1"/>
      <c r="T12" s="1">
        <f t="shared" si="5"/>
        <v>14</v>
      </c>
      <c r="U12" s="1">
        <f t="shared" si="6"/>
        <v>4.7604790419161676</v>
      </c>
      <c r="V12" s="1">
        <v>15.6</v>
      </c>
      <c r="W12" s="1">
        <v>34.799999999999997</v>
      </c>
      <c r="X12" s="1">
        <v>15.2</v>
      </c>
      <c r="Y12" s="1">
        <v>18.600000000000001</v>
      </c>
      <c r="Z12" s="1">
        <v>31</v>
      </c>
      <c r="AA12" s="1">
        <v>21.4</v>
      </c>
      <c r="AB12" s="1">
        <v>19.600000000000001</v>
      </c>
      <c r="AC12" s="1">
        <v>25.2</v>
      </c>
      <c r="AD12" s="1">
        <v>23.4</v>
      </c>
      <c r="AE12" s="1">
        <v>23.6</v>
      </c>
      <c r="AF12" s="1"/>
      <c r="AG12" s="1">
        <f t="shared" si="3"/>
        <v>77.149999999999991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7" t="s">
        <v>48</v>
      </c>
      <c r="B13" s="1" t="s">
        <v>40</v>
      </c>
      <c r="C13" s="1">
        <v>10.468</v>
      </c>
      <c r="D13" s="1">
        <v>143.02199999999999</v>
      </c>
      <c r="E13" s="1">
        <v>88.191000000000003</v>
      </c>
      <c r="F13" s="1">
        <v>38.219000000000001</v>
      </c>
      <c r="G13" s="8">
        <v>1</v>
      </c>
      <c r="H13" s="1">
        <v>60</v>
      </c>
      <c r="I13" s="1" t="s">
        <v>38</v>
      </c>
      <c r="J13" s="1">
        <v>85.2</v>
      </c>
      <c r="K13" s="1">
        <f t="shared" si="2"/>
        <v>2.9909999999999997</v>
      </c>
      <c r="L13" s="1"/>
      <c r="M13" s="1"/>
      <c r="N13" s="1">
        <v>80</v>
      </c>
      <c r="O13" s="1"/>
      <c r="P13" s="1">
        <f t="shared" si="4"/>
        <v>17.638200000000001</v>
      </c>
      <c r="Q13" s="5">
        <f t="shared" si="7"/>
        <v>128.71580000000003</v>
      </c>
      <c r="R13" s="5"/>
      <c r="S13" s="1"/>
      <c r="T13" s="1">
        <f t="shared" si="5"/>
        <v>14</v>
      </c>
      <c r="U13" s="1">
        <f t="shared" si="6"/>
        <v>6.7024412921953482</v>
      </c>
      <c r="V13" s="1">
        <v>13.5764</v>
      </c>
      <c r="W13" s="1">
        <v>14.115399999999999</v>
      </c>
      <c r="X13" s="1">
        <v>10.1776</v>
      </c>
      <c r="Y13" s="1">
        <v>9.2433999999999994</v>
      </c>
      <c r="Z13" s="1">
        <v>16.335000000000001</v>
      </c>
      <c r="AA13" s="1">
        <v>15.520799999999999</v>
      </c>
      <c r="AB13" s="1">
        <v>11.9216</v>
      </c>
      <c r="AC13" s="1">
        <v>15.094799999999999</v>
      </c>
      <c r="AD13" s="1">
        <v>12.8078</v>
      </c>
      <c r="AE13" s="1">
        <v>14.9536</v>
      </c>
      <c r="AF13" s="1"/>
      <c r="AG13" s="1">
        <f t="shared" si="3"/>
        <v>128.71580000000003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7" t="s">
        <v>49</v>
      </c>
      <c r="B14" s="1" t="s">
        <v>37</v>
      </c>
      <c r="C14" s="1">
        <v>301</v>
      </c>
      <c r="D14" s="1">
        <v>26</v>
      </c>
      <c r="E14" s="1">
        <v>153</v>
      </c>
      <c r="F14" s="1">
        <v>161</v>
      </c>
      <c r="G14" s="8">
        <v>0.25</v>
      </c>
      <c r="H14" s="1">
        <v>120</v>
      </c>
      <c r="I14" s="1" t="s">
        <v>38</v>
      </c>
      <c r="J14" s="1">
        <v>162</v>
      </c>
      <c r="K14" s="1">
        <f t="shared" si="2"/>
        <v>-9</v>
      </c>
      <c r="L14" s="1"/>
      <c r="M14" s="1"/>
      <c r="N14" s="1">
        <v>90</v>
      </c>
      <c r="O14" s="1"/>
      <c r="P14" s="1">
        <f t="shared" si="4"/>
        <v>30.6</v>
      </c>
      <c r="Q14" s="5">
        <f t="shared" si="7"/>
        <v>177.40000000000003</v>
      </c>
      <c r="R14" s="5"/>
      <c r="S14" s="1"/>
      <c r="T14" s="1">
        <f t="shared" si="5"/>
        <v>14</v>
      </c>
      <c r="U14" s="1">
        <f t="shared" si="6"/>
        <v>8.2026143790849666</v>
      </c>
      <c r="V14" s="1">
        <v>26.4</v>
      </c>
      <c r="W14" s="1">
        <v>28.8</v>
      </c>
      <c r="X14" s="1">
        <v>32.799999999999997</v>
      </c>
      <c r="Y14" s="1">
        <v>20.6</v>
      </c>
      <c r="Z14" s="1">
        <v>10.8</v>
      </c>
      <c r="AA14" s="1">
        <v>27.2</v>
      </c>
      <c r="AB14" s="1">
        <v>14</v>
      </c>
      <c r="AC14" s="1">
        <v>17.2</v>
      </c>
      <c r="AD14" s="1">
        <v>23</v>
      </c>
      <c r="AE14" s="1">
        <v>23.2</v>
      </c>
      <c r="AF14" s="1"/>
      <c r="AG14" s="1">
        <f t="shared" si="3"/>
        <v>44.350000000000009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7" t="s">
        <v>50</v>
      </c>
      <c r="B15" s="1" t="s">
        <v>37</v>
      </c>
      <c r="C15" s="1">
        <v>225</v>
      </c>
      <c r="D15" s="1">
        <v>147</v>
      </c>
      <c r="E15" s="1">
        <v>127</v>
      </c>
      <c r="F15" s="1">
        <v>100</v>
      </c>
      <c r="G15" s="8">
        <v>0.4</v>
      </c>
      <c r="H15" s="1">
        <v>60</v>
      </c>
      <c r="I15" s="1" t="s">
        <v>38</v>
      </c>
      <c r="J15" s="1">
        <v>128</v>
      </c>
      <c r="K15" s="1">
        <f t="shared" si="2"/>
        <v>-1</v>
      </c>
      <c r="L15" s="1"/>
      <c r="M15" s="1"/>
      <c r="N15" s="1">
        <v>0</v>
      </c>
      <c r="O15" s="1"/>
      <c r="P15" s="1">
        <f t="shared" si="4"/>
        <v>25.4</v>
      </c>
      <c r="Q15" s="5">
        <f>13*P15-O15-N15-F15</f>
        <v>230.2</v>
      </c>
      <c r="R15" s="5"/>
      <c r="S15" s="1"/>
      <c r="T15" s="1">
        <f t="shared" si="5"/>
        <v>13</v>
      </c>
      <c r="U15" s="1">
        <f t="shared" si="6"/>
        <v>3.9370078740157481</v>
      </c>
      <c r="V15" s="1">
        <v>9.6</v>
      </c>
      <c r="W15" s="1">
        <v>13.6</v>
      </c>
      <c r="X15" s="1">
        <v>2.2000000000000002</v>
      </c>
      <c r="Y15" s="1">
        <v>5</v>
      </c>
      <c r="Z15" s="1">
        <v>26.4</v>
      </c>
      <c r="AA15" s="1">
        <v>9.1999999999999993</v>
      </c>
      <c r="AB15" s="1">
        <v>14</v>
      </c>
      <c r="AC15" s="1">
        <v>11.4</v>
      </c>
      <c r="AD15" s="1">
        <v>10.199999999999999</v>
      </c>
      <c r="AE15" s="1">
        <v>9.4</v>
      </c>
      <c r="AF15" s="1"/>
      <c r="AG15" s="1">
        <f t="shared" si="3"/>
        <v>92.08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7" t="s">
        <v>51</v>
      </c>
      <c r="B16" s="1" t="s">
        <v>40</v>
      </c>
      <c r="C16" s="1">
        <v>123.53</v>
      </c>
      <c r="D16" s="1">
        <v>165.74100000000001</v>
      </c>
      <c r="E16" s="1">
        <v>146.96799999999999</v>
      </c>
      <c r="F16" s="1">
        <v>100.953</v>
      </c>
      <c r="G16" s="8">
        <v>1</v>
      </c>
      <c r="H16" s="1">
        <v>45</v>
      </c>
      <c r="I16" s="1" t="s">
        <v>52</v>
      </c>
      <c r="J16" s="1">
        <v>129.9</v>
      </c>
      <c r="K16" s="1">
        <f t="shared" si="2"/>
        <v>17.067999999999984</v>
      </c>
      <c r="L16" s="1"/>
      <c r="M16" s="1"/>
      <c r="N16" s="1">
        <v>100</v>
      </c>
      <c r="O16" s="1">
        <v>80</v>
      </c>
      <c r="P16" s="1">
        <f t="shared" si="4"/>
        <v>29.393599999999999</v>
      </c>
      <c r="Q16" s="5">
        <f t="shared" si="7"/>
        <v>130.5574</v>
      </c>
      <c r="R16" s="5"/>
      <c r="S16" s="1"/>
      <c r="T16" s="1">
        <f t="shared" si="5"/>
        <v>14</v>
      </c>
      <c r="U16" s="1">
        <f t="shared" si="6"/>
        <v>9.5583052092972611</v>
      </c>
      <c r="V16" s="1">
        <v>30.391999999999999</v>
      </c>
      <c r="W16" s="1">
        <v>27.1556</v>
      </c>
      <c r="X16" s="1">
        <v>27.648</v>
      </c>
      <c r="Y16" s="1">
        <v>23.827999999999999</v>
      </c>
      <c r="Z16" s="1">
        <v>32.348199999999999</v>
      </c>
      <c r="AA16" s="1">
        <v>26.747599999999998</v>
      </c>
      <c r="AB16" s="1">
        <v>25.622</v>
      </c>
      <c r="AC16" s="1">
        <v>31.063199999999998</v>
      </c>
      <c r="AD16" s="1">
        <v>26.634799999999998</v>
      </c>
      <c r="AE16" s="1">
        <v>31.790600000000001</v>
      </c>
      <c r="AF16" s="1" t="s">
        <v>53</v>
      </c>
      <c r="AG16" s="1">
        <f t="shared" si="3"/>
        <v>130.5574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7" t="s">
        <v>54</v>
      </c>
      <c r="B17" s="1" t="s">
        <v>37</v>
      </c>
      <c r="C17" s="1"/>
      <c r="D17" s="1">
        <v>108</v>
      </c>
      <c r="E17" s="1">
        <v>95</v>
      </c>
      <c r="F17" s="1">
        <v>9</v>
      </c>
      <c r="G17" s="8">
        <v>0.12</v>
      </c>
      <c r="H17" s="1">
        <v>60</v>
      </c>
      <c r="I17" s="1" t="s">
        <v>38</v>
      </c>
      <c r="J17" s="1">
        <v>123</v>
      </c>
      <c r="K17" s="1">
        <f t="shared" si="2"/>
        <v>-28</v>
      </c>
      <c r="L17" s="1"/>
      <c r="M17" s="1"/>
      <c r="N17" s="1">
        <v>20</v>
      </c>
      <c r="O17" s="1"/>
      <c r="P17" s="1">
        <f t="shared" si="4"/>
        <v>19</v>
      </c>
      <c r="Q17" s="5">
        <f>11*P17-O17-N17-F17</f>
        <v>180</v>
      </c>
      <c r="R17" s="5"/>
      <c r="S17" s="1"/>
      <c r="T17" s="1">
        <f t="shared" si="5"/>
        <v>11</v>
      </c>
      <c r="U17" s="1">
        <f t="shared" si="6"/>
        <v>1.5263157894736843</v>
      </c>
      <c r="V17" s="1">
        <v>8</v>
      </c>
      <c r="W17" s="1">
        <v>10.6</v>
      </c>
      <c r="X17" s="1">
        <v>5.8</v>
      </c>
      <c r="Y17" s="1">
        <v>8.8000000000000007</v>
      </c>
      <c r="Z17" s="1">
        <v>13.8</v>
      </c>
      <c r="AA17" s="1">
        <v>8</v>
      </c>
      <c r="AB17" s="1">
        <v>7.6</v>
      </c>
      <c r="AC17" s="1">
        <v>9.4</v>
      </c>
      <c r="AD17" s="1">
        <v>12.2</v>
      </c>
      <c r="AE17" s="1">
        <v>12.4</v>
      </c>
      <c r="AF17" s="1"/>
      <c r="AG17" s="1">
        <f t="shared" si="3"/>
        <v>21.599999999999998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7" t="s">
        <v>55</v>
      </c>
      <c r="B18" s="1" t="s">
        <v>37</v>
      </c>
      <c r="C18" s="1">
        <v>114</v>
      </c>
      <c r="D18" s="1">
        <v>608</v>
      </c>
      <c r="E18" s="1">
        <v>280</v>
      </c>
      <c r="F18" s="1">
        <v>168</v>
      </c>
      <c r="G18" s="8">
        <v>0.25</v>
      </c>
      <c r="H18" s="1">
        <v>120</v>
      </c>
      <c r="I18" s="1" t="s">
        <v>38</v>
      </c>
      <c r="J18" s="1">
        <v>285</v>
      </c>
      <c r="K18" s="1">
        <f t="shared" si="2"/>
        <v>-5</v>
      </c>
      <c r="L18" s="1"/>
      <c r="M18" s="1"/>
      <c r="N18" s="1">
        <v>0</v>
      </c>
      <c r="O18" s="1"/>
      <c r="P18" s="1">
        <f t="shared" si="4"/>
        <v>56</v>
      </c>
      <c r="Q18" s="5">
        <f>12*P18-O18-N18-F18</f>
        <v>504</v>
      </c>
      <c r="R18" s="5"/>
      <c r="S18" s="1"/>
      <c r="T18" s="1">
        <f t="shared" si="5"/>
        <v>12</v>
      </c>
      <c r="U18" s="1">
        <f t="shared" si="6"/>
        <v>3</v>
      </c>
      <c r="V18" s="1">
        <v>24.6</v>
      </c>
      <c r="W18" s="1">
        <v>40.200000000000003</v>
      </c>
      <c r="X18" s="1">
        <v>24.2</v>
      </c>
      <c r="Y18" s="1">
        <v>25.6</v>
      </c>
      <c r="Z18" s="1">
        <v>31.8</v>
      </c>
      <c r="AA18" s="1">
        <v>28.6</v>
      </c>
      <c r="AB18" s="1">
        <v>19</v>
      </c>
      <c r="AC18" s="1">
        <v>28.2</v>
      </c>
      <c r="AD18" s="1">
        <v>23.6</v>
      </c>
      <c r="AE18" s="1">
        <v>30</v>
      </c>
      <c r="AF18" s="1"/>
      <c r="AG18" s="1">
        <f t="shared" si="3"/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7" t="s">
        <v>56</v>
      </c>
      <c r="B19" s="1" t="s">
        <v>40</v>
      </c>
      <c r="C19" s="1">
        <v>6.0570000000000004</v>
      </c>
      <c r="D19" s="1">
        <v>41.372999999999998</v>
      </c>
      <c r="E19" s="1">
        <v>9.5459999999999994</v>
      </c>
      <c r="F19" s="1">
        <v>16.702000000000002</v>
      </c>
      <c r="G19" s="8">
        <v>1</v>
      </c>
      <c r="H19" s="1">
        <v>120</v>
      </c>
      <c r="I19" s="1" t="s">
        <v>38</v>
      </c>
      <c r="J19" s="1">
        <v>9.5</v>
      </c>
      <c r="K19" s="1">
        <f t="shared" si="2"/>
        <v>4.5999999999999375E-2</v>
      </c>
      <c r="L19" s="1"/>
      <c r="M19" s="1"/>
      <c r="N19" s="1">
        <v>0</v>
      </c>
      <c r="O19" s="1"/>
      <c r="P19" s="1">
        <f t="shared" si="4"/>
        <v>1.9091999999999998</v>
      </c>
      <c r="Q19" s="5">
        <f t="shared" si="7"/>
        <v>10.026799999999994</v>
      </c>
      <c r="R19" s="5"/>
      <c r="S19" s="1"/>
      <c r="T19" s="1">
        <f t="shared" si="5"/>
        <v>14</v>
      </c>
      <c r="U19" s="1">
        <f t="shared" si="6"/>
        <v>8.7481667714225875</v>
      </c>
      <c r="V19" s="1">
        <v>0.95139999999999991</v>
      </c>
      <c r="W19" s="1">
        <v>2.5760000000000001</v>
      </c>
      <c r="X19" s="1">
        <v>1.1008</v>
      </c>
      <c r="Y19" s="1">
        <v>0.92700000000000005</v>
      </c>
      <c r="Z19" s="1">
        <v>2.6654</v>
      </c>
      <c r="AA19" s="1">
        <v>0.29699999999999999</v>
      </c>
      <c r="AB19" s="1">
        <v>2.5188000000000001</v>
      </c>
      <c r="AC19" s="1">
        <v>2.3445999999999998</v>
      </c>
      <c r="AD19" s="1">
        <v>1.8266</v>
      </c>
      <c r="AE19" s="1">
        <v>1.92</v>
      </c>
      <c r="AF19" s="1"/>
      <c r="AG19" s="1">
        <f t="shared" si="3"/>
        <v>10.026799999999994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7" t="s">
        <v>57</v>
      </c>
      <c r="B20" s="1" t="s">
        <v>37</v>
      </c>
      <c r="C20" s="1">
        <v>125</v>
      </c>
      <c r="D20" s="1">
        <v>353</v>
      </c>
      <c r="E20" s="1">
        <v>201</v>
      </c>
      <c r="F20" s="1">
        <v>178</v>
      </c>
      <c r="G20" s="8">
        <v>0.4</v>
      </c>
      <c r="H20" s="1">
        <v>45</v>
      </c>
      <c r="I20" s="1" t="s">
        <v>38</v>
      </c>
      <c r="J20" s="1">
        <v>212</v>
      </c>
      <c r="K20" s="1">
        <f t="shared" si="2"/>
        <v>-11</v>
      </c>
      <c r="L20" s="1"/>
      <c r="M20" s="1"/>
      <c r="N20" s="1">
        <v>0</v>
      </c>
      <c r="O20" s="1"/>
      <c r="P20" s="1">
        <f t="shared" si="4"/>
        <v>40.200000000000003</v>
      </c>
      <c r="Q20" s="5">
        <f>13*P20-O20-N20-F20</f>
        <v>344.6</v>
      </c>
      <c r="R20" s="5"/>
      <c r="S20" s="1"/>
      <c r="T20" s="1">
        <f t="shared" si="5"/>
        <v>13</v>
      </c>
      <c r="U20" s="1">
        <f t="shared" si="6"/>
        <v>4.4278606965174125</v>
      </c>
      <c r="V20" s="1">
        <v>12.8</v>
      </c>
      <c r="W20" s="1">
        <v>27.6</v>
      </c>
      <c r="X20" s="1">
        <v>12.2</v>
      </c>
      <c r="Y20" s="1">
        <v>13.2</v>
      </c>
      <c r="Z20" s="1">
        <v>30</v>
      </c>
      <c r="AA20" s="1">
        <v>31.4</v>
      </c>
      <c r="AB20" s="1">
        <v>31.6</v>
      </c>
      <c r="AC20" s="1">
        <v>36.6</v>
      </c>
      <c r="AD20" s="1">
        <v>30.4</v>
      </c>
      <c r="AE20" s="1">
        <v>28.8</v>
      </c>
      <c r="AF20" s="11" t="s">
        <v>53</v>
      </c>
      <c r="AG20" s="1">
        <f t="shared" si="3"/>
        <v>137.84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7" t="s">
        <v>58</v>
      </c>
      <c r="B21" s="1" t="s">
        <v>40</v>
      </c>
      <c r="C21" s="1">
        <v>61.411000000000001</v>
      </c>
      <c r="D21" s="1">
        <v>186.55199999999999</v>
      </c>
      <c r="E21" s="1">
        <v>118.73399999999999</v>
      </c>
      <c r="F21" s="1">
        <v>95.450999999999993</v>
      </c>
      <c r="G21" s="8">
        <v>1</v>
      </c>
      <c r="H21" s="1">
        <v>60</v>
      </c>
      <c r="I21" s="1" t="s">
        <v>43</v>
      </c>
      <c r="J21" s="1">
        <v>110.5</v>
      </c>
      <c r="K21" s="1">
        <f t="shared" si="2"/>
        <v>8.2339999999999947</v>
      </c>
      <c r="L21" s="1"/>
      <c r="M21" s="1"/>
      <c r="N21" s="1">
        <v>70</v>
      </c>
      <c r="O21" s="1"/>
      <c r="P21" s="1">
        <f t="shared" si="4"/>
        <v>23.7468</v>
      </c>
      <c r="Q21" s="5">
        <f t="shared" si="7"/>
        <v>167.0042</v>
      </c>
      <c r="R21" s="5"/>
      <c r="S21" s="1"/>
      <c r="T21" s="1">
        <f t="shared" si="5"/>
        <v>14</v>
      </c>
      <c r="U21" s="1">
        <f t="shared" si="6"/>
        <v>6.9672966462849724</v>
      </c>
      <c r="V21" s="1">
        <v>18.1572</v>
      </c>
      <c r="W21" s="1">
        <v>20.360600000000002</v>
      </c>
      <c r="X21" s="1">
        <v>17.090199999999999</v>
      </c>
      <c r="Y21" s="1">
        <v>16.121400000000001</v>
      </c>
      <c r="Z21" s="1">
        <v>25.002800000000001</v>
      </c>
      <c r="AA21" s="1">
        <v>26.200800000000001</v>
      </c>
      <c r="AB21" s="1">
        <v>16.432400000000001</v>
      </c>
      <c r="AC21" s="1">
        <v>22.497599999999998</v>
      </c>
      <c r="AD21" s="1">
        <v>22.491599999999998</v>
      </c>
      <c r="AE21" s="1">
        <v>24.372599999999998</v>
      </c>
      <c r="AF21" s="1"/>
      <c r="AG21" s="1">
        <f t="shared" si="3"/>
        <v>167.0042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7" t="s">
        <v>59</v>
      </c>
      <c r="B22" s="1" t="s">
        <v>37</v>
      </c>
      <c r="C22" s="1">
        <v>133</v>
      </c>
      <c r="D22" s="1">
        <v>66</v>
      </c>
      <c r="E22" s="1">
        <v>129</v>
      </c>
      <c r="F22" s="1">
        <v>57</v>
      </c>
      <c r="G22" s="8">
        <v>0.22</v>
      </c>
      <c r="H22" s="1">
        <v>120</v>
      </c>
      <c r="I22" s="1" t="s">
        <v>38</v>
      </c>
      <c r="J22" s="1">
        <v>133</v>
      </c>
      <c r="K22" s="1">
        <f t="shared" si="2"/>
        <v>-4</v>
      </c>
      <c r="L22" s="1"/>
      <c r="M22" s="1"/>
      <c r="N22" s="1">
        <v>80</v>
      </c>
      <c r="O22" s="1"/>
      <c r="P22" s="1">
        <f t="shared" si="4"/>
        <v>25.8</v>
      </c>
      <c r="Q22" s="5">
        <f t="shared" si="7"/>
        <v>224.2</v>
      </c>
      <c r="R22" s="5"/>
      <c r="S22" s="1"/>
      <c r="T22" s="1">
        <f t="shared" si="5"/>
        <v>14</v>
      </c>
      <c r="U22" s="1">
        <f t="shared" si="6"/>
        <v>5.3100775193798446</v>
      </c>
      <c r="V22" s="1">
        <v>17.8</v>
      </c>
      <c r="W22" s="1">
        <v>20.6</v>
      </c>
      <c r="X22" s="1">
        <v>17.2</v>
      </c>
      <c r="Y22" s="1">
        <v>19.600000000000001</v>
      </c>
      <c r="Z22" s="1">
        <v>18</v>
      </c>
      <c r="AA22" s="1">
        <v>21.2</v>
      </c>
      <c r="AB22" s="1">
        <v>13.6</v>
      </c>
      <c r="AC22" s="1">
        <v>16.2</v>
      </c>
      <c r="AD22" s="1">
        <v>14.4</v>
      </c>
      <c r="AE22" s="1">
        <v>22</v>
      </c>
      <c r="AF22" s="1"/>
      <c r="AG22" s="1">
        <f t="shared" si="3"/>
        <v>49.323999999999998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7" t="s">
        <v>60</v>
      </c>
      <c r="B23" s="1" t="s">
        <v>37</v>
      </c>
      <c r="C23" s="1">
        <v>5</v>
      </c>
      <c r="D23" s="1">
        <v>65</v>
      </c>
      <c r="E23" s="1">
        <v>60</v>
      </c>
      <c r="F23" s="1">
        <v>5</v>
      </c>
      <c r="G23" s="8">
        <v>0.09</v>
      </c>
      <c r="H23" s="1">
        <v>45</v>
      </c>
      <c r="I23" s="1" t="s">
        <v>38</v>
      </c>
      <c r="J23" s="1">
        <v>77</v>
      </c>
      <c r="K23" s="1">
        <f t="shared" si="2"/>
        <v>-17</v>
      </c>
      <c r="L23" s="1"/>
      <c r="M23" s="1"/>
      <c r="N23" s="1">
        <v>40</v>
      </c>
      <c r="O23" s="1"/>
      <c r="P23" s="1">
        <f t="shared" si="4"/>
        <v>12</v>
      </c>
      <c r="Q23" s="5">
        <f>13*P23-O23-N23-F23</f>
        <v>111</v>
      </c>
      <c r="R23" s="5"/>
      <c r="S23" s="1"/>
      <c r="T23" s="1">
        <f t="shared" si="5"/>
        <v>13</v>
      </c>
      <c r="U23" s="1">
        <f t="shared" si="6"/>
        <v>3.75</v>
      </c>
      <c r="V23" s="1">
        <v>7.4</v>
      </c>
      <c r="W23" s="1">
        <v>7.4</v>
      </c>
      <c r="X23" s="1">
        <v>1.2</v>
      </c>
      <c r="Y23" s="1">
        <v>-1.2</v>
      </c>
      <c r="Z23" s="1">
        <v>12</v>
      </c>
      <c r="AA23" s="1">
        <v>0.4</v>
      </c>
      <c r="AB23" s="1">
        <v>1.2</v>
      </c>
      <c r="AC23" s="1">
        <v>5.8</v>
      </c>
      <c r="AD23" s="1">
        <v>4.8</v>
      </c>
      <c r="AE23" s="1">
        <v>4</v>
      </c>
      <c r="AF23" s="1"/>
      <c r="AG23" s="1">
        <f t="shared" si="3"/>
        <v>9.99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7" t="s">
        <v>61</v>
      </c>
      <c r="B24" s="1" t="s">
        <v>40</v>
      </c>
      <c r="C24" s="1">
        <v>87.394999999999996</v>
      </c>
      <c r="D24" s="1">
        <v>202.08799999999999</v>
      </c>
      <c r="E24" s="1">
        <v>124.267</v>
      </c>
      <c r="F24" s="1">
        <v>113.172</v>
      </c>
      <c r="G24" s="8">
        <v>1</v>
      </c>
      <c r="H24" s="1">
        <v>45</v>
      </c>
      <c r="I24" s="1" t="s">
        <v>52</v>
      </c>
      <c r="J24" s="1">
        <v>139</v>
      </c>
      <c r="K24" s="1">
        <f t="shared" si="2"/>
        <v>-14.733000000000004</v>
      </c>
      <c r="L24" s="1"/>
      <c r="M24" s="1"/>
      <c r="N24" s="1">
        <v>130</v>
      </c>
      <c r="O24" s="1">
        <v>100</v>
      </c>
      <c r="P24" s="1">
        <f t="shared" si="4"/>
        <v>24.853400000000001</v>
      </c>
      <c r="Q24" s="5">
        <f t="shared" si="7"/>
        <v>4.7756000000000256</v>
      </c>
      <c r="R24" s="5"/>
      <c r="S24" s="1"/>
      <c r="T24" s="1">
        <f t="shared" si="5"/>
        <v>14.000000000000004</v>
      </c>
      <c r="U24" s="1">
        <f t="shared" si="6"/>
        <v>13.807849227872243</v>
      </c>
      <c r="V24" s="1">
        <v>32.701000000000001</v>
      </c>
      <c r="W24" s="1">
        <v>28.6462</v>
      </c>
      <c r="X24" s="1">
        <v>25.0474</v>
      </c>
      <c r="Y24" s="1">
        <v>18.091799999999999</v>
      </c>
      <c r="Z24" s="1">
        <v>31.63</v>
      </c>
      <c r="AA24" s="1">
        <v>26.5412</v>
      </c>
      <c r="AB24" s="1">
        <v>28.030999999999999</v>
      </c>
      <c r="AC24" s="1">
        <v>24.486000000000001</v>
      </c>
      <c r="AD24" s="1">
        <v>24.372</v>
      </c>
      <c r="AE24" s="1">
        <v>25.355599999999999</v>
      </c>
      <c r="AF24" s="1"/>
      <c r="AG24" s="1">
        <f t="shared" si="3"/>
        <v>4.7756000000000256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7" t="s">
        <v>62</v>
      </c>
      <c r="B25" s="1" t="s">
        <v>37</v>
      </c>
      <c r="C25" s="1">
        <v>117</v>
      </c>
      <c r="D25" s="1">
        <v>117</v>
      </c>
      <c r="E25" s="1">
        <v>106</v>
      </c>
      <c r="F25" s="1"/>
      <c r="G25" s="8">
        <v>0.4</v>
      </c>
      <c r="H25" s="1">
        <v>60</v>
      </c>
      <c r="I25" s="1" t="s">
        <v>38</v>
      </c>
      <c r="J25" s="1">
        <v>130</v>
      </c>
      <c r="K25" s="1">
        <f t="shared" si="2"/>
        <v>-24</v>
      </c>
      <c r="L25" s="1"/>
      <c r="M25" s="1"/>
      <c r="N25" s="1">
        <v>130</v>
      </c>
      <c r="O25" s="1"/>
      <c r="P25" s="1">
        <f t="shared" si="4"/>
        <v>21.2</v>
      </c>
      <c r="Q25" s="5">
        <f t="shared" si="7"/>
        <v>166.8</v>
      </c>
      <c r="R25" s="5"/>
      <c r="S25" s="1"/>
      <c r="T25" s="1">
        <f t="shared" si="5"/>
        <v>14.000000000000002</v>
      </c>
      <c r="U25" s="1">
        <f t="shared" si="6"/>
        <v>6.1320754716981138</v>
      </c>
      <c r="V25" s="1">
        <v>16.8</v>
      </c>
      <c r="W25" s="1">
        <v>10.4</v>
      </c>
      <c r="X25" s="1">
        <v>11.6</v>
      </c>
      <c r="Y25" s="1">
        <v>19</v>
      </c>
      <c r="Z25" s="1">
        <v>13</v>
      </c>
      <c r="AA25" s="1">
        <v>16.2</v>
      </c>
      <c r="AB25" s="1">
        <v>13.2</v>
      </c>
      <c r="AC25" s="1">
        <v>26.6</v>
      </c>
      <c r="AD25" s="1">
        <v>19.2</v>
      </c>
      <c r="AE25" s="1">
        <v>20.399999999999999</v>
      </c>
      <c r="AF25" s="11" t="s">
        <v>53</v>
      </c>
      <c r="AG25" s="1">
        <f t="shared" si="3"/>
        <v>66.720000000000013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7" t="s">
        <v>63</v>
      </c>
      <c r="B26" s="1" t="s">
        <v>37</v>
      </c>
      <c r="C26" s="1"/>
      <c r="D26" s="1">
        <v>615</v>
      </c>
      <c r="E26" s="1">
        <v>461</v>
      </c>
      <c r="F26" s="1">
        <v>139</v>
      </c>
      <c r="G26" s="8">
        <v>0.4</v>
      </c>
      <c r="H26" s="1">
        <v>60</v>
      </c>
      <c r="I26" s="1" t="s">
        <v>43</v>
      </c>
      <c r="J26" s="1">
        <v>497.5</v>
      </c>
      <c r="K26" s="1">
        <f t="shared" si="2"/>
        <v>-36.5</v>
      </c>
      <c r="L26" s="1"/>
      <c r="M26" s="1"/>
      <c r="N26" s="1">
        <v>100</v>
      </c>
      <c r="O26" s="1"/>
      <c r="P26" s="1">
        <f t="shared" si="4"/>
        <v>92.2</v>
      </c>
      <c r="Q26" s="5">
        <f>12*P26-O26-N26-F26</f>
        <v>867.40000000000009</v>
      </c>
      <c r="R26" s="5"/>
      <c r="S26" s="1"/>
      <c r="T26" s="1">
        <f t="shared" si="5"/>
        <v>12</v>
      </c>
      <c r="U26" s="1">
        <f t="shared" si="6"/>
        <v>2.5921908893709329</v>
      </c>
      <c r="V26" s="1">
        <v>-0.4</v>
      </c>
      <c r="W26" s="1">
        <v>60.2</v>
      </c>
      <c r="X26" s="1">
        <v>50.4</v>
      </c>
      <c r="Y26" s="1">
        <v>51.6</v>
      </c>
      <c r="Z26" s="1">
        <v>89</v>
      </c>
      <c r="AA26" s="1">
        <v>53.6</v>
      </c>
      <c r="AB26" s="1">
        <v>71</v>
      </c>
      <c r="AC26" s="1">
        <v>63.4</v>
      </c>
      <c r="AD26" s="1">
        <v>64.2</v>
      </c>
      <c r="AE26" s="1">
        <v>56.130800000000001</v>
      </c>
      <c r="AF26" s="1"/>
      <c r="AG26" s="1">
        <f t="shared" si="3"/>
        <v>346.96000000000004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2" t="s">
        <v>64</v>
      </c>
      <c r="B27" s="12" t="s">
        <v>37</v>
      </c>
      <c r="C27" s="12">
        <v>8</v>
      </c>
      <c r="D27" s="12">
        <v>2</v>
      </c>
      <c r="E27" s="12">
        <v>5</v>
      </c>
      <c r="F27" s="12">
        <v>5</v>
      </c>
      <c r="G27" s="13">
        <v>0</v>
      </c>
      <c r="H27" s="12">
        <v>60</v>
      </c>
      <c r="I27" s="12" t="s">
        <v>65</v>
      </c>
      <c r="J27" s="12">
        <v>5</v>
      </c>
      <c r="K27" s="12">
        <f t="shared" si="2"/>
        <v>0</v>
      </c>
      <c r="L27" s="12"/>
      <c r="M27" s="12"/>
      <c r="N27" s="12">
        <v>0</v>
      </c>
      <c r="O27" s="12"/>
      <c r="P27" s="12">
        <f t="shared" si="4"/>
        <v>1</v>
      </c>
      <c r="Q27" s="14"/>
      <c r="R27" s="14"/>
      <c r="S27" s="12"/>
      <c r="T27" s="12">
        <f t="shared" si="5"/>
        <v>5</v>
      </c>
      <c r="U27" s="12">
        <f t="shared" si="6"/>
        <v>5</v>
      </c>
      <c r="V27" s="12">
        <v>0.8</v>
      </c>
      <c r="W27" s="12">
        <v>0.6</v>
      </c>
      <c r="X27" s="12">
        <v>0.2</v>
      </c>
      <c r="Y27" s="12">
        <v>0.8</v>
      </c>
      <c r="Z27" s="12">
        <v>-0.6</v>
      </c>
      <c r="AA27" s="12">
        <v>1.2</v>
      </c>
      <c r="AB27" s="12">
        <v>0.8</v>
      </c>
      <c r="AC27" s="12">
        <v>3.2</v>
      </c>
      <c r="AD27" s="12">
        <v>2.2000000000000002</v>
      </c>
      <c r="AE27" s="12">
        <v>2.2000000000000002</v>
      </c>
      <c r="AF27" s="16" t="s">
        <v>41</v>
      </c>
      <c r="AG27" s="12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66</v>
      </c>
      <c r="B28" s="12" t="s">
        <v>37</v>
      </c>
      <c r="C28" s="12">
        <v>8</v>
      </c>
      <c r="D28" s="12"/>
      <c r="E28" s="12"/>
      <c r="F28" s="12">
        <v>8</v>
      </c>
      <c r="G28" s="13">
        <v>0</v>
      </c>
      <c r="H28" s="12">
        <v>60</v>
      </c>
      <c r="I28" s="12" t="s">
        <v>65</v>
      </c>
      <c r="J28" s="12"/>
      <c r="K28" s="12">
        <f t="shared" si="2"/>
        <v>0</v>
      </c>
      <c r="L28" s="12"/>
      <c r="M28" s="12"/>
      <c r="N28" s="12">
        <v>0</v>
      </c>
      <c r="O28" s="12"/>
      <c r="P28" s="12">
        <f t="shared" si="4"/>
        <v>0</v>
      </c>
      <c r="Q28" s="14"/>
      <c r="R28" s="14"/>
      <c r="S28" s="12"/>
      <c r="T28" s="12" t="e">
        <f t="shared" si="5"/>
        <v>#DIV/0!</v>
      </c>
      <c r="U28" s="12" t="e">
        <f t="shared" si="6"/>
        <v>#DIV/0!</v>
      </c>
      <c r="V28" s="12">
        <v>-0.2</v>
      </c>
      <c r="W28" s="12">
        <v>0.4</v>
      </c>
      <c r="X28" s="12">
        <v>0.6</v>
      </c>
      <c r="Y28" s="12">
        <v>0.4</v>
      </c>
      <c r="Z28" s="12">
        <v>0</v>
      </c>
      <c r="AA28" s="12">
        <v>0</v>
      </c>
      <c r="AB28" s="12">
        <v>0.8</v>
      </c>
      <c r="AC28" s="12">
        <v>0.4</v>
      </c>
      <c r="AD28" s="12">
        <v>0.2</v>
      </c>
      <c r="AE28" s="12">
        <v>0.8</v>
      </c>
      <c r="AF28" s="16" t="s">
        <v>41</v>
      </c>
      <c r="AG28" s="12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7" t="s">
        <v>67</v>
      </c>
      <c r="B29" s="1" t="s">
        <v>37</v>
      </c>
      <c r="C29" s="1">
        <v>119</v>
      </c>
      <c r="D29" s="1">
        <v>374</v>
      </c>
      <c r="E29" s="1">
        <v>315</v>
      </c>
      <c r="F29" s="1">
        <v>54</v>
      </c>
      <c r="G29" s="8">
        <v>0.4</v>
      </c>
      <c r="H29" s="1">
        <v>60</v>
      </c>
      <c r="I29" s="1" t="s">
        <v>43</v>
      </c>
      <c r="J29" s="1">
        <v>315</v>
      </c>
      <c r="K29" s="1">
        <f t="shared" si="2"/>
        <v>0</v>
      </c>
      <c r="L29" s="1"/>
      <c r="M29" s="1"/>
      <c r="N29" s="1">
        <v>280</v>
      </c>
      <c r="O29" s="1">
        <v>240</v>
      </c>
      <c r="P29" s="1">
        <f t="shared" si="4"/>
        <v>63</v>
      </c>
      <c r="Q29" s="5">
        <f>14*P29-O29-N29-F29</f>
        <v>308</v>
      </c>
      <c r="R29" s="5"/>
      <c r="S29" s="1"/>
      <c r="T29" s="1">
        <f t="shared" si="5"/>
        <v>14</v>
      </c>
      <c r="U29" s="1">
        <f t="shared" si="6"/>
        <v>9.1111111111111107</v>
      </c>
      <c r="V29" s="1">
        <v>60</v>
      </c>
      <c r="W29" s="1">
        <v>48</v>
      </c>
      <c r="X29" s="1">
        <v>45.4</v>
      </c>
      <c r="Y29" s="1">
        <v>40</v>
      </c>
      <c r="Z29" s="1">
        <v>67</v>
      </c>
      <c r="AA29" s="1">
        <v>61.6</v>
      </c>
      <c r="AB29" s="1">
        <v>62.4</v>
      </c>
      <c r="AC29" s="1">
        <v>55.4</v>
      </c>
      <c r="AD29" s="1">
        <v>57</v>
      </c>
      <c r="AE29" s="1">
        <v>69.2</v>
      </c>
      <c r="AF29" s="1" t="s">
        <v>53</v>
      </c>
      <c r="AG29" s="1">
        <f>G29*Q29</f>
        <v>123.2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2" t="s">
        <v>68</v>
      </c>
      <c r="B30" s="12" t="s">
        <v>37</v>
      </c>
      <c r="C30" s="12">
        <v>-6</v>
      </c>
      <c r="D30" s="12"/>
      <c r="E30" s="12"/>
      <c r="F30" s="15">
        <v>-6</v>
      </c>
      <c r="G30" s="13">
        <v>0</v>
      </c>
      <c r="H30" s="12" t="e">
        <v>#N/A</v>
      </c>
      <c r="I30" s="12" t="s">
        <v>65</v>
      </c>
      <c r="J30" s="12"/>
      <c r="K30" s="12">
        <f t="shared" si="2"/>
        <v>0</v>
      </c>
      <c r="L30" s="12"/>
      <c r="M30" s="12"/>
      <c r="N30" s="12">
        <v>0</v>
      </c>
      <c r="O30" s="12"/>
      <c r="P30" s="12">
        <f t="shared" si="4"/>
        <v>0</v>
      </c>
      <c r="Q30" s="14"/>
      <c r="R30" s="14"/>
      <c r="S30" s="12"/>
      <c r="T30" s="12" t="e">
        <f t="shared" si="5"/>
        <v>#DIV/0!</v>
      </c>
      <c r="U30" s="12" t="e">
        <f t="shared" si="6"/>
        <v>#DIV/0!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 t="s">
        <v>69</v>
      </c>
      <c r="AG30" s="12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7" t="s">
        <v>70</v>
      </c>
      <c r="B31" s="1" t="s">
        <v>37</v>
      </c>
      <c r="C31" s="1">
        <v>2</v>
      </c>
      <c r="D31" s="1">
        <v>652</v>
      </c>
      <c r="E31" s="1">
        <v>510</v>
      </c>
      <c r="F31" s="1">
        <v>80</v>
      </c>
      <c r="G31" s="8">
        <v>0.4</v>
      </c>
      <c r="H31" s="1">
        <v>60</v>
      </c>
      <c r="I31" s="1" t="s">
        <v>38</v>
      </c>
      <c r="J31" s="1">
        <v>506.3</v>
      </c>
      <c r="K31" s="1">
        <f t="shared" si="2"/>
        <v>3.6999999999999886</v>
      </c>
      <c r="L31" s="1"/>
      <c r="M31" s="1"/>
      <c r="N31" s="1">
        <v>94</v>
      </c>
      <c r="O31" s="1">
        <v>96</v>
      </c>
      <c r="P31" s="1">
        <f t="shared" si="4"/>
        <v>102</v>
      </c>
      <c r="Q31" s="5">
        <f>12*P31-O31-N31-F31</f>
        <v>954</v>
      </c>
      <c r="R31" s="5"/>
      <c r="S31" s="1"/>
      <c r="T31" s="1">
        <f t="shared" si="5"/>
        <v>12</v>
      </c>
      <c r="U31" s="1">
        <f t="shared" si="6"/>
        <v>2.6470588235294117</v>
      </c>
      <c r="V31" s="1">
        <v>51</v>
      </c>
      <c r="W31" s="1">
        <v>66.599999999999994</v>
      </c>
      <c r="X31" s="1">
        <v>44.2</v>
      </c>
      <c r="Y31" s="1">
        <v>43.2</v>
      </c>
      <c r="Z31" s="1">
        <v>69.8</v>
      </c>
      <c r="AA31" s="1">
        <v>61.2</v>
      </c>
      <c r="AB31" s="1">
        <v>80.599999999999994</v>
      </c>
      <c r="AC31" s="1">
        <v>67.2</v>
      </c>
      <c r="AD31" s="1">
        <v>62.2</v>
      </c>
      <c r="AE31" s="1">
        <v>71.8</v>
      </c>
      <c r="AF31" s="1" t="s">
        <v>53</v>
      </c>
      <c r="AG31" s="1">
        <f>G31*Q31</f>
        <v>381.6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7" t="s">
        <v>71</v>
      </c>
      <c r="B32" s="1" t="s">
        <v>37</v>
      </c>
      <c r="C32" s="1">
        <v>97</v>
      </c>
      <c r="D32" s="1">
        <v>38</v>
      </c>
      <c r="E32" s="1">
        <v>86</v>
      </c>
      <c r="F32" s="1">
        <v>20</v>
      </c>
      <c r="G32" s="8">
        <v>0.1</v>
      </c>
      <c r="H32" s="1">
        <v>45</v>
      </c>
      <c r="I32" s="1" t="s">
        <v>38</v>
      </c>
      <c r="J32" s="1">
        <v>91</v>
      </c>
      <c r="K32" s="1">
        <f t="shared" si="2"/>
        <v>-5</v>
      </c>
      <c r="L32" s="1"/>
      <c r="M32" s="1"/>
      <c r="N32" s="1">
        <v>7</v>
      </c>
      <c r="O32" s="1"/>
      <c r="P32" s="1">
        <f t="shared" si="4"/>
        <v>17.2</v>
      </c>
      <c r="Q32" s="5">
        <f>11*P32-O32-N32-F32</f>
        <v>162.19999999999999</v>
      </c>
      <c r="R32" s="5"/>
      <c r="S32" s="1"/>
      <c r="T32" s="1">
        <f t="shared" si="5"/>
        <v>11</v>
      </c>
      <c r="U32" s="1">
        <f t="shared" si="6"/>
        <v>1.5697674418604652</v>
      </c>
      <c r="V32" s="1">
        <v>7.4</v>
      </c>
      <c r="W32" s="1">
        <v>8.1999999999999993</v>
      </c>
      <c r="X32" s="1">
        <v>0.4</v>
      </c>
      <c r="Y32" s="1">
        <v>8.4</v>
      </c>
      <c r="Z32" s="1">
        <v>19.8</v>
      </c>
      <c r="AA32" s="1">
        <v>9.6</v>
      </c>
      <c r="AB32" s="1">
        <v>15.6</v>
      </c>
      <c r="AC32" s="1">
        <v>12.6</v>
      </c>
      <c r="AD32" s="1">
        <v>15.8</v>
      </c>
      <c r="AE32" s="1">
        <v>20.8</v>
      </c>
      <c r="AF32" s="1"/>
      <c r="AG32" s="1">
        <f>G32*Q32</f>
        <v>16.22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7" t="s">
        <v>72</v>
      </c>
      <c r="B33" s="1" t="s">
        <v>37</v>
      </c>
      <c r="C33" s="1">
        <v>91</v>
      </c>
      <c r="D33" s="1">
        <v>64</v>
      </c>
      <c r="E33" s="1">
        <v>100</v>
      </c>
      <c r="F33" s="1">
        <v>7</v>
      </c>
      <c r="G33" s="8">
        <v>0.1</v>
      </c>
      <c r="H33" s="1">
        <v>60</v>
      </c>
      <c r="I33" s="1" t="s">
        <v>38</v>
      </c>
      <c r="J33" s="1">
        <v>112</v>
      </c>
      <c r="K33" s="1">
        <f t="shared" si="2"/>
        <v>-12</v>
      </c>
      <c r="L33" s="1"/>
      <c r="M33" s="1"/>
      <c r="N33" s="1">
        <v>32</v>
      </c>
      <c r="O33" s="1">
        <v>28</v>
      </c>
      <c r="P33" s="1">
        <f t="shared" si="4"/>
        <v>20</v>
      </c>
      <c r="Q33" s="5">
        <f>12*P33-O33-N33-F33</f>
        <v>173</v>
      </c>
      <c r="R33" s="5"/>
      <c r="S33" s="1"/>
      <c r="T33" s="1">
        <f t="shared" si="5"/>
        <v>12</v>
      </c>
      <c r="U33" s="1">
        <f t="shared" si="6"/>
        <v>3.35</v>
      </c>
      <c r="V33" s="1">
        <v>12</v>
      </c>
      <c r="W33" s="1">
        <v>12.6</v>
      </c>
      <c r="X33" s="1">
        <v>14.2</v>
      </c>
      <c r="Y33" s="1">
        <v>11.8</v>
      </c>
      <c r="Z33" s="1">
        <v>14.6</v>
      </c>
      <c r="AA33" s="1">
        <v>14.2</v>
      </c>
      <c r="AB33" s="1">
        <v>10.4</v>
      </c>
      <c r="AC33" s="1">
        <v>13.2</v>
      </c>
      <c r="AD33" s="1">
        <v>11.4</v>
      </c>
      <c r="AE33" s="1">
        <v>13.6</v>
      </c>
      <c r="AF33" s="1" t="s">
        <v>53</v>
      </c>
      <c r="AG33" s="1">
        <f>G33*Q33</f>
        <v>17.3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7" t="s">
        <v>73</v>
      </c>
      <c r="B34" s="1" t="s">
        <v>37</v>
      </c>
      <c r="C34" s="1">
        <v>35</v>
      </c>
      <c r="D34" s="1">
        <v>135</v>
      </c>
      <c r="E34" s="1">
        <v>88</v>
      </c>
      <c r="F34" s="1"/>
      <c r="G34" s="8">
        <v>0.1</v>
      </c>
      <c r="H34" s="1">
        <v>60</v>
      </c>
      <c r="I34" s="1" t="s">
        <v>38</v>
      </c>
      <c r="J34" s="1">
        <v>107</v>
      </c>
      <c r="K34" s="1">
        <f t="shared" si="2"/>
        <v>-19</v>
      </c>
      <c r="L34" s="1"/>
      <c r="M34" s="1"/>
      <c r="N34" s="1">
        <v>80</v>
      </c>
      <c r="O34" s="1">
        <v>50</v>
      </c>
      <c r="P34" s="1">
        <f t="shared" si="4"/>
        <v>17.600000000000001</v>
      </c>
      <c r="Q34" s="5">
        <f t="shared" ref="Q34:Q35" si="8">14*P34-O34-N34-F34</f>
        <v>116.40000000000003</v>
      </c>
      <c r="R34" s="5"/>
      <c r="S34" s="1"/>
      <c r="T34" s="1">
        <f t="shared" si="5"/>
        <v>14</v>
      </c>
      <c r="U34" s="1">
        <f t="shared" si="6"/>
        <v>7.3863636363636358</v>
      </c>
      <c r="V34" s="1">
        <v>12</v>
      </c>
      <c r="W34" s="1">
        <v>10.6</v>
      </c>
      <c r="X34" s="1">
        <v>12.6</v>
      </c>
      <c r="Y34" s="1">
        <v>15.8</v>
      </c>
      <c r="Z34" s="1">
        <v>10.8</v>
      </c>
      <c r="AA34" s="1">
        <v>15.2</v>
      </c>
      <c r="AB34" s="1">
        <v>12</v>
      </c>
      <c r="AC34" s="1">
        <v>10.4</v>
      </c>
      <c r="AD34" s="1">
        <v>10.199999999999999</v>
      </c>
      <c r="AE34" s="1">
        <v>8.8000000000000007</v>
      </c>
      <c r="AF34" s="1"/>
      <c r="AG34" s="1">
        <f>G34*Q34</f>
        <v>11.640000000000004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7" t="s">
        <v>74</v>
      </c>
      <c r="B35" s="1" t="s">
        <v>37</v>
      </c>
      <c r="C35" s="1">
        <v>53</v>
      </c>
      <c r="D35" s="1">
        <v>85</v>
      </c>
      <c r="E35" s="1">
        <v>107</v>
      </c>
      <c r="F35" s="1"/>
      <c r="G35" s="8">
        <v>0.4</v>
      </c>
      <c r="H35" s="1">
        <v>45</v>
      </c>
      <c r="I35" s="1" t="s">
        <v>38</v>
      </c>
      <c r="J35" s="1">
        <v>136</v>
      </c>
      <c r="K35" s="1">
        <f t="shared" si="2"/>
        <v>-29</v>
      </c>
      <c r="L35" s="1"/>
      <c r="M35" s="1"/>
      <c r="N35" s="1">
        <v>100</v>
      </c>
      <c r="O35" s="1">
        <v>90</v>
      </c>
      <c r="P35" s="1">
        <f t="shared" si="4"/>
        <v>21.4</v>
      </c>
      <c r="Q35" s="5">
        <f t="shared" si="8"/>
        <v>109.59999999999997</v>
      </c>
      <c r="R35" s="5"/>
      <c r="S35" s="1"/>
      <c r="T35" s="1">
        <f t="shared" si="5"/>
        <v>14</v>
      </c>
      <c r="U35" s="1">
        <f t="shared" si="6"/>
        <v>8.878504672897197</v>
      </c>
      <c r="V35" s="1">
        <v>21</v>
      </c>
      <c r="W35" s="1">
        <v>18.2</v>
      </c>
      <c r="X35" s="1">
        <v>19.8</v>
      </c>
      <c r="Y35" s="1">
        <v>17.399999999999999</v>
      </c>
      <c r="Z35" s="1">
        <v>23</v>
      </c>
      <c r="AA35" s="1">
        <v>22.4</v>
      </c>
      <c r="AB35" s="1">
        <v>19.8</v>
      </c>
      <c r="AC35" s="1">
        <v>26.4</v>
      </c>
      <c r="AD35" s="1">
        <v>20.6</v>
      </c>
      <c r="AE35" s="1">
        <v>41</v>
      </c>
      <c r="AF35" s="1"/>
      <c r="AG35" s="1">
        <f>G35*Q35</f>
        <v>43.839999999999989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2" t="s">
        <v>75</v>
      </c>
      <c r="B36" s="12" t="s">
        <v>37</v>
      </c>
      <c r="C36" s="12">
        <v>81</v>
      </c>
      <c r="D36" s="12">
        <v>92</v>
      </c>
      <c r="E36" s="12">
        <v>-1</v>
      </c>
      <c r="F36" s="12">
        <v>69</v>
      </c>
      <c r="G36" s="13">
        <v>0</v>
      </c>
      <c r="H36" s="12">
        <v>45</v>
      </c>
      <c r="I36" s="12" t="s">
        <v>65</v>
      </c>
      <c r="J36" s="12">
        <v>13</v>
      </c>
      <c r="K36" s="12">
        <f t="shared" si="2"/>
        <v>-14</v>
      </c>
      <c r="L36" s="12"/>
      <c r="M36" s="12"/>
      <c r="N36" s="12">
        <v>0</v>
      </c>
      <c r="O36" s="12"/>
      <c r="P36" s="12">
        <f t="shared" si="4"/>
        <v>-0.2</v>
      </c>
      <c r="Q36" s="14"/>
      <c r="R36" s="14"/>
      <c r="S36" s="12"/>
      <c r="T36" s="12">
        <f t="shared" si="5"/>
        <v>-345</v>
      </c>
      <c r="U36" s="12">
        <f t="shared" si="6"/>
        <v>-345</v>
      </c>
      <c r="V36" s="12">
        <v>0.2</v>
      </c>
      <c r="W36" s="12">
        <v>-3.6</v>
      </c>
      <c r="X36" s="12">
        <v>1</v>
      </c>
      <c r="Y36" s="12">
        <v>12.2</v>
      </c>
      <c r="Z36" s="12">
        <v>3.4</v>
      </c>
      <c r="AA36" s="12">
        <v>3</v>
      </c>
      <c r="AB36" s="12">
        <v>4.8</v>
      </c>
      <c r="AC36" s="12">
        <v>12.4</v>
      </c>
      <c r="AD36" s="12">
        <v>4.8</v>
      </c>
      <c r="AE36" s="12">
        <v>3.4</v>
      </c>
      <c r="AF36" s="16" t="s">
        <v>41</v>
      </c>
      <c r="AG36" s="12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7" t="s">
        <v>76</v>
      </c>
      <c r="B37" s="1" t="s">
        <v>40</v>
      </c>
      <c r="C37" s="1">
        <v>69.387</v>
      </c>
      <c r="D37" s="1">
        <v>161.54599999999999</v>
      </c>
      <c r="E37" s="1">
        <v>108.09399999999999</v>
      </c>
      <c r="F37" s="1">
        <v>51.883000000000003</v>
      </c>
      <c r="G37" s="8">
        <v>1</v>
      </c>
      <c r="H37" s="1">
        <v>60</v>
      </c>
      <c r="I37" s="1" t="s">
        <v>43</v>
      </c>
      <c r="J37" s="1">
        <v>110.4</v>
      </c>
      <c r="K37" s="1">
        <f t="shared" si="2"/>
        <v>-2.3060000000000116</v>
      </c>
      <c r="L37" s="1"/>
      <c r="M37" s="1"/>
      <c r="N37" s="1">
        <v>40</v>
      </c>
      <c r="O37" s="1">
        <v>40</v>
      </c>
      <c r="P37" s="1">
        <f t="shared" si="4"/>
        <v>21.6188</v>
      </c>
      <c r="Q37" s="5">
        <f t="shared" ref="Q37:Q47" si="9">14*P37-O37-N37-F37</f>
        <v>170.78020000000001</v>
      </c>
      <c r="R37" s="5"/>
      <c r="S37" s="1"/>
      <c r="T37" s="1">
        <f t="shared" si="5"/>
        <v>14</v>
      </c>
      <c r="U37" s="1">
        <f t="shared" si="6"/>
        <v>6.1003848502229543</v>
      </c>
      <c r="V37" s="1">
        <v>15.906599999999999</v>
      </c>
      <c r="W37" s="1">
        <v>16.2286</v>
      </c>
      <c r="X37" s="1">
        <v>15.005599999999999</v>
      </c>
      <c r="Y37" s="1">
        <v>11.999000000000001</v>
      </c>
      <c r="Z37" s="1">
        <v>21.760999999999999</v>
      </c>
      <c r="AA37" s="1">
        <v>18.605799999999999</v>
      </c>
      <c r="AB37" s="1">
        <v>15.64</v>
      </c>
      <c r="AC37" s="1">
        <v>21.378399999999999</v>
      </c>
      <c r="AD37" s="1">
        <v>17.197800000000001</v>
      </c>
      <c r="AE37" s="1">
        <v>20.586400000000001</v>
      </c>
      <c r="AF37" s="1"/>
      <c r="AG37" s="1">
        <f t="shared" ref="AG37:AG50" si="10">G37*Q37</f>
        <v>170.78020000000001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7" t="s">
        <v>77</v>
      </c>
      <c r="B38" s="1" t="s">
        <v>40</v>
      </c>
      <c r="C38" s="1">
        <v>37.146999999999998</v>
      </c>
      <c r="D38" s="1">
        <v>118.94499999999999</v>
      </c>
      <c r="E38" s="1">
        <v>92.966999999999999</v>
      </c>
      <c r="F38" s="1">
        <v>27.742000000000001</v>
      </c>
      <c r="G38" s="8">
        <v>1</v>
      </c>
      <c r="H38" s="1">
        <v>45</v>
      </c>
      <c r="I38" s="1" t="s">
        <v>38</v>
      </c>
      <c r="J38" s="1">
        <v>93</v>
      </c>
      <c r="K38" s="1">
        <f t="shared" ref="K38:K66" si="11">E38-J38</f>
        <v>-3.3000000000001251E-2</v>
      </c>
      <c r="L38" s="1"/>
      <c r="M38" s="1"/>
      <c r="N38" s="1">
        <v>40</v>
      </c>
      <c r="O38" s="1">
        <v>30</v>
      </c>
      <c r="P38" s="1">
        <f t="shared" si="4"/>
        <v>18.593399999999999</v>
      </c>
      <c r="Q38" s="5">
        <f t="shared" si="9"/>
        <v>162.56559999999999</v>
      </c>
      <c r="R38" s="5"/>
      <c r="S38" s="1"/>
      <c r="T38" s="1">
        <f t="shared" si="5"/>
        <v>14</v>
      </c>
      <c r="U38" s="1">
        <f t="shared" si="6"/>
        <v>5.2568115567889686</v>
      </c>
      <c r="V38" s="1">
        <v>12.3454</v>
      </c>
      <c r="W38" s="1">
        <v>11.870200000000001</v>
      </c>
      <c r="X38" s="1">
        <v>10.557600000000001</v>
      </c>
      <c r="Y38" s="1">
        <v>12.329000000000001</v>
      </c>
      <c r="Z38" s="1">
        <v>17.172599999999999</v>
      </c>
      <c r="AA38" s="1">
        <v>13.518599999999999</v>
      </c>
      <c r="AB38" s="1">
        <v>14.8996</v>
      </c>
      <c r="AC38" s="1">
        <v>12.6632</v>
      </c>
      <c r="AD38" s="1">
        <v>9.3425999999999991</v>
      </c>
      <c r="AE38" s="1">
        <v>16.982800000000001</v>
      </c>
      <c r="AF38" s="1"/>
      <c r="AG38" s="1">
        <f t="shared" si="10"/>
        <v>162.56559999999999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7" t="s">
        <v>78</v>
      </c>
      <c r="B39" s="1" t="s">
        <v>40</v>
      </c>
      <c r="C39" s="1">
        <v>47.993000000000002</v>
      </c>
      <c r="D39" s="1">
        <v>66.572999999999993</v>
      </c>
      <c r="E39" s="1">
        <v>59.173999999999999</v>
      </c>
      <c r="F39" s="1">
        <v>40.826999999999998</v>
      </c>
      <c r="G39" s="8">
        <v>1</v>
      </c>
      <c r="H39" s="1">
        <v>45</v>
      </c>
      <c r="I39" s="1" t="s">
        <v>38</v>
      </c>
      <c r="J39" s="1">
        <v>61</v>
      </c>
      <c r="K39" s="1">
        <f t="shared" si="11"/>
        <v>-1.8260000000000005</v>
      </c>
      <c r="L39" s="1"/>
      <c r="M39" s="1"/>
      <c r="N39" s="1">
        <v>15</v>
      </c>
      <c r="O39" s="1">
        <v>15</v>
      </c>
      <c r="P39" s="1">
        <f t="shared" si="4"/>
        <v>11.8348</v>
      </c>
      <c r="Q39" s="5">
        <f t="shared" si="9"/>
        <v>94.860199999999992</v>
      </c>
      <c r="R39" s="5"/>
      <c r="S39" s="1"/>
      <c r="T39" s="1">
        <f t="shared" si="5"/>
        <v>14</v>
      </c>
      <c r="U39" s="1">
        <f t="shared" si="6"/>
        <v>5.9846385236759385</v>
      </c>
      <c r="V39" s="1">
        <v>8.8726000000000003</v>
      </c>
      <c r="W39" s="1">
        <v>9.0397999999999996</v>
      </c>
      <c r="X39" s="1">
        <v>8.4184000000000001</v>
      </c>
      <c r="Y39" s="1">
        <v>8.8376000000000001</v>
      </c>
      <c r="Z39" s="1">
        <v>12.770799999999999</v>
      </c>
      <c r="AA39" s="1">
        <v>5.9850000000000003</v>
      </c>
      <c r="AB39" s="1">
        <v>12.0474</v>
      </c>
      <c r="AC39" s="1">
        <v>8.42</v>
      </c>
      <c r="AD39" s="1">
        <v>8.4911999999999992</v>
      </c>
      <c r="AE39" s="1">
        <v>7.7602000000000002</v>
      </c>
      <c r="AF39" s="1"/>
      <c r="AG39" s="1">
        <f t="shared" si="10"/>
        <v>94.860199999999992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7" t="s">
        <v>79</v>
      </c>
      <c r="B40" s="1" t="s">
        <v>37</v>
      </c>
      <c r="C40" s="1">
        <v>10</v>
      </c>
      <c r="D40" s="1"/>
      <c r="E40" s="1">
        <v>-2</v>
      </c>
      <c r="F40" s="1">
        <v>10</v>
      </c>
      <c r="G40" s="8">
        <v>0.09</v>
      </c>
      <c r="H40" s="1">
        <v>45</v>
      </c>
      <c r="I40" s="1" t="s">
        <v>38</v>
      </c>
      <c r="J40" s="1">
        <v>10</v>
      </c>
      <c r="K40" s="1">
        <f t="shared" si="11"/>
        <v>-12</v>
      </c>
      <c r="L40" s="1"/>
      <c r="M40" s="1"/>
      <c r="N40" s="1">
        <v>0</v>
      </c>
      <c r="O40" s="1"/>
      <c r="P40" s="1">
        <f t="shared" si="4"/>
        <v>-0.4</v>
      </c>
      <c r="Q40" s="5"/>
      <c r="R40" s="5"/>
      <c r="S40" s="1"/>
      <c r="T40" s="1">
        <f t="shared" si="5"/>
        <v>-25</v>
      </c>
      <c r="U40" s="1">
        <f t="shared" si="6"/>
        <v>-25</v>
      </c>
      <c r="V40" s="1">
        <v>-0.6</v>
      </c>
      <c r="W40" s="1">
        <v>-0.2</v>
      </c>
      <c r="X40" s="1">
        <v>-0.6</v>
      </c>
      <c r="Y40" s="1">
        <v>0</v>
      </c>
      <c r="Z40" s="1">
        <v>0.4</v>
      </c>
      <c r="AA40" s="1">
        <v>1.8</v>
      </c>
      <c r="AB40" s="1">
        <v>1.2</v>
      </c>
      <c r="AC40" s="1">
        <v>0.6</v>
      </c>
      <c r="AD40" s="1">
        <v>0.8</v>
      </c>
      <c r="AE40" s="1">
        <v>0</v>
      </c>
      <c r="AF40" s="16" t="s">
        <v>41</v>
      </c>
      <c r="AG40" s="1">
        <f t="shared" si="10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7" t="s">
        <v>80</v>
      </c>
      <c r="B41" s="1" t="s">
        <v>37</v>
      </c>
      <c r="C41" s="1">
        <v>75</v>
      </c>
      <c r="D41" s="1">
        <v>32</v>
      </c>
      <c r="E41" s="1">
        <v>87</v>
      </c>
      <c r="F41" s="1">
        <v>7</v>
      </c>
      <c r="G41" s="8">
        <v>0.35</v>
      </c>
      <c r="H41" s="1">
        <v>45</v>
      </c>
      <c r="I41" s="1" t="s">
        <v>38</v>
      </c>
      <c r="J41" s="1">
        <v>87</v>
      </c>
      <c r="K41" s="1">
        <f t="shared" si="11"/>
        <v>0</v>
      </c>
      <c r="L41" s="1"/>
      <c r="M41" s="1"/>
      <c r="N41" s="1">
        <v>0</v>
      </c>
      <c r="O41" s="1"/>
      <c r="P41" s="1">
        <f t="shared" si="4"/>
        <v>17.399999999999999</v>
      </c>
      <c r="Q41" s="5">
        <f>9*P41-O41-N41-F41</f>
        <v>149.6</v>
      </c>
      <c r="R41" s="5"/>
      <c r="S41" s="1"/>
      <c r="T41" s="1">
        <f t="shared" si="5"/>
        <v>9</v>
      </c>
      <c r="U41" s="1">
        <f t="shared" si="6"/>
        <v>0.40229885057471265</v>
      </c>
      <c r="V41" s="1">
        <v>7.2</v>
      </c>
      <c r="W41" s="1">
        <v>11</v>
      </c>
      <c r="X41" s="1">
        <v>12</v>
      </c>
      <c r="Y41" s="1">
        <v>12.6</v>
      </c>
      <c r="Z41" s="1">
        <v>19.8</v>
      </c>
      <c r="AA41" s="1">
        <v>7.4</v>
      </c>
      <c r="AB41" s="1">
        <v>22.8</v>
      </c>
      <c r="AC41" s="1">
        <v>13.4</v>
      </c>
      <c r="AD41" s="1">
        <v>10.4</v>
      </c>
      <c r="AE41" s="1">
        <v>15.2</v>
      </c>
      <c r="AF41" s="1" t="s">
        <v>53</v>
      </c>
      <c r="AG41" s="1">
        <f t="shared" si="10"/>
        <v>52.359999999999992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7" t="s">
        <v>81</v>
      </c>
      <c r="B42" s="1" t="s">
        <v>40</v>
      </c>
      <c r="C42" s="1">
        <v>44.857999999999997</v>
      </c>
      <c r="D42" s="1">
        <v>78.489000000000004</v>
      </c>
      <c r="E42" s="1">
        <v>69.878</v>
      </c>
      <c r="F42" s="1">
        <v>30.86</v>
      </c>
      <c r="G42" s="8">
        <v>1</v>
      </c>
      <c r="H42" s="1">
        <v>45</v>
      </c>
      <c r="I42" s="1" t="s">
        <v>38</v>
      </c>
      <c r="J42" s="1">
        <v>64</v>
      </c>
      <c r="K42" s="1">
        <f t="shared" si="11"/>
        <v>5.8780000000000001</v>
      </c>
      <c r="L42" s="1"/>
      <c r="M42" s="1"/>
      <c r="N42" s="1">
        <v>0</v>
      </c>
      <c r="O42" s="1"/>
      <c r="P42" s="1">
        <f t="shared" si="4"/>
        <v>13.9756</v>
      </c>
      <c r="Q42" s="5">
        <f t="shared" ref="Q42:Q43" si="12">11*P42-O42-N42-F42</f>
        <v>122.87160000000002</v>
      </c>
      <c r="R42" s="5"/>
      <c r="S42" s="1"/>
      <c r="T42" s="1">
        <f t="shared" si="5"/>
        <v>11.000000000000002</v>
      </c>
      <c r="U42" s="1">
        <f t="shared" si="6"/>
        <v>2.2081341767079765</v>
      </c>
      <c r="V42" s="1">
        <v>4.7713999999999999</v>
      </c>
      <c r="W42" s="1">
        <v>7.2976000000000001</v>
      </c>
      <c r="X42" s="1">
        <v>0.72599999999999998</v>
      </c>
      <c r="Y42" s="1">
        <v>2.9211999999999998</v>
      </c>
      <c r="Z42" s="1">
        <v>11.8772</v>
      </c>
      <c r="AA42" s="1">
        <v>4.8136000000000001</v>
      </c>
      <c r="AB42" s="1">
        <v>6.6946000000000003</v>
      </c>
      <c r="AC42" s="1">
        <v>5.6706000000000003</v>
      </c>
      <c r="AD42" s="1">
        <v>4.899</v>
      </c>
      <c r="AE42" s="1">
        <v>5.6894</v>
      </c>
      <c r="AF42" s="1" t="s">
        <v>53</v>
      </c>
      <c r="AG42" s="1">
        <f t="shared" si="10"/>
        <v>122.87160000000002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7" t="s">
        <v>82</v>
      </c>
      <c r="B43" s="1" t="s">
        <v>37</v>
      </c>
      <c r="C43" s="1">
        <v>-3</v>
      </c>
      <c r="D43" s="1">
        <v>162</v>
      </c>
      <c r="E43" s="1">
        <v>148</v>
      </c>
      <c r="F43" s="1">
        <v>4</v>
      </c>
      <c r="G43" s="8">
        <v>0.3</v>
      </c>
      <c r="H43" s="1" t="e">
        <v>#N/A</v>
      </c>
      <c r="I43" s="1" t="s">
        <v>38</v>
      </c>
      <c r="J43" s="1">
        <v>175</v>
      </c>
      <c r="K43" s="1">
        <f t="shared" si="11"/>
        <v>-27</v>
      </c>
      <c r="L43" s="1"/>
      <c r="M43" s="1"/>
      <c r="N43" s="1">
        <v>50</v>
      </c>
      <c r="O43" s="1"/>
      <c r="P43" s="1">
        <f t="shared" si="4"/>
        <v>29.6</v>
      </c>
      <c r="Q43" s="5">
        <f t="shared" si="12"/>
        <v>271.60000000000002</v>
      </c>
      <c r="R43" s="5"/>
      <c r="S43" s="1"/>
      <c r="T43" s="1">
        <f t="shared" si="5"/>
        <v>11</v>
      </c>
      <c r="U43" s="1">
        <f t="shared" si="6"/>
        <v>1.8243243243243243</v>
      </c>
      <c r="V43" s="1">
        <v>27</v>
      </c>
      <c r="W43" s="1">
        <v>36</v>
      </c>
      <c r="X43" s="1">
        <v>23.2</v>
      </c>
      <c r="Y43" s="1">
        <v>23</v>
      </c>
      <c r="Z43" s="1">
        <v>7.4</v>
      </c>
      <c r="AA43" s="1">
        <v>11.2</v>
      </c>
      <c r="AB43" s="1">
        <v>0</v>
      </c>
      <c r="AC43" s="1">
        <v>0</v>
      </c>
      <c r="AD43" s="1">
        <v>0</v>
      </c>
      <c r="AE43" s="1">
        <v>0</v>
      </c>
      <c r="AF43" s="1" t="s">
        <v>83</v>
      </c>
      <c r="AG43" s="1">
        <f t="shared" si="10"/>
        <v>81.48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7" t="s">
        <v>84</v>
      </c>
      <c r="B44" s="1" t="s">
        <v>40</v>
      </c>
      <c r="C44" s="1"/>
      <c r="D44" s="1"/>
      <c r="E44" s="1">
        <v>-1.17</v>
      </c>
      <c r="F44" s="1"/>
      <c r="G44" s="8">
        <v>1</v>
      </c>
      <c r="H44" s="1">
        <v>30</v>
      </c>
      <c r="I44" s="1" t="s">
        <v>38</v>
      </c>
      <c r="J44" s="1"/>
      <c r="K44" s="1">
        <f t="shared" si="11"/>
        <v>-1.17</v>
      </c>
      <c r="L44" s="1"/>
      <c r="M44" s="1"/>
      <c r="N44" s="1">
        <v>24</v>
      </c>
      <c r="O44" s="1"/>
      <c r="P44" s="1">
        <f t="shared" si="4"/>
        <v>-0.23399999999999999</v>
      </c>
      <c r="Q44" s="5"/>
      <c r="R44" s="5"/>
      <c r="S44" s="1"/>
      <c r="T44" s="1">
        <f t="shared" si="5"/>
        <v>-102.56410256410257</v>
      </c>
      <c r="U44" s="1">
        <f t="shared" si="6"/>
        <v>-102.56410256410257</v>
      </c>
      <c r="V44" s="1">
        <v>2.1044</v>
      </c>
      <c r="W44" s="1">
        <v>0.22320000000000001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83</v>
      </c>
      <c r="AG44" s="1">
        <f t="shared" si="10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7" t="s">
        <v>85</v>
      </c>
      <c r="B45" s="1" t="s">
        <v>40</v>
      </c>
      <c r="C45" s="1">
        <v>16.885999999999999</v>
      </c>
      <c r="D45" s="1">
        <v>9.375</v>
      </c>
      <c r="E45" s="1">
        <v>24.716000000000001</v>
      </c>
      <c r="F45" s="1">
        <v>1.5449999999999999</v>
      </c>
      <c r="G45" s="8">
        <v>1</v>
      </c>
      <c r="H45" s="1">
        <v>45</v>
      </c>
      <c r="I45" s="1" t="s">
        <v>38</v>
      </c>
      <c r="J45" s="1">
        <v>26.5</v>
      </c>
      <c r="K45" s="1">
        <f t="shared" si="11"/>
        <v>-1.7839999999999989</v>
      </c>
      <c r="L45" s="1"/>
      <c r="M45" s="1"/>
      <c r="N45" s="1">
        <v>6</v>
      </c>
      <c r="O45" s="1"/>
      <c r="P45" s="1">
        <f t="shared" si="4"/>
        <v>4.9432</v>
      </c>
      <c r="Q45" s="5">
        <f>11*P45-O45-N45-F45</f>
        <v>46.830199999999998</v>
      </c>
      <c r="R45" s="5"/>
      <c r="S45" s="1"/>
      <c r="T45" s="1">
        <f t="shared" si="5"/>
        <v>11</v>
      </c>
      <c r="U45" s="1">
        <f t="shared" si="6"/>
        <v>1.526339213464962</v>
      </c>
      <c r="V45" s="1">
        <v>2.17</v>
      </c>
      <c r="W45" s="1">
        <v>2.4079999999999999</v>
      </c>
      <c r="X45" s="1">
        <v>0.60160000000000002</v>
      </c>
      <c r="Y45" s="1">
        <v>2.4453999999999998</v>
      </c>
      <c r="Z45" s="1">
        <v>4.0132000000000003</v>
      </c>
      <c r="AA45" s="1">
        <v>0.61080000000000001</v>
      </c>
      <c r="AB45" s="1">
        <v>2.7644000000000002</v>
      </c>
      <c r="AC45" s="1">
        <v>5.2636000000000003</v>
      </c>
      <c r="AD45" s="1">
        <v>4.0968</v>
      </c>
      <c r="AE45" s="1">
        <v>1.9004000000000001</v>
      </c>
      <c r="AF45" s="1"/>
      <c r="AG45" s="1">
        <f t="shared" si="10"/>
        <v>46.830199999999998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7" t="s">
        <v>86</v>
      </c>
      <c r="B46" s="1" t="s">
        <v>37</v>
      </c>
      <c r="C46" s="1">
        <v>239</v>
      </c>
      <c r="D46" s="1">
        <v>868</v>
      </c>
      <c r="E46" s="1">
        <v>586</v>
      </c>
      <c r="F46" s="1">
        <v>422</v>
      </c>
      <c r="G46" s="8">
        <v>0.35</v>
      </c>
      <c r="H46" s="1">
        <v>45</v>
      </c>
      <c r="I46" s="1" t="s">
        <v>52</v>
      </c>
      <c r="J46" s="1">
        <v>593</v>
      </c>
      <c r="K46" s="1">
        <f t="shared" si="11"/>
        <v>-7</v>
      </c>
      <c r="L46" s="1"/>
      <c r="M46" s="1"/>
      <c r="N46" s="1">
        <v>0</v>
      </c>
      <c r="O46" s="1"/>
      <c r="P46" s="1">
        <f t="shared" si="4"/>
        <v>117.2</v>
      </c>
      <c r="Q46" s="5">
        <f>13*P46-O46-N46-F46</f>
        <v>1101.6000000000001</v>
      </c>
      <c r="R46" s="5"/>
      <c r="S46" s="1"/>
      <c r="T46" s="1">
        <f t="shared" si="5"/>
        <v>13</v>
      </c>
      <c r="U46" s="1">
        <f t="shared" si="6"/>
        <v>3.6006825938566553</v>
      </c>
      <c r="V46" s="1">
        <v>63.8</v>
      </c>
      <c r="W46" s="1">
        <v>85.2</v>
      </c>
      <c r="X46" s="1">
        <v>64.8</v>
      </c>
      <c r="Y46" s="1">
        <v>69.2</v>
      </c>
      <c r="Z46" s="1">
        <v>90.4</v>
      </c>
      <c r="AA46" s="1">
        <v>61.6</v>
      </c>
      <c r="AB46" s="1">
        <v>94.4</v>
      </c>
      <c r="AC46" s="1">
        <v>89.8</v>
      </c>
      <c r="AD46" s="1">
        <v>72.2</v>
      </c>
      <c r="AE46" s="1">
        <v>88</v>
      </c>
      <c r="AF46" s="1" t="s">
        <v>53</v>
      </c>
      <c r="AG46" s="1">
        <f t="shared" si="10"/>
        <v>385.56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7" t="s">
        <v>87</v>
      </c>
      <c r="B47" s="1" t="s">
        <v>37</v>
      </c>
      <c r="C47" s="1">
        <v>279</v>
      </c>
      <c r="D47" s="1">
        <v>1048</v>
      </c>
      <c r="E47" s="1">
        <v>559</v>
      </c>
      <c r="F47" s="1">
        <v>358</v>
      </c>
      <c r="G47" s="8">
        <v>0.41</v>
      </c>
      <c r="H47" s="1">
        <v>45</v>
      </c>
      <c r="I47" s="1" t="s">
        <v>38</v>
      </c>
      <c r="J47" s="1">
        <v>580</v>
      </c>
      <c r="K47" s="1">
        <f t="shared" si="11"/>
        <v>-21</v>
      </c>
      <c r="L47" s="1"/>
      <c r="M47" s="1"/>
      <c r="N47" s="1">
        <v>220</v>
      </c>
      <c r="O47" s="1">
        <v>200</v>
      </c>
      <c r="P47" s="1">
        <f t="shared" si="4"/>
        <v>111.8</v>
      </c>
      <c r="Q47" s="5">
        <f t="shared" si="9"/>
        <v>787.2</v>
      </c>
      <c r="R47" s="5"/>
      <c r="S47" s="1"/>
      <c r="T47" s="1">
        <f t="shared" si="5"/>
        <v>14</v>
      </c>
      <c r="U47" s="1">
        <f t="shared" si="6"/>
        <v>6.9588550983899822</v>
      </c>
      <c r="V47" s="1">
        <v>90.6</v>
      </c>
      <c r="W47" s="1">
        <v>94.6</v>
      </c>
      <c r="X47" s="1">
        <v>79</v>
      </c>
      <c r="Y47" s="1">
        <v>68.8</v>
      </c>
      <c r="Z47" s="1">
        <v>110.8</v>
      </c>
      <c r="AA47" s="1">
        <v>117</v>
      </c>
      <c r="AB47" s="1">
        <v>91.4</v>
      </c>
      <c r="AC47" s="1">
        <v>108.4</v>
      </c>
      <c r="AD47" s="1">
        <v>93.2</v>
      </c>
      <c r="AE47" s="1">
        <v>94.4</v>
      </c>
      <c r="AF47" s="1"/>
      <c r="AG47" s="1">
        <f t="shared" si="10"/>
        <v>322.75200000000001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7" t="s">
        <v>88</v>
      </c>
      <c r="B48" s="1" t="s">
        <v>37</v>
      </c>
      <c r="C48" s="1">
        <v>21</v>
      </c>
      <c r="D48" s="1"/>
      <c r="E48" s="1"/>
      <c r="F48" s="1">
        <v>21</v>
      </c>
      <c r="G48" s="8">
        <v>0.4</v>
      </c>
      <c r="H48" s="1">
        <v>30</v>
      </c>
      <c r="I48" s="1" t="s">
        <v>38</v>
      </c>
      <c r="J48" s="1">
        <v>40</v>
      </c>
      <c r="K48" s="1">
        <f t="shared" si="11"/>
        <v>-40</v>
      </c>
      <c r="L48" s="1"/>
      <c r="M48" s="1"/>
      <c r="N48" s="1">
        <v>0</v>
      </c>
      <c r="O48" s="1"/>
      <c r="P48" s="1">
        <f t="shared" si="4"/>
        <v>0</v>
      </c>
      <c r="Q48" s="5"/>
      <c r="R48" s="5"/>
      <c r="S48" s="1"/>
      <c r="T48" s="1" t="e">
        <f t="shared" si="5"/>
        <v>#DIV/0!</v>
      </c>
      <c r="U48" s="1" t="e">
        <f t="shared" si="6"/>
        <v>#DIV/0!</v>
      </c>
      <c r="V48" s="1">
        <v>1.6</v>
      </c>
      <c r="W48" s="1">
        <v>1.6</v>
      </c>
      <c r="X48" s="1">
        <v>0</v>
      </c>
      <c r="Y48" s="1">
        <v>0</v>
      </c>
      <c r="Z48" s="1">
        <v>3.4</v>
      </c>
      <c r="AA48" s="1">
        <v>-0.2</v>
      </c>
      <c r="AB48" s="1">
        <v>0</v>
      </c>
      <c r="AC48" s="1">
        <v>1.8</v>
      </c>
      <c r="AD48" s="1">
        <v>-0.6</v>
      </c>
      <c r="AE48" s="1">
        <v>1.8</v>
      </c>
      <c r="AF48" s="23" t="s">
        <v>161</v>
      </c>
      <c r="AG48" s="1">
        <f t="shared" si="10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7" t="s">
        <v>89</v>
      </c>
      <c r="B49" s="1" t="s">
        <v>40</v>
      </c>
      <c r="C49" s="1"/>
      <c r="D49" s="1"/>
      <c r="E49" s="1"/>
      <c r="F49" s="1"/>
      <c r="G49" s="8">
        <v>1</v>
      </c>
      <c r="H49" s="1">
        <v>30</v>
      </c>
      <c r="I49" s="1" t="s">
        <v>38</v>
      </c>
      <c r="J49" s="1">
        <v>6</v>
      </c>
      <c r="K49" s="1">
        <f t="shared" si="11"/>
        <v>-6</v>
      </c>
      <c r="L49" s="1"/>
      <c r="M49" s="1"/>
      <c r="N49" s="1">
        <v>8</v>
      </c>
      <c r="O49" s="1"/>
      <c r="P49" s="1">
        <f t="shared" si="4"/>
        <v>0</v>
      </c>
      <c r="Q49" s="5"/>
      <c r="R49" s="5"/>
      <c r="S49" s="1"/>
      <c r="T49" s="1" t="e">
        <f t="shared" si="5"/>
        <v>#DIV/0!</v>
      </c>
      <c r="U49" s="1" t="e">
        <f t="shared" si="6"/>
        <v>#DIV/0!</v>
      </c>
      <c r="V49" s="1">
        <v>0</v>
      </c>
      <c r="W49" s="1">
        <v>0</v>
      </c>
      <c r="X49" s="1">
        <v>0</v>
      </c>
      <c r="Y49" s="1">
        <v>1.7263999999999999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0.2064</v>
      </c>
      <c r="AF49" s="1" t="s">
        <v>90</v>
      </c>
      <c r="AG49" s="1">
        <f t="shared" si="10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7" t="s">
        <v>91</v>
      </c>
      <c r="B50" s="1" t="s">
        <v>37</v>
      </c>
      <c r="C50" s="1">
        <v>9</v>
      </c>
      <c r="D50" s="1">
        <v>8</v>
      </c>
      <c r="E50" s="1">
        <v>9</v>
      </c>
      <c r="F50" s="1"/>
      <c r="G50" s="8">
        <v>0.41</v>
      </c>
      <c r="H50" s="1">
        <v>45</v>
      </c>
      <c r="I50" s="1" t="s">
        <v>38</v>
      </c>
      <c r="J50" s="1">
        <v>41</v>
      </c>
      <c r="K50" s="1">
        <f t="shared" si="11"/>
        <v>-32</v>
      </c>
      <c r="L50" s="1"/>
      <c r="M50" s="1"/>
      <c r="N50" s="1">
        <v>0</v>
      </c>
      <c r="O50" s="1"/>
      <c r="P50" s="1">
        <f t="shared" si="4"/>
        <v>1.8</v>
      </c>
      <c r="Q50" s="5">
        <f>9*P50-O50-N50-F50</f>
        <v>16.2</v>
      </c>
      <c r="R50" s="5"/>
      <c r="S50" s="1"/>
      <c r="T50" s="1">
        <f t="shared" si="5"/>
        <v>9</v>
      </c>
      <c r="U50" s="1">
        <f t="shared" si="6"/>
        <v>0</v>
      </c>
      <c r="V50" s="1">
        <v>0.6</v>
      </c>
      <c r="W50" s="1">
        <v>0.8</v>
      </c>
      <c r="X50" s="1">
        <v>0.8</v>
      </c>
      <c r="Y50" s="1">
        <v>1.8</v>
      </c>
      <c r="Z50" s="1">
        <v>-1</v>
      </c>
      <c r="AA50" s="1">
        <v>0</v>
      </c>
      <c r="AB50" s="1">
        <v>4.8</v>
      </c>
      <c r="AC50" s="1">
        <v>2.4</v>
      </c>
      <c r="AD50" s="1">
        <v>1.4</v>
      </c>
      <c r="AE50" s="1">
        <v>3</v>
      </c>
      <c r="AF50" s="1" t="s">
        <v>53</v>
      </c>
      <c r="AG50" s="1">
        <f t="shared" si="10"/>
        <v>6.6419999999999995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7" t="s">
        <v>92</v>
      </c>
      <c r="B51" s="17" t="s">
        <v>40</v>
      </c>
      <c r="C51" s="17"/>
      <c r="D51" s="17"/>
      <c r="E51" s="17"/>
      <c r="F51" s="17"/>
      <c r="G51" s="18">
        <v>0</v>
      </c>
      <c r="H51" s="17">
        <v>45</v>
      </c>
      <c r="I51" s="17" t="s">
        <v>38</v>
      </c>
      <c r="J51" s="17"/>
      <c r="K51" s="17">
        <f t="shared" si="11"/>
        <v>0</v>
      </c>
      <c r="L51" s="17"/>
      <c r="M51" s="17"/>
      <c r="N51" s="17">
        <v>0</v>
      </c>
      <c r="O51" s="17"/>
      <c r="P51" s="17">
        <f t="shared" si="4"/>
        <v>0</v>
      </c>
      <c r="Q51" s="19"/>
      <c r="R51" s="19"/>
      <c r="S51" s="17"/>
      <c r="T51" s="17" t="e">
        <f t="shared" si="5"/>
        <v>#DIV/0!</v>
      </c>
      <c r="U51" s="17" t="e">
        <f t="shared" si="6"/>
        <v>#DIV/0!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 t="s">
        <v>93</v>
      </c>
      <c r="AG51" s="17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7" t="s">
        <v>94</v>
      </c>
      <c r="B52" s="1" t="s">
        <v>37</v>
      </c>
      <c r="C52" s="1">
        <v>165</v>
      </c>
      <c r="D52" s="1">
        <v>82</v>
      </c>
      <c r="E52" s="1">
        <v>150</v>
      </c>
      <c r="F52" s="1">
        <v>19</v>
      </c>
      <c r="G52" s="8">
        <v>0.36</v>
      </c>
      <c r="H52" s="1">
        <v>45</v>
      </c>
      <c r="I52" s="1" t="s">
        <v>38</v>
      </c>
      <c r="J52" s="1">
        <v>178</v>
      </c>
      <c r="K52" s="1">
        <f t="shared" si="11"/>
        <v>-28</v>
      </c>
      <c r="L52" s="1"/>
      <c r="M52" s="1"/>
      <c r="N52" s="1">
        <v>60</v>
      </c>
      <c r="O52" s="1">
        <v>40</v>
      </c>
      <c r="P52" s="1">
        <f t="shared" si="4"/>
        <v>30</v>
      </c>
      <c r="Q52" s="5">
        <f>13*P52-O52-N52-F52</f>
        <v>271</v>
      </c>
      <c r="R52" s="5"/>
      <c r="S52" s="1"/>
      <c r="T52" s="1">
        <f t="shared" si="5"/>
        <v>13</v>
      </c>
      <c r="U52" s="1">
        <f t="shared" si="6"/>
        <v>3.9666666666666668</v>
      </c>
      <c r="V52" s="1">
        <v>18.2</v>
      </c>
      <c r="W52" s="1">
        <v>17.2</v>
      </c>
      <c r="X52" s="1">
        <v>21.2</v>
      </c>
      <c r="Y52" s="1">
        <v>15</v>
      </c>
      <c r="Z52" s="1">
        <v>32</v>
      </c>
      <c r="AA52" s="1">
        <v>20.6</v>
      </c>
      <c r="AB52" s="1">
        <v>40.4</v>
      </c>
      <c r="AC52" s="1">
        <v>41.2</v>
      </c>
      <c r="AD52" s="1">
        <v>20.8</v>
      </c>
      <c r="AE52" s="1">
        <v>38.6</v>
      </c>
      <c r="AF52" s="1" t="s">
        <v>53</v>
      </c>
      <c r="AG52" s="1">
        <f t="shared" ref="AG52:AG57" si="13">G52*Q52</f>
        <v>97.56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7" t="s">
        <v>95</v>
      </c>
      <c r="B53" s="1" t="s">
        <v>40</v>
      </c>
      <c r="C53" s="1">
        <v>3.1869999999999998</v>
      </c>
      <c r="D53" s="1">
        <v>1.0629999999999999</v>
      </c>
      <c r="E53" s="1">
        <v>3.1869999999999998</v>
      </c>
      <c r="F53" s="1"/>
      <c r="G53" s="8">
        <v>1</v>
      </c>
      <c r="H53" s="1">
        <v>45</v>
      </c>
      <c r="I53" s="1" t="s">
        <v>38</v>
      </c>
      <c r="J53" s="1">
        <v>16</v>
      </c>
      <c r="K53" s="1">
        <f t="shared" si="11"/>
        <v>-12.813000000000001</v>
      </c>
      <c r="L53" s="1"/>
      <c r="M53" s="1"/>
      <c r="N53" s="1">
        <v>10</v>
      </c>
      <c r="O53" s="1"/>
      <c r="P53" s="1">
        <f t="shared" si="4"/>
        <v>0.63739999999999997</v>
      </c>
      <c r="Q53" s="5">
        <v>4</v>
      </c>
      <c r="R53" s="5"/>
      <c r="S53" s="1"/>
      <c r="T53" s="1">
        <f t="shared" si="5"/>
        <v>21.964229683087545</v>
      </c>
      <c r="U53" s="1">
        <f t="shared" si="6"/>
        <v>15.688735487919674</v>
      </c>
      <c r="V53" s="1">
        <v>1.0806</v>
      </c>
      <c r="W53" s="1">
        <v>0.21679999999999999</v>
      </c>
      <c r="X53" s="1">
        <v>-8.0000000000000002E-3</v>
      </c>
      <c r="Y53" s="1">
        <v>0.2162</v>
      </c>
      <c r="Z53" s="1">
        <v>0</v>
      </c>
      <c r="AA53" s="1">
        <v>0</v>
      </c>
      <c r="AB53" s="1">
        <v>2.3794</v>
      </c>
      <c r="AC53" s="1">
        <v>1.7592000000000001</v>
      </c>
      <c r="AD53" s="1">
        <v>1.3388</v>
      </c>
      <c r="AE53" s="1">
        <v>1.94</v>
      </c>
      <c r="AF53" s="1" t="s">
        <v>96</v>
      </c>
      <c r="AG53" s="1">
        <f t="shared" si="13"/>
        <v>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7" t="s">
        <v>97</v>
      </c>
      <c r="B54" s="1" t="s">
        <v>37</v>
      </c>
      <c r="C54" s="1">
        <v>7</v>
      </c>
      <c r="D54" s="1">
        <v>8</v>
      </c>
      <c r="E54" s="1">
        <v>5</v>
      </c>
      <c r="F54" s="1">
        <v>3</v>
      </c>
      <c r="G54" s="8">
        <v>0.41</v>
      </c>
      <c r="H54" s="1">
        <v>45</v>
      </c>
      <c r="I54" s="1" t="s">
        <v>38</v>
      </c>
      <c r="J54" s="1">
        <v>23</v>
      </c>
      <c r="K54" s="1">
        <f t="shared" si="11"/>
        <v>-18</v>
      </c>
      <c r="L54" s="1"/>
      <c r="M54" s="1"/>
      <c r="N54" s="1">
        <v>6</v>
      </c>
      <c r="O54" s="1"/>
      <c r="P54" s="1">
        <f t="shared" si="4"/>
        <v>1</v>
      </c>
      <c r="Q54" s="5">
        <f t="shared" ref="Q54" si="14">14*P54-O54-N54-F54</f>
        <v>5</v>
      </c>
      <c r="R54" s="5"/>
      <c r="S54" s="1"/>
      <c r="T54" s="1">
        <f t="shared" si="5"/>
        <v>14</v>
      </c>
      <c r="U54" s="1">
        <f t="shared" si="6"/>
        <v>9</v>
      </c>
      <c r="V54" s="1">
        <v>1</v>
      </c>
      <c r="W54" s="1">
        <v>0.6</v>
      </c>
      <c r="X54" s="1">
        <v>0.6</v>
      </c>
      <c r="Y54" s="1">
        <v>1.4</v>
      </c>
      <c r="Z54" s="1">
        <v>1</v>
      </c>
      <c r="AA54" s="1">
        <v>0.2</v>
      </c>
      <c r="AB54" s="1">
        <v>3</v>
      </c>
      <c r="AC54" s="1">
        <v>2.4</v>
      </c>
      <c r="AD54" s="1">
        <v>3.6</v>
      </c>
      <c r="AE54" s="1">
        <v>5.6</v>
      </c>
      <c r="AF54" s="1" t="s">
        <v>98</v>
      </c>
      <c r="AG54" s="1">
        <f t="shared" si="13"/>
        <v>2.0499999999999998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7" t="s">
        <v>99</v>
      </c>
      <c r="B55" s="1" t="s">
        <v>37</v>
      </c>
      <c r="C55" s="1">
        <v>15</v>
      </c>
      <c r="D55" s="1"/>
      <c r="E55" s="1">
        <v>-4</v>
      </c>
      <c r="F55" s="1">
        <v>15</v>
      </c>
      <c r="G55" s="8">
        <v>0.41</v>
      </c>
      <c r="H55" s="1">
        <v>45</v>
      </c>
      <c r="I55" s="1" t="s">
        <v>38</v>
      </c>
      <c r="J55" s="1">
        <v>30</v>
      </c>
      <c r="K55" s="1">
        <f t="shared" si="11"/>
        <v>-34</v>
      </c>
      <c r="L55" s="1"/>
      <c r="M55" s="1"/>
      <c r="N55" s="1">
        <v>7</v>
      </c>
      <c r="O55" s="1"/>
      <c r="P55" s="1">
        <f t="shared" si="4"/>
        <v>-0.8</v>
      </c>
      <c r="Q55" s="5"/>
      <c r="R55" s="5"/>
      <c r="S55" s="1"/>
      <c r="T55" s="1">
        <f t="shared" si="5"/>
        <v>-27.5</v>
      </c>
      <c r="U55" s="1">
        <f t="shared" si="6"/>
        <v>-27.5</v>
      </c>
      <c r="V55" s="1">
        <v>1.6</v>
      </c>
      <c r="W55" s="1">
        <v>1</v>
      </c>
      <c r="X55" s="1">
        <v>1.6</v>
      </c>
      <c r="Y55" s="1">
        <v>1.8</v>
      </c>
      <c r="Z55" s="1">
        <v>1.6</v>
      </c>
      <c r="AA55" s="1">
        <v>0</v>
      </c>
      <c r="AB55" s="1">
        <v>4.5999999999999996</v>
      </c>
      <c r="AC55" s="1">
        <v>2.8</v>
      </c>
      <c r="AD55" s="1">
        <v>1.6</v>
      </c>
      <c r="AE55" s="1">
        <v>5</v>
      </c>
      <c r="AF55" s="23" t="s">
        <v>162</v>
      </c>
      <c r="AG55" s="1">
        <f t="shared" si="13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7" t="s">
        <v>100</v>
      </c>
      <c r="B56" s="1" t="s">
        <v>37</v>
      </c>
      <c r="C56" s="1">
        <v>9</v>
      </c>
      <c r="D56" s="1">
        <v>190</v>
      </c>
      <c r="E56" s="1">
        <v>113</v>
      </c>
      <c r="F56" s="1">
        <v>57</v>
      </c>
      <c r="G56" s="8">
        <v>0.33</v>
      </c>
      <c r="H56" s="1" t="e">
        <v>#N/A</v>
      </c>
      <c r="I56" s="1" t="s">
        <v>38</v>
      </c>
      <c r="J56" s="1">
        <v>144</v>
      </c>
      <c r="K56" s="1">
        <f t="shared" si="11"/>
        <v>-31</v>
      </c>
      <c r="L56" s="1"/>
      <c r="M56" s="1"/>
      <c r="N56" s="1">
        <v>0</v>
      </c>
      <c r="O56" s="1"/>
      <c r="P56" s="1">
        <f t="shared" si="4"/>
        <v>22.6</v>
      </c>
      <c r="Q56" s="5">
        <f>12*P56-O56-N56-F56</f>
        <v>214.20000000000005</v>
      </c>
      <c r="R56" s="5"/>
      <c r="S56" s="1"/>
      <c r="T56" s="1">
        <f t="shared" si="5"/>
        <v>12.000000000000002</v>
      </c>
      <c r="U56" s="1">
        <f t="shared" si="6"/>
        <v>2.5221238938053094</v>
      </c>
      <c r="V56" s="1">
        <v>3.6</v>
      </c>
      <c r="W56" s="1">
        <v>17.399999999999999</v>
      </c>
      <c r="X56" s="1">
        <v>0.2</v>
      </c>
      <c r="Y56" s="1">
        <v>0.6</v>
      </c>
      <c r="Z56" s="1">
        <v>12</v>
      </c>
      <c r="AA56" s="1">
        <v>3.8</v>
      </c>
      <c r="AB56" s="1">
        <v>7</v>
      </c>
      <c r="AC56" s="1">
        <v>5.6</v>
      </c>
      <c r="AD56" s="1">
        <v>5.6</v>
      </c>
      <c r="AE56" s="1">
        <v>10.4</v>
      </c>
      <c r="AF56" s="1"/>
      <c r="AG56" s="1">
        <f t="shared" si="13"/>
        <v>70.686000000000021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7" t="s">
        <v>101</v>
      </c>
      <c r="B57" s="1" t="s">
        <v>37</v>
      </c>
      <c r="C57" s="1"/>
      <c r="D57" s="1"/>
      <c r="E57" s="1"/>
      <c r="F57" s="1"/>
      <c r="G57" s="8">
        <v>0.33</v>
      </c>
      <c r="H57" s="1">
        <v>45</v>
      </c>
      <c r="I57" s="1" t="s">
        <v>38</v>
      </c>
      <c r="J57" s="1"/>
      <c r="K57" s="1">
        <f t="shared" si="11"/>
        <v>0</v>
      </c>
      <c r="L57" s="1"/>
      <c r="M57" s="1"/>
      <c r="N57" s="1">
        <v>8</v>
      </c>
      <c r="O57" s="1"/>
      <c r="P57" s="1">
        <f t="shared" si="4"/>
        <v>0</v>
      </c>
      <c r="Q57" s="5"/>
      <c r="R57" s="5"/>
      <c r="S57" s="1"/>
      <c r="T57" s="1" t="e">
        <f t="shared" si="5"/>
        <v>#DIV/0!</v>
      </c>
      <c r="U57" s="1" t="e">
        <f t="shared" si="6"/>
        <v>#DIV/0!</v>
      </c>
      <c r="V57" s="1">
        <v>0</v>
      </c>
      <c r="W57" s="1">
        <v>-0.2</v>
      </c>
      <c r="X57" s="1">
        <v>0.8</v>
      </c>
      <c r="Y57" s="1">
        <v>0.2</v>
      </c>
      <c r="Z57" s="1">
        <v>0.2</v>
      </c>
      <c r="AA57" s="1">
        <v>0.2</v>
      </c>
      <c r="AB57" s="1">
        <v>1</v>
      </c>
      <c r="AC57" s="1">
        <v>0.4</v>
      </c>
      <c r="AD57" s="1">
        <v>0</v>
      </c>
      <c r="AE57" s="1">
        <v>0.4</v>
      </c>
      <c r="AF57" s="1"/>
      <c r="AG57" s="1">
        <f t="shared" si="13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7" t="s">
        <v>102</v>
      </c>
      <c r="B58" s="17" t="s">
        <v>40</v>
      </c>
      <c r="C58" s="17"/>
      <c r="D58" s="17"/>
      <c r="E58" s="17"/>
      <c r="F58" s="17"/>
      <c r="G58" s="18">
        <v>0</v>
      </c>
      <c r="H58" s="17">
        <v>45</v>
      </c>
      <c r="I58" s="17" t="s">
        <v>38</v>
      </c>
      <c r="J58" s="17"/>
      <c r="K58" s="17">
        <f t="shared" si="11"/>
        <v>0</v>
      </c>
      <c r="L58" s="17"/>
      <c r="M58" s="17"/>
      <c r="N58" s="17">
        <v>0</v>
      </c>
      <c r="O58" s="17"/>
      <c r="P58" s="17">
        <f t="shared" si="4"/>
        <v>0</v>
      </c>
      <c r="Q58" s="19"/>
      <c r="R58" s="19"/>
      <c r="S58" s="17"/>
      <c r="T58" s="17" t="e">
        <f t="shared" si="5"/>
        <v>#DIV/0!</v>
      </c>
      <c r="U58" s="17" t="e">
        <f t="shared" si="6"/>
        <v>#DIV/0!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 t="s">
        <v>93</v>
      </c>
      <c r="AG58" s="17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7" t="s">
        <v>103</v>
      </c>
      <c r="B59" s="1" t="s">
        <v>37</v>
      </c>
      <c r="C59" s="1">
        <v>72</v>
      </c>
      <c r="D59" s="1">
        <v>41</v>
      </c>
      <c r="E59" s="1">
        <v>23</v>
      </c>
      <c r="F59" s="1"/>
      <c r="G59" s="8">
        <v>0.33</v>
      </c>
      <c r="H59" s="1">
        <v>45</v>
      </c>
      <c r="I59" s="1" t="s">
        <v>38</v>
      </c>
      <c r="J59" s="1">
        <v>108</v>
      </c>
      <c r="K59" s="1">
        <f t="shared" si="11"/>
        <v>-85</v>
      </c>
      <c r="L59" s="1"/>
      <c r="M59" s="1"/>
      <c r="N59" s="1">
        <v>0</v>
      </c>
      <c r="O59" s="1"/>
      <c r="P59" s="1">
        <f t="shared" si="4"/>
        <v>4.5999999999999996</v>
      </c>
      <c r="Q59" s="5">
        <f>9*P59-O59-N59-F59</f>
        <v>41.4</v>
      </c>
      <c r="R59" s="5"/>
      <c r="S59" s="1"/>
      <c r="T59" s="1">
        <f t="shared" si="5"/>
        <v>9</v>
      </c>
      <c r="U59" s="1">
        <f t="shared" si="6"/>
        <v>0</v>
      </c>
      <c r="V59" s="1">
        <v>3.6</v>
      </c>
      <c r="W59" s="1">
        <v>8.1999999999999993</v>
      </c>
      <c r="X59" s="1">
        <v>6.8</v>
      </c>
      <c r="Y59" s="1">
        <v>10.4</v>
      </c>
      <c r="Z59" s="1">
        <v>15.6</v>
      </c>
      <c r="AA59" s="1">
        <v>16.399999999999999</v>
      </c>
      <c r="AB59" s="1">
        <v>17.399999999999999</v>
      </c>
      <c r="AC59" s="1">
        <v>26.4</v>
      </c>
      <c r="AD59" s="1">
        <v>19.600000000000001</v>
      </c>
      <c r="AE59" s="1">
        <v>34</v>
      </c>
      <c r="AF59" s="1"/>
      <c r="AG59" s="1">
        <f>G59*Q59</f>
        <v>13.662000000000001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7" t="s">
        <v>104</v>
      </c>
      <c r="B60" s="1" t="s">
        <v>37</v>
      </c>
      <c r="C60" s="1">
        <v>22</v>
      </c>
      <c r="D60" s="1">
        <v>12</v>
      </c>
      <c r="E60" s="1">
        <v>22</v>
      </c>
      <c r="F60" s="1">
        <v>3</v>
      </c>
      <c r="G60" s="8">
        <v>0.33</v>
      </c>
      <c r="H60" s="1">
        <v>45</v>
      </c>
      <c r="I60" s="1" t="s">
        <v>38</v>
      </c>
      <c r="J60" s="1">
        <v>24</v>
      </c>
      <c r="K60" s="1">
        <f t="shared" si="11"/>
        <v>-2</v>
      </c>
      <c r="L60" s="1"/>
      <c r="M60" s="1"/>
      <c r="N60" s="1">
        <v>0</v>
      </c>
      <c r="O60" s="1"/>
      <c r="P60" s="1">
        <f t="shared" si="4"/>
        <v>4.4000000000000004</v>
      </c>
      <c r="Q60" s="5">
        <f>10*P60-O60-N60-F60</f>
        <v>41</v>
      </c>
      <c r="R60" s="5"/>
      <c r="S60" s="1"/>
      <c r="T60" s="1">
        <f t="shared" si="5"/>
        <v>10</v>
      </c>
      <c r="U60" s="1">
        <f t="shared" si="6"/>
        <v>0.68181818181818177</v>
      </c>
      <c r="V60" s="1">
        <v>1</v>
      </c>
      <c r="W60" s="1">
        <v>0.6</v>
      </c>
      <c r="X60" s="1">
        <v>1.4</v>
      </c>
      <c r="Y60" s="1">
        <v>1.6</v>
      </c>
      <c r="Z60" s="1">
        <v>1.8</v>
      </c>
      <c r="AA60" s="1">
        <v>0.6</v>
      </c>
      <c r="AB60" s="1">
        <v>1.2</v>
      </c>
      <c r="AC60" s="1">
        <v>3.2</v>
      </c>
      <c r="AD60" s="1">
        <v>0</v>
      </c>
      <c r="AE60" s="1">
        <v>0.8</v>
      </c>
      <c r="AF60" s="11" t="s">
        <v>53</v>
      </c>
      <c r="AG60" s="1">
        <f>G60*Q60</f>
        <v>13.530000000000001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7" t="s">
        <v>105</v>
      </c>
      <c r="B61" s="1" t="s">
        <v>37</v>
      </c>
      <c r="C61" s="1">
        <v>2</v>
      </c>
      <c r="D61" s="1"/>
      <c r="E61" s="1">
        <v>-3</v>
      </c>
      <c r="F61" s="1"/>
      <c r="G61" s="8">
        <v>0.36</v>
      </c>
      <c r="H61" s="1">
        <v>45</v>
      </c>
      <c r="I61" s="1" t="s">
        <v>38</v>
      </c>
      <c r="J61" s="1">
        <v>6</v>
      </c>
      <c r="K61" s="1">
        <f t="shared" si="11"/>
        <v>-9</v>
      </c>
      <c r="L61" s="1"/>
      <c r="M61" s="1"/>
      <c r="N61" s="1">
        <v>50</v>
      </c>
      <c r="O61" s="1">
        <v>40</v>
      </c>
      <c r="P61" s="1">
        <f t="shared" si="4"/>
        <v>-0.6</v>
      </c>
      <c r="Q61" s="5"/>
      <c r="R61" s="5"/>
      <c r="S61" s="1"/>
      <c r="T61" s="1">
        <f t="shared" si="5"/>
        <v>-150</v>
      </c>
      <c r="U61" s="1">
        <f t="shared" si="6"/>
        <v>-150</v>
      </c>
      <c r="V61" s="1">
        <v>8.8000000000000007</v>
      </c>
      <c r="W61" s="1">
        <v>2</v>
      </c>
      <c r="X61" s="1">
        <v>6.2</v>
      </c>
      <c r="Y61" s="1">
        <v>3.8</v>
      </c>
      <c r="Z61" s="1">
        <v>1.8</v>
      </c>
      <c r="AA61" s="1">
        <v>5.6</v>
      </c>
      <c r="AB61" s="1">
        <v>9.1999999999999993</v>
      </c>
      <c r="AC61" s="1">
        <v>4.5999999999999996</v>
      </c>
      <c r="AD61" s="1">
        <v>2</v>
      </c>
      <c r="AE61" s="1">
        <v>8.6</v>
      </c>
      <c r="AF61" s="1"/>
      <c r="AG61" s="1">
        <f>G61*Q61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7" t="s">
        <v>106</v>
      </c>
      <c r="B62" s="1" t="s">
        <v>40</v>
      </c>
      <c r="C62" s="1">
        <v>108.34</v>
      </c>
      <c r="D62" s="1">
        <v>304.97199999999998</v>
      </c>
      <c r="E62" s="1">
        <v>219.05799999999999</v>
      </c>
      <c r="F62" s="1">
        <v>151.48400000000001</v>
      </c>
      <c r="G62" s="8">
        <v>1</v>
      </c>
      <c r="H62" s="1">
        <v>45</v>
      </c>
      <c r="I62" s="1" t="s">
        <v>52</v>
      </c>
      <c r="J62" s="1">
        <v>208</v>
      </c>
      <c r="K62" s="1">
        <f t="shared" si="11"/>
        <v>11.057999999999993</v>
      </c>
      <c r="L62" s="1"/>
      <c r="M62" s="1"/>
      <c r="N62" s="1">
        <v>80</v>
      </c>
      <c r="O62" s="1">
        <v>70</v>
      </c>
      <c r="P62" s="1">
        <f t="shared" si="4"/>
        <v>43.811599999999999</v>
      </c>
      <c r="Q62" s="5">
        <f t="shared" ref="Q62" si="15">14*P62-O62-N62-F62</f>
        <v>311.87839999999994</v>
      </c>
      <c r="R62" s="5"/>
      <c r="S62" s="1"/>
      <c r="T62" s="1">
        <f t="shared" si="5"/>
        <v>14</v>
      </c>
      <c r="U62" s="1">
        <f t="shared" si="6"/>
        <v>6.8813738827159945</v>
      </c>
      <c r="V62" s="1">
        <v>33.586200000000012</v>
      </c>
      <c r="W62" s="1">
        <v>38.591999999999999</v>
      </c>
      <c r="X62" s="1">
        <v>33.786000000000001</v>
      </c>
      <c r="Y62" s="1">
        <v>29.015000000000001</v>
      </c>
      <c r="Z62" s="1">
        <v>40.929000000000002</v>
      </c>
      <c r="AA62" s="1">
        <v>27.381</v>
      </c>
      <c r="AB62" s="1">
        <v>34.218000000000004</v>
      </c>
      <c r="AC62" s="1">
        <v>41.135399999999997</v>
      </c>
      <c r="AD62" s="1">
        <v>29.4802</v>
      </c>
      <c r="AE62" s="1">
        <v>40.273800000000001</v>
      </c>
      <c r="AF62" s="1"/>
      <c r="AG62" s="1">
        <f>G62*Q62</f>
        <v>311.87839999999994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7" t="s">
        <v>107</v>
      </c>
      <c r="B63" s="1" t="s">
        <v>37</v>
      </c>
      <c r="C63" s="1">
        <v>8</v>
      </c>
      <c r="D63" s="1">
        <v>57</v>
      </c>
      <c r="E63" s="1">
        <v>45</v>
      </c>
      <c r="F63" s="1">
        <v>2</v>
      </c>
      <c r="G63" s="8">
        <v>0.1</v>
      </c>
      <c r="H63" s="1">
        <v>60</v>
      </c>
      <c r="I63" s="1" t="s">
        <v>38</v>
      </c>
      <c r="J63" s="1">
        <v>63</v>
      </c>
      <c r="K63" s="1">
        <f t="shared" si="11"/>
        <v>-18</v>
      </c>
      <c r="L63" s="1"/>
      <c r="M63" s="1"/>
      <c r="N63" s="1">
        <v>0</v>
      </c>
      <c r="O63" s="1"/>
      <c r="P63" s="1">
        <f t="shared" si="4"/>
        <v>9</v>
      </c>
      <c r="Q63" s="5">
        <f>9*P63-O63-N63-F63</f>
        <v>79</v>
      </c>
      <c r="R63" s="5"/>
      <c r="S63" s="1"/>
      <c r="T63" s="1">
        <f t="shared" si="5"/>
        <v>9</v>
      </c>
      <c r="U63" s="1">
        <f t="shared" si="6"/>
        <v>0.22222222222222221</v>
      </c>
      <c r="V63" s="1">
        <v>1.8</v>
      </c>
      <c r="W63" s="1">
        <v>5.2</v>
      </c>
      <c r="X63" s="1">
        <v>1.8</v>
      </c>
      <c r="Y63" s="1">
        <v>0.4</v>
      </c>
      <c r="Z63" s="1">
        <v>1</v>
      </c>
      <c r="AA63" s="1">
        <v>6.6</v>
      </c>
      <c r="AB63" s="1">
        <v>0.8</v>
      </c>
      <c r="AC63" s="1">
        <v>-0.8</v>
      </c>
      <c r="AD63" s="1">
        <v>-0.2</v>
      </c>
      <c r="AE63" s="1">
        <v>4.4000000000000004</v>
      </c>
      <c r="AF63" s="1"/>
      <c r="AG63" s="1">
        <f>G63*Q63</f>
        <v>7.9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2" t="s">
        <v>108</v>
      </c>
      <c r="B64" s="12" t="s">
        <v>40</v>
      </c>
      <c r="C64" s="12">
        <v>8.6370000000000005</v>
      </c>
      <c r="D64" s="12">
        <v>28.681999999999999</v>
      </c>
      <c r="E64" s="12">
        <v>15.691000000000001</v>
      </c>
      <c r="F64" s="12">
        <v>21.628</v>
      </c>
      <c r="G64" s="13">
        <v>0</v>
      </c>
      <c r="H64" s="12">
        <v>60</v>
      </c>
      <c r="I64" s="12" t="s">
        <v>65</v>
      </c>
      <c r="J64" s="12">
        <v>16</v>
      </c>
      <c r="K64" s="12">
        <f t="shared" si="11"/>
        <v>-0.30899999999999928</v>
      </c>
      <c r="L64" s="12"/>
      <c r="M64" s="12"/>
      <c r="N64" s="12">
        <v>0</v>
      </c>
      <c r="O64" s="12"/>
      <c r="P64" s="12">
        <f t="shared" si="4"/>
        <v>3.1382000000000003</v>
      </c>
      <c r="Q64" s="14"/>
      <c r="R64" s="14"/>
      <c r="S64" s="12"/>
      <c r="T64" s="12">
        <f t="shared" si="5"/>
        <v>6.8918488305397991</v>
      </c>
      <c r="U64" s="12">
        <f t="shared" si="6"/>
        <v>6.8918488305397991</v>
      </c>
      <c r="V64" s="12">
        <v>3.1242000000000001</v>
      </c>
      <c r="W64" s="12">
        <v>3.5129999999999999</v>
      </c>
      <c r="X64" s="12">
        <v>1.9836</v>
      </c>
      <c r="Y64" s="12">
        <v>3.95</v>
      </c>
      <c r="Z64" s="12">
        <v>4.7549999999999999</v>
      </c>
      <c r="AA64" s="12">
        <v>3.1631999999999998</v>
      </c>
      <c r="AB64" s="12">
        <v>1.9734</v>
      </c>
      <c r="AC64" s="12">
        <v>5.1052</v>
      </c>
      <c r="AD64" s="12">
        <v>6.2462</v>
      </c>
      <c r="AE64" s="12">
        <v>3.8332000000000002</v>
      </c>
      <c r="AF64" s="12"/>
      <c r="AG64" s="1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2" t="s">
        <v>109</v>
      </c>
      <c r="B65" s="12" t="s">
        <v>40</v>
      </c>
      <c r="C65" s="12">
        <v>36.750999999999998</v>
      </c>
      <c r="D65" s="12"/>
      <c r="E65" s="12"/>
      <c r="F65" s="12">
        <v>36.750999999999998</v>
      </c>
      <c r="G65" s="13">
        <v>0</v>
      </c>
      <c r="H65" s="12">
        <v>60</v>
      </c>
      <c r="I65" s="12" t="s">
        <v>65</v>
      </c>
      <c r="J65" s="12"/>
      <c r="K65" s="12">
        <f t="shared" si="11"/>
        <v>0</v>
      </c>
      <c r="L65" s="12"/>
      <c r="M65" s="12"/>
      <c r="N65" s="12">
        <v>0</v>
      </c>
      <c r="O65" s="12"/>
      <c r="P65" s="12">
        <f t="shared" si="4"/>
        <v>0</v>
      </c>
      <c r="Q65" s="14"/>
      <c r="R65" s="14"/>
      <c r="S65" s="12"/>
      <c r="T65" s="12" t="e">
        <f t="shared" si="5"/>
        <v>#DIV/0!</v>
      </c>
      <c r="U65" s="12" t="e">
        <f t="shared" si="6"/>
        <v>#DIV/0!</v>
      </c>
      <c r="V65" s="12">
        <v>0</v>
      </c>
      <c r="W65" s="12">
        <v>1.169</v>
      </c>
      <c r="X65" s="12">
        <v>1.1854</v>
      </c>
      <c r="Y65" s="12">
        <v>2.7517999999999998</v>
      </c>
      <c r="Z65" s="12">
        <v>1.9636</v>
      </c>
      <c r="AA65" s="12">
        <v>1.1758</v>
      </c>
      <c r="AB65" s="12">
        <v>2.7484000000000002</v>
      </c>
      <c r="AC65" s="12">
        <v>3.5369999999999999</v>
      </c>
      <c r="AD65" s="12">
        <v>5.5149999999999997</v>
      </c>
      <c r="AE65" s="12">
        <v>2.4700000000000002</v>
      </c>
      <c r="AF65" s="16" t="s">
        <v>41</v>
      </c>
      <c r="AG65" s="12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7" t="s">
        <v>110</v>
      </c>
      <c r="B66" s="1" t="s">
        <v>40</v>
      </c>
      <c r="C66" s="1">
        <v>18.13</v>
      </c>
      <c r="D66" s="1">
        <v>30.67</v>
      </c>
      <c r="E66" s="1">
        <v>22.8</v>
      </c>
      <c r="F66" s="1">
        <v>22.914999999999999</v>
      </c>
      <c r="G66" s="8">
        <v>1</v>
      </c>
      <c r="H66" s="1">
        <v>60</v>
      </c>
      <c r="I66" s="1" t="s">
        <v>43</v>
      </c>
      <c r="J66" s="1">
        <v>23.5</v>
      </c>
      <c r="K66" s="1">
        <f t="shared" si="11"/>
        <v>-0.69999999999999929</v>
      </c>
      <c r="L66" s="1"/>
      <c r="M66" s="1"/>
      <c r="N66" s="1">
        <v>32</v>
      </c>
      <c r="O66" s="1">
        <v>32</v>
      </c>
      <c r="P66" s="1">
        <f t="shared" si="4"/>
        <v>4.5600000000000005</v>
      </c>
      <c r="Q66" s="5"/>
      <c r="R66" s="5"/>
      <c r="S66" s="1"/>
      <c r="T66" s="1">
        <f t="shared" si="5"/>
        <v>19.060307017543856</v>
      </c>
      <c r="U66" s="1">
        <f t="shared" si="6"/>
        <v>19.060307017543856</v>
      </c>
      <c r="V66" s="1">
        <v>7.6010000000000009</v>
      </c>
      <c r="W66" s="1">
        <v>5.7640000000000002</v>
      </c>
      <c r="X66" s="1">
        <v>5.1130000000000004</v>
      </c>
      <c r="Y66" s="1">
        <v>3.61</v>
      </c>
      <c r="Z66" s="1">
        <v>8.7370000000000001</v>
      </c>
      <c r="AA66" s="1">
        <v>1.5169999999999999</v>
      </c>
      <c r="AB66" s="1">
        <v>7.5030000000000001</v>
      </c>
      <c r="AC66" s="1">
        <v>9.3339999999999996</v>
      </c>
      <c r="AD66" s="1">
        <v>3.0621999999999998</v>
      </c>
      <c r="AE66" s="1">
        <v>7.1959999999999997</v>
      </c>
      <c r="AF66" s="1" t="s">
        <v>111</v>
      </c>
      <c r="AG66" s="1">
        <f t="shared" ref="AG66:AG84" si="16">G66*Q66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7" t="s">
        <v>112</v>
      </c>
      <c r="B67" s="1" t="s">
        <v>40</v>
      </c>
      <c r="C67" s="1">
        <v>4.24</v>
      </c>
      <c r="D67" s="1">
        <v>2.1760000000000002</v>
      </c>
      <c r="E67" s="1"/>
      <c r="F67" s="1">
        <v>4.24</v>
      </c>
      <c r="G67" s="8">
        <v>1</v>
      </c>
      <c r="H67" s="1">
        <v>90</v>
      </c>
      <c r="I67" s="24" t="s">
        <v>113</v>
      </c>
      <c r="J67" s="1">
        <v>2</v>
      </c>
      <c r="K67" s="1">
        <f t="shared" ref="K67:K95" si="17">E67-J67</f>
        <v>-2</v>
      </c>
      <c r="L67" s="1"/>
      <c r="M67" s="1"/>
      <c r="N67" s="1">
        <v>55</v>
      </c>
      <c r="O67" s="1">
        <v>50</v>
      </c>
      <c r="P67" s="1">
        <f t="shared" si="4"/>
        <v>0</v>
      </c>
      <c r="Q67" s="25">
        <v>0</v>
      </c>
      <c r="R67" s="5"/>
      <c r="S67" s="1"/>
      <c r="T67" s="1" t="e">
        <f t="shared" si="5"/>
        <v>#DIV/0!</v>
      </c>
      <c r="U67" s="1" t="e">
        <f t="shared" si="6"/>
        <v>#DIV/0!</v>
      </c>
      <c r="V67" s="1">
        <v>7.2804000000000002</v>
      </c>
      <c r="W67" s="1">
        <v>0.38519999999999999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/>
      <c r="AG67" s="1">
        <f t="shared" si="1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7" t="s">
        <v>114</v>
      </c>
      <c r="B68" s="1" t="s">
        <v>40</v>
      </c>
      <c r="C68" s="1">
        <v>1.323</v>
      </c>
      <c r="D68" s="1">
        <v>39.893999999999998</v>
      </c>
      <c r="E68" s="1">
        <v>2.6739999999999999</v>
      </c>
      <c r="F68" s="1">
        <v>38.542999999999999</v>
      </c>
      <c r="G68" s="8">
        <v>1</v>
      </c>
      <c r="H68" s="1">
        <v>60</v>
      </c>
      <c r="I68" s="1" t="s">
        <v>38</v>
      </c>
      <c r="J68" s="1">
        <v>11.8</v>
      </c>
      <c r="K68" s="1">
        <f t="shared" si="17"/>
        <v>-9.1260000000000012</v>
      </c>
      <c r="L68" s="1"/>
      <c r="M68" s="1"/>
      <c r="N68" s="1">
        <v>0</v>
      </c>
      <c r="O68" s="1"/>
      <c r="P68" s="1">
        <f t="shared" ref="P68:P103" si="18">E68/5</f>
        <v>0.53479999999999994</v>
      </c>
      <c r="Q68" s="5"/>
      <c r="R68" s="5"/>
      <c r="S68" s="1"/>
      <c r="T68" s="1">
        <f t="shared" ref="T68:T103" si="19">(F68+N68+O68+Q68)/P68</f>
        <v>72.069932685115944</v>
      </c>
      <c r="U68" s="1">
        <f t="shared" ref="U68:U103" si="20">(F68+N68+O68)/P68</f>
        <v>72.069932685115944</v>
      </c>
      <c r="V68" s="1">
        <v>1.8948</v>
      </c>
      <c r="W68" s="1">
        <v>4.6015999999999986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 t="s">
        <v>83</v>
      </c>
      <c r="AG68" s="1">
        <f t="shared" si="1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7" t="s">
        <v>115</v>
      </c>
      <c r="B69" s="17" t="s">
        <v>40</v>
      </c>
      <c r="C69" s="17">
        <v>6.7119999999999997</v>
      </c>
      <c r="D69" s="17"/>
      <c r="E69" s="17">
        <v>2.6819999999999999</v>
      </c>
      <c r="F69" s="17">
        <v>4.03</v>
      </c>
      <c r="G69" s="18">
        <v>0</v>
      </c>
      <c r="H69" s="17">
        <v>60</v>
      </c>
      <c r="I69" s="17" t="s">
        <v>38</v>
      </c>
      <c r="J69" s="17">
        <v>7.2</v>
      </c>
      <c r="K69" s="17">
        <f t="shared" si="17"/>
        <v>-4.5180000000000007</v>
      </c>
      <c r="L69" s="17"/>
      <c r="M69" s="17"/>
      <c r="N69" s="17">
        <v>30</v>
      </c>
      <c r="O69" s="17">
        <v>10</v>
      </c>
      <c r="P69" s="17">
        <f t="shared" si="18"/>
        <v>0.53639999999999999</v>
      </c>
      <c r="Q69" s="19"/>
      <c r="R69" s="19"/>
      <c r="S69" s="17"/>
      <c r="T69" s="17">
        <f t="shared" si="19"/>
        <v>82.084265473527225</v>
      </c>
      <c r="U69" s="17">
        <f t="shared" si="20"/>
        <v>82.084265473527225</v>
      </c>
      <c r="V69" s="17">
        <v>3.2023999999999999</v>
      </c>
      <c r="W69" s="17">
        <v>2.3959999999999999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20" t="s">
        <v>160</v>
      </c>
      <c r="AG69" s="17">
        <f t="shared" si="16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7" t="s">
        <v>116</v>
      </c>
      <c r="B70" s="1" t="s">
        <v>37</v>
      </c>
      <c r="C70" s="1"/>
      <c r="D70" s="1"/>
      <c r="E70" s="1"/>
      <c r="F70" s="1"/>
      <c r="G70" s="8">
        <v>0.4</v>
      </c>
      <c r="H70" s="1">
        <v>30</v>
      </c>
      <c r="I70" s="1" t="s">
        <v>38</v>
      </c>
      <c r="J70" s="1"/>
      <c r="K70" s="1">
        <f t="shared" si="17"/>
        <v>0</v>
      </c>
      <c r="L70" s="1"/>
      <c r="M70" s="1"/>
      <c r="N70" s="1">
        <v>8</v>
      </c>
      <c r="O70" s="1"/>
      <c r="P70" s="1">
        <f t="shared" si="18"/>
        <v>0</v>
      </c>
      <c r="Q70" s="5">
        <v>8</v>
      </c>
      <c r="R70" s="5"/>
      <c r="S70" s="1"/>
      <c r="T70" s="1" t="e">
        <f t="shared" si="19"/>
        <v>#DIV/0!</v>
      </c>
      <c r="U70" s="1" t="e">
        <f t="shared" si="20"/>
        <v>#DIV/0!</v>
      </c>
      <c r="V70" s="1">
        <v>0</v>
      </c>
      <c r="W70" s="1">
        <v>-0.2</v>
      </c>
      <c r="X70" s="1">
        <v>0</v>
      </c>
      <c r="Y70" s="1">
        <v>0</v>
      </c>
      <c r="Z70" s="1">
        <v>-0.2</v>
      </c>
      <c r="AA70" s="1">
        <v>0</v>
      </c>
      <c r="AB70" s="1">
        <v>2.4</v>
      </c>
      <c r="AC70" s="1">
        <v>1</v>
      </c>
      <c r="AD70" s="1">
        <v>0.2</v>
      </c>
      <c r="AE70" s="1">
        <v>0</v>
      </c>
      <c r="AF70" s="1" t="s">
        <v>117</v>
      </c>
      <c r="AG70" s="1">
        <f t="shared" si="16"/>
        <v>3.2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7" t="s">
        <v>118</v>
      </c>
      <c r="B71" s="1" t="s">
        <v>37</v>
      </c>
      <c r="C71" s="1"/>
      <c r="D71" s="1">
        <v>16</v>
      </c>
      <c r="E71" s="1">
        <v>6</v>
      </c>
      <c r="F71" s="1">
        <v>-6</v>
      </c>
      <c r="G71" s="8">
        <v>0.33</v>
      </c>
      <c r="H71" s="1">
        <v>30</v>
      </c>
      <c r="I71" s="1" t="s">
        <v>38</v>
      </c>
      <c r="J71" s="1">
        <v>14</v>
      </c>
      <c r="K71" s="1">
        <f t="shared" si="17"/>
        <v>-8</v>
      </c>
      <c r="L71" s="1"/>
      <c r="M71" s="1"/>
      <c r="N71" s="1">
        <v>16</v>
      </c>
      <c r="O71" s="1"/>
      <c r="P71" s="1">
        <f t="shared" si="18"/>
        <v>1.2</v>
      </c>
      <c r="Q71" s="5">
        <f t="shared" ref="Q71:Q78" si="21">14*P71-O71-N71-F71</f>
        <v>6.8000000000000007</v>
      </c>
      <c r="R71" s="5"/>
      <c r="S71" s="1"/>
      <c r="T71" s="1">
        <f t="shared" si="19"/>
        <v>14.000000000000002</v>
      </c>
      <c r="U71" s="1">
        <f t="shared" si="20"/>
        <v>8.3333333333333339</v>
      </c>
      <c r="V71" s="1">
        <v>2.6</v>
      </c>
      <c r="W71" s="1">
        <v>2.6</v>
      </c>
      <c r="X71" s="1">
        <v>0.6</v>
      </c>
      <c r="Y71" s="1">
        <v>2</v>
      </c>
      <c r="Z71" s="1">
        <v>3.2</v>
      </c>
      <c r="AA71" s="1">
        <v>1.8</v>
      </c>
      <c r="AB71" s="1">
        <v>0.2</v>
      </c>
      <c r="AC71" s="1">
        <v>2</v>
      </c>
      <c r="AD71" s="1">
        <v>1.2</v>
      </c>
      <c r="AE71" s="1">
        <v>-0.2</v>
      </c>
      <c r="AF71" s="1" t="s">
        <v>119</v>
      </c>
      <c r="AG71" s="1">
        <f t="shared" si="16"/>
        <v>2.2440000000000002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7" t="s">
        <v>120</v>
      </c>
      <c r="B72" s="1" t="s">
        <v>40</v>
      </c>
      <c r="C72" s="1">
        <v>23.782</v>
      </c>
      <c r="D72" s="1">
        <v>2.09</v>
      </c>
      <c r="E72" s="1">
        <v>19.001999999999999</v>
      </c>
      <c r="F72" s="1">
        <v>3.1070000000000002</v>
      </c>
      <c r="G72" s="8">
        <v>1</v>
      </c>
      <c r="H72" s="1">
        <v>45</v>
      </c>
      <c r="I72" s="1" t="s">
        <v>38</v>
      </c>
      <c r="J72" s="1">
        <v>20</v>
      </c>
      <c r="K72" s="1">
        <f t="shared" si="17"/>
        <v>-0.99800000000000111</v>
      </c>
      <c r="L72" s="1"/>
      <c r="M72" s="1"/>
      <c r="N72" s="1">
        <v>18</v>
      </c>
      <c r="O72" s="1"/>
      <c r="P72" s="1">
        <f t="shared" si="18"/>
        <v>3.8003999999999998</v>
      </c>
      <c r="Q72" s="5">
        <f t="shared" si="21"/>
        <v>32.098599999999998</v>
      </c>
      <c r="R72" s="5"/>
      <c r="S72" s="1"/>
      <c r="T72" s="1">
        <f t="shared" si="19"/>
        <v>14</v>
      </c>
      <c r="U72" s="1">
        <f t="shared" si="20"/>
        <v>5.5538890643090202</v>
      </c>
      <c r="V72" s="1">
        <v>2.879</v>
      </c>
      <c r="W72" s="1">
        <v>2.2088000000000001</v>
      </c>
      <c r="X72" s="1">
        <v>3.4882</v>
      </c>
      <c r="Y72" s="1">
        <v>2.4518</v>
      </c>
      <c r="Z72" s="1">
        <v>3.3382000000000001</v>
      </c>
      <c r="AA72" s="1">
        <v>5.1668000000000003</v>
      </c>
      <c r="AB72" s="1">
        <v>3.9051999999999998</v>
      </c>
      <c r="AC72" s="1">
        <v>5.9227999999999996</v>
      </c>
      <c r="AD72" s="1">
        <v>7.3701999999999996</v>
      </c>
      <c r="AE72" s="1">
        <v>4.9673999999999996</v>
      </c>
      <c r="AF72" s="1"/>
      <c r="AG72" s="1">
        <f t="shared" si="16"/>
        <v>32.098599999999998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7" t="s">
        <v>121</v>
      </c>
      <c r="B73" s="1" t="s">
        <v>37</v>
      </c>
      <c r="C73" s="1">
        <v>545</v>
      </c>
      <c r="D73" s="1">
        <v>904</v>
      </c>
      <c r="E73" s="1">
        <v>705</v>
      </c>
      <c r="F73" s="1">
        <v>338</v>
      </c>
      <c r="G73" s="8">
        <v>0.41</v>
      </c>
      <c r="H73" s="1">
        <v>50</v>
      </c>
      <c r="I73" s="1" t="s">
        <v>38</v>
      </c>
      <c r="J73" s="1">
        <v>720</v>
      </c>
      <c r="K73" s="1">
        <f t="shared" si="17"/>
        <v>-15</v>
      </c>
      <c r="L73" s="1"/>
      <c r="M73" s="1"/>
      <c r="N73" s="1">
        <v>100</v>
      </c>
      <c r="O73" s="1">
        <v>70</v>
      </c>
      <c r="P73" s="1">
        <f t="shared" si="18"/>
        <v>141</v>
      </c>
      <c r="Q73" s="5">
        <f>13*P73-O73-N73-F73</f>
        <v>1325</v>
      </c>
      <c r="R73" s="5"/>
      <c r="S73" s="1"/>
      <c r="T73" s="1">
        <f t="shared" si="19"/>
        <v>13</v>
      </c>
      <c r="U73" s="1">
        <f t="shared" si="20"/>
        <v>3.602836879432624</v>
      </c>
      <c r="V73" s="1">
        <v>89.2</v>
      </c>
      <c r="W73" s="1">
        <v>96</v>
      </c>
      <c r="X73" s="1">
        <v>87.4</v>
      </c>
      <c r="Y73" s="1">
        <v>70.8</v>
      </c>
      <c r="Z73" s="1">
        <v>101.4</v>
      </c>
      <c r="AA73" s="1">
        <v>74.599999999999994</v>
      </c>
      <c r="AB73" s="1">
        <v>81.8</v>
      </c>
      <c r="AC73" s="1">
        <v>82.6</v>
      </c>
      <c r="AD73" s="1">
        <v>70.400000000000006</v>
      </c>
      <c r="AE73" s="1">
        <v>66.8</v>
      </c>
      <c r="AF73" s="1"/>
      <c r="AG73" s="1">
        <f t="shared" si="16"/>
        <v>543.25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7" t="s">
        <v>122</v>
      </c>
      <c r="B74" s="1" t="s">
        <v>40</v>
      </c>
      <c r="C74" s="1">
        <v>111.01900000000001</v>
      </c>
      <c r="D74" s="1">
        <v>281.08600000000001</v>
      </c>
      <c r="E74" s="1">
        <v>150.32300000000001</v>
      </c>
      <c r="F74" s="1">
        <v>169.23699999999999</v>
      </c>
      <c r="G74" s="8">
        <v>1</v>
      </c>
      <c r="H74" s="1">
        <v>50</v>
      </c>
      <c r="I74" s="1" t="s">
        <v>38</v>
      </c>
      <c r="J74" s="1">
        <v>145.5</v>
      </c>
      <c r="K74" s="1">
        <f t="shared" si="17"/>
        <v>4.8230000000000075</v>
      </c>
      <c r="L74" s="1"/>
      <c r="M74" s="1"/>
      <c r="N74" s="1">
        <v>40</v>
      </c>
      <c r="O74" s="1">
        <v>40</v>
      </c>
      <c r="P74" s="1">
        <f t="shared" si="18"/>
        <v>30.064600000000002</v>
      </c>
      <c r="Q74" s="5">
        <f t="shared" si="21"/>
        <v>171.66740000000001</v>
      </c>
      <c r="R74" s="5"/>
      <c r="S74" s="1"/>
      <c r="T74" s="1">
        <f t="shared" si="19"/>
        <v>14</v>
      </c>
      <c r="U74" s="1">
        <f t="shared" si="20"/>
        <v>8.2900487616665437</v>
      </c>
      <c r="V74" s="1">
        <v>30.265999999999998</v>
      </c>
      <c r="W74" s="1">
        <v>29.782599999999999</v>
      </c>
      <c r="X74" s="1">
        <v>20.537199999999999</v>
      </c>
      <c r="Y74" s="1">
        <v>25.664999999999999</v>
      </c>
      <c r="Z74" s="1">
        <v>35.5852</v>
      </c>
      <c r="AA74" s="1">
        <v>26.7516</v>
      </c>
      <c r="AB74" s="1">
        <v>31.0808</v>
      </c>
      <c r="AC74" s="1">
        <v>32.821599999999997</v>
      </c>
      <c r="AD74" s="1">
        <v>25.429400000000001</v>
      </c>
      <c r="AE74" s="1">
        <v>28.179600000000001</v>
      </c>
      <c r="AF74" s="1"/>
      <c r="AG74" s="1">
        <f t="shared" si="16"/>
        <v>171.66740000000001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7" t="s">
        <v>123</v>
      </c>
      <c r="B75" s="1" t="s">
        <v>37</v>
      </c>
      <c r="C75" s="1">
        <v>5</v>
      </c>
      <c r="D75" s="1">
        <v>274</v>
      </c>
      <c r="E75" s="1">
        <v>215</v>
      </c>
      <c r="F75" s="1">
        <v>58</v>
      </c>
      <c r="G75" s="8">
        <v>0.35</v>
      </c>
      <c r="H75" s="1">
        <v>50</v>
      </c>
      <c r="I75" s="1" t="s">
        <v>38</v>
      </c>
      <c r="J75" s="1">
        <v>216</v>
      </c>
      <c r="K75" s="1">
        <f t="shared" si="17"/>
        <v>-1</v>
      </c>
      <c r="L75" s="1"/>
      <c r="M75" s="1"/>
      <c r="N75" s="1">
        <v>140</v>
      </c>
      <c r="O75" s="1">
        <v>120</v>
      </c>
      <c r="P75" s="1">
        <f t="shared" si="18"/>
        <v>43</v>
      </c>
      <c r="Q75" s="5">
        <f t="shared" si="21"/>
        <v>284</v>
      </c>
      <c r="R75" s="5"/>
      <c r="S75" s="1"/>
      <c r="T75" s="1">
        <f t="shared" si="19"/>
        <v>14</v>
      </c>
      <c r="U75" s="1">
        <f t="shared" si="20"/>
        <v>7.3953488372093021</v>
      </c>
      <c r="V75" s="1">
        <v>33.799999999999997</v>
      </c>
      <c r="W75" s="1">
        <v>30</v>
      </c>
      <c r="X75" s="1">
        <v>19.600000000000001</v>
      </c>
      <c r="Y75" s="1">
        <v>28.8</v>
      </c>
      <c r="Z75" s="1">
        <v>20.399999999999999</v>
      </c>
      <c r="AA75" s="1">
        <v>17.600000000000001</v>
      </c>
      <c r="AB75" s="1">
        <v>13.2</v>
      </c>
      <c r="AC75" s="1">
        <v>25.2</v>
      </c>
      <c r="AD75" s="1">
        <v>17</v>
      </c>
      <c r="AE75" s="1">
        <v>13</v>
      </c>
      <c r="AF75" s="1"/>
      <c r="AG75" s="1">
        <f t="shared" si="16"/>
        <v>99.399999999999991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7" t="s">
        <v>124</v>
      </c>
      <c r="B76" s="1" t="s">
        <v>40</v>
      </c>
      <c r="C76" s="1">
        <v>12.006</v>
      </c>
      <c r="D76" s="1">
        <v>80.915000000000006</v>
      </c>
      <c r="E76" s="1">
        <v>26.384</v>
      </c>
      <c r="F76" s="1">
        <v>58.750999999999998</v>
      </c>
      <c r="G76" s="8">
        <v>1</v>
      </c>
      <c r="H76" s="1">
        <v>50</v>
      </c>
      <c r="I76" s="1" t="s">
        <v>38</v>
      </c>
      <c r="J76" s="1">
        <v>30</v>
      </c>
      <c r="K76" s="1">
        <f t="shared" si="17"/>
        <v>-3.6159999999999997</v>
      </c>
      <c r="L76" s="1"/>
      <c r="M76" s="1"/>
      <c r="N76" s="1">
        <v>6</v>
      </c>
      <c r="O76" s="1"/>
      <c r="P76" s="1">
        <f t="shared" si="18"/>
        <v>5.2767999999999997</v>
      </c>
      <c r="Q76" s="5">
        <f t="shared" si="21"/>
        <v>9.1241999999999948</v>
      </c>
      <c r="R76" s="5"/>
      <c r="S76" s="1"/>
      <c r="T76" s="1">
        <f t="shared" si="19"/>
        <v>14.000000000000002</v>
      </c>
      <c r="U76" s="1">
        <f t="shared" si="20"/>
        <v>12.270883869011524</v>
      </c>
      <c r="V76" s="1">
        <v>6.2008000000000001</v>
      </c>
      <c r="W76" s="1">
        <v>8.7010000000000005</v>
      </c>
      <c r="X76" s="1">
        <v>4.3499999999999996</v>
      </c>
      <c r="Y76" s="1">
        <v>5.3018000000000001</v>
      </c>
      <c r="Z76" s="1">
        <v>8.4123999999999999</v>
      </c>
      <c r="AA76" s="1">
        <v>5.343</v>
      </c>
      <c r="AB76" s="1">
        <v>2.839</v>
      </c>
      <c r="AC76" s="1">
        <v>3.18</v>
      </c>
      <c r="AD76" s="1">
        <v>4.1059999999999999</v>
      </c>
      <c r="AE76" s="1">
        <v>5.9652000000000003</v>
      </c>
      <c r="AF76" s="1"/>
      <c r="AG76" s="1">
        <f t="shared" si="16"/>
        <v>9.1241999999999948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7" t="s">
        <v>125</v>
      </c>
      <c r="B77" s="1" t="s">
        <v>37</v>
      </c>
      <c r="C77" s="1">
        <v>260</v>
      </c>
      <c r="D77" s="1">
        <v>954</v>
      </c>
      <c r="E77" s="1">
        <v>520</v>
      </c>
      <c r="F77" s="1">
        <v>499</v>
      </c>
      <c r="G77" s="8">
        <v>0.4</v>
      </c>
      <c r="H77" s="1">
        <v>50</v>
      </c>
      <c r="I77" s="1" t="s">
        <v>38</v>
      </c>
      <c r="J77" s="1">
        <v>515</v>
      </c>
      <c r="K77" s="1">
        <f t="shared" si="17"/>
        <v>5</v>
      </c>
      <c r="L77" s="1"/>
      <c r="M77" s="1"/>
      <c r="N77" s="1">
        <v>60</v>
      </c>
      <c r="O77" s="1">
        <v>40</v>
      </c>
      <c r="P77" s="1">
        <f t="shared" si="18"/>
        <v>104</v>
      </c>
      <c r="Q77" s="5">
        <f t="shared" si="21"/>
        <v>857</v>
      </c>
      <c r="R77" s="5"/>
      <c r="S77" s="1"/>
      <c r="T77" s="1">
        <f t="shared" si="19"/>
        <v>14</v>
      </c>
      <c r="U77" s="1">
        <f t="shared" si="20"/>
        <v>5.759615384615385</v>
      </c>
      <c r="V77" s="1">
        <v>77.2</v>
      </c>
      <c r="W77" s="1">
        <v>88.8</v>
      </c>
      <c r="X77" s="1">
        <v>69.599999999999994</v>
      </c>
      <c r="Y77" s="1">
        <v>55</v>
      </c>
      <c r="Z77" s="1">
        <v>98.6</v>
      </c>
      <c r="AA77" s="1">
        <v>86.6</v>
      </c>
      <c r="AB77" s="1">
        <v>80.599999999999994</v>
      </c>
      <c r="AC77" s="1">
        <v>78.400000000000006</v>
      </c>
      <c r="AD77" s="1">
        <v>67.599999999999994</v>
      </c>
      <c r="AE77" s="1">
        <v>91.6</v>
      </c>
      <c r="AF77" s="1"/>
      <c r="AG77" s="1">
        <f t="shared" si="16"/>
        <v>342.8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7" t="s">
        <v>126</v>
      </c>
      <c r="B78" s="1" t="s">
        <v>37</v>
      </c>
      <c r="C78" s="1">
        <v>19</v>
      </c>
      <c r="D78" s="1">
        <v>972</v>
      </c>
      <c r="E78" s="1">
        <v>531</v>
      </c>
      <c r="F78" s="1">
        <v>317</v>
      </c>
      <c r="G78" s="8">
        <v>0.41</v>
      </c>
      <c r="H78" s="1">
        <v>50</v>
      </c>
      <c r="I78" s="1" t="s">
        <v>38</v>
      </c>
      <c r="J78" s="1">
        <v>585</v>
      </c>
      <c r="K78" s="1">
        <f t="shared" si="17"/>
        <v>-54</v>
      </c>
      <c r="L78" s="1"/>
      <c r="M78" s="1"/>
      <c r="N78" s="1">
        <v>130</v>
      </c>
      <c r="O78" s="1">
        <v>120</v>
      </c>
      <c r="P78" s="1">
        <f t="shared" si="18"/>
        <v>106.2</v>
      </c>
      <c r="Q78" s="5">
        <f t="shared" si="21"/>
        <v>919.8</v>
      </c>
      <c r="R78" s="5"/>
      <c r="S78" s="1"/>
      <c r="T78" s="1">
        <f t="shared" si="19"/>
        <v>14</v>
      </c>
      <c r="U78" s="1">
        <f t="shared" si="20"/>
        <v>5.3389830508474576</v>
      </c>
      <c r="V78" s="1">
        <v>73</v>
      </c>
      <c r="W78" s="1">
        <v>93</v>
      </c>
      <c r="X78" s="1">
        <v>55.8</v>
      </c>
      <c r="Y78" s="1">
        <v>70.400000000000006</v>
      </c>
      <c r="Z78" s="1">
        <v>92.4</v>
      </c>
      <c r="AA78" s="1">
        <v>56.4</v>
      </c>
      <c r="AB78" s="1">
        <v>73.400000000000006</v>
      </c>
      <c r="AC78" s="1">
        <v>98.6</v>
      </c>
      <c r="AD78" s="1">
        <v>60.6</v>
      </c>
      <c r="AE78" s="1">
        <v>76.2</v>
      </c>
      <c r="AF78" s="1"/>
      <c r="AG78" s="1">
        <f t="shared" si="16"/>
        <v>377.11799999999994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7" t="s">
        <v>127</v>
      </c>
      <c r="B79" s="1" t="s">
        <v>40</v>
      </c>
      <c r="C79" s="1">
        <v>169.916</v>
      </c>
      <c r="D79" s="1">
        <v>8.0920000000000005</v>
      </c>
      <c r="E79" s="1">
        <v>41.65</v>
      </c>
      <c r="F79" s="1">
        <v>-4.6950000000000003</v>
      </c>
      <c r="G79" s="8">
        <v>1</v>
      </c>
      <c r="H79" s="1">
        <v>50</v>
      </c>
      <c r="I79" s="1" t="s">
        <v>38</v>
      </c>
      <c r="J79" s="1">
        <v>40.5</v>
      </c>
      <c r="K79" s="1">
        <f t="shared" si="17"/>
        <v>1.1499999999999986</v>
      </c>
      <c r="L79" s="1"/>
      <c r="M79" s="1"/>
      <c r="N79" s="1">
        <v>0</v>
      </c>
      <c r="O79" s="1"/>
      <c r="P79" s="1">
        <f t="shared" si="18"/>
        <v>8.33</v>
      </c>
      <c r="Q79" s="5">
        <f>9*P79-O79-N79-F79</f>
        <v>79.664999999999992</v>
      </c>
      <c r="R79" s="5"/>
      <c r="S79" s="1"/>
      <c r="T79" s="1">
        <f t="shared" si="19"/>
        <v>9</v>
      </c>
      <c r="U79" s="1">
        <f t="shared" si="20"/>
        <v>-0.56362545018007204</v>
      </c>
      <c r="V79" s="1">
        <v>11.237399999999999</v>
      </c>
      <c r="W79" s="1">
        <v>5.5115999999999996</v>
      </c>
      <c r="X79" s="1">
        <v>14.717599999999999</v>
      </c>
      <c r="Y79" s="1">
        <v>9.3919999999999995</v>
      </c>
      <c r="Z79" s="1">
        <v>9.093</v>
      </c>
      <c r="AA79" s="1">
        <v>12.5664</v>
      </c>
      <c r="AB79" s="1">
        <v>15.108000000000001</v>
      </c>
      <c r="AC79" s="1">
        <v>10.0924</v>
      </c>
      <c r="AD79" s="1">
        <v>8.7737999999999996</v>
      </c>
      <c r="AE79" s="1">
        <v>16.807600000000001</v>
      </c>
      <c r="AF79" s="1"/>
      <c r="AG79" s="1">
        <f t="shared" si="16"/>
        <v>79.664999999999992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7" t="s">
        <v>128</v>
      </c>
      <c r="B80" s="1" t="s">
        <v>37</v>
      </c>
      <c r="C80" s="1">
        <v>-1</v>
      </c>
      <c r="D80" s="1">
        <v>173</v>
      </c>
      <c r="E80" s="1">
        <v>102</v>
      </c>
      <c r="F80" s="1">
        <v>62</v>
      </c>
      <c r="G80" s="8">
        <v>0.3</v>
      </c>
      <c r="H80" s="1">
        <v>50</v>
      </c>
      <c r="I80" s="1" t="s">
        <v>38</v>
      </c>
      <c r="J80" s="1">
        <v>111</v>
      </c>
      <c r="K80" s="1">
        <f t="shared" si="17"/>
        <v>-9</v>
      </c>
      <c r="L80" s="1"/>
      <c r="M80" s="1"/>
      <c r="N80" s="1">
        <v>0</v>
      </c>
      <c r="O80" s="1"/>
      <c r="P80" s="1">
        <f t="shared" si="18"/>
        <v>20.399999999999999</v>
      </c>
      <c r="Q80" s="5">
        <f>12*P80-O80-N80-F80</f>
        <v>182.79999999999998</v>
      </c>
      <c r="R80" s="5"/>
      <c r="S80" s="1"/>
      <c r="T80" s="1">
        <f t="shared" si="19"/>
        <v>12</v>
      </c>
      <c r="U80" s="1">
        <f t="shared" si="20"/>
        <v>3.0392156862745101</v>
      </c>
      <c r="V80" s="1">
        <v>9.8000000000000007</v>
      </c>
      <c r="W80" s="1">
        <v>19.2</v>
      </c>
      <c r="X80" s="1">
        <v>2.8</v>
      </c>
      <c r="Y80" s="1">
        <v>5</v>
      </c>
      <c r="Z80" s="1">
        <v>18</v>
      </c>
      <c r="AA80" s="1">
        <v>4</v>
      </c>
      <c r="AB80" s="1">
        <v>-0.2</v>
      </c>
      <c r="AC80" s="1">
        <v>14.2</v>
      </c>
      <c r="AD80" s="1">
        <v>3.6</v>
      </c>
      <c r="AE80" s="1">
        <v>4.8</v>
      </c>
      <c r="AF80" s="1"/>
      <c r="AG80" s="1">
        <f t="shared" si="16"/>
        <v>54.839999999999996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7" t="s">
        <v>129</v>
      </c>
      <c r="B81" s="1" t="s">
        <v>37</v>
      </c>
      <c r="C81" s="1">
        <v>94</v>
      </c>
      <c r="D81" s="1">
        <v>54</v>
      </c>
      <c r="E81" s="1">
        <v>100</v>
      </c>
      <c r="F81" s="1"/>
      <c r="G81" s="8">
        <v>0.18</v>
      </c>
      <c r="H81" s="1">
        <v>50</v>
      </c>
      <c r="I81" s="1" t="s">
        <v>38</v>
      </c>
      <c r="J81" s="1">
        <v>150</v>
      </c>
      <c r="K81" s="1">
        <f t="shared" si="17"/>
        <v>-50</v>
      </c>
      <c r="L81" s="1"/>
      <c r="M81" s="1"/>
      <c r="N81" s="1">
        <v>0</v>
      </c>
      <c r="O81" s="1"/>
      <c r="P81" s="1">
        <f t="shared" si="18"/>
        <v>20</v>
      </c>
      <c r="Q81" s="5">
        <f>9*P81-O81-N81-F81</f>
        <v>180</v>
      </c>
      <c r="R81" s="5"/>
      <c r="S81" s="1"/>
      <c r="T81" s="1">
        <f t="shared" si="19"/>
        <v>9</v>
      </c>
      <c r="U81" s="1">
        <f t="shared" si="20"/>
        <v>0</v>
      </c>
      <c r="V81" s="1">
        <v>2.4</v>
      </c>
      <c r="W81" s="1">
        <v>9.6</v>
      </c>
      <c r="X81" s="1">
        <v>11.2</v>
      </c>
      <c r="Y81" s="1">
        <v>11</v>
      </c>
      <c r="Z81" s="1">
        <v>16</v>
      </c>
      <c r="AA81" s="1">
        <v>16.399999999999999</v>
      </c>
      <c r="AB81" s="1">
        <v>15</v>
      </c>
      <c r="AC81" s="1">
        <v>10.4</v>
      </c>
      <c r="AD81" s="1">
        <v>4.8</v>
      </c>
      <c r="AE81" s="1">
        <v>22.6</v>
      </c>
      <c r="AF81" s="1"/>
      <c r="AG81" s="1">
        <f t="shared" si="16"/>
        <v>32.4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7" t="s">
        <v>130</v>
      </c>
      <c r="B82" s="1" t="s">
        <v>40</v>
      </c>
      <c r="C82" s="1">
        <v>27.338000000000001</v>
      </c>
      <c r="D82" s="1"/>
      <c r="E82" s="1"/>
      <c r="F82" s="1">
        <v>27.338000000000001</v>
      </c>
      <c r="G82" s="8">
        <v>1</v>
      </c>
      <c r="H82" s="1">
        <v>60</v>
      </c>
      <c r="I82" s="1" t="s">
        <v>38</v>
      </c>
      <c r="J82" s="1"/>
      <c r="K82" s="1">
        <f t="shared" si="17"/>
        <v>0</v>
      </c>
      <c r="L82" s="1"/>
      <c r="M82" s="1"/>
      <c r="N82" s="1">
        <v>0</v>
      </c>
      <c r="O82" s="1"/>
      <c r="P82" s="1">
        <f t="shared" si="18"/>
        <v>0</v>
      </c>
      <c r="Q82" s="5"/>
      <c r="R82" s="5"/>
      <c r="S82" s="1"/>
      <c r="T82" s="1" t="e">
        <f t="shared" si="19"/>
        <v>#DIV/0!</v>
      </c>
      <c r="U82" s="1" t="e">
        <f t="shared" si="20"/>
        <v>#DIV/0!</v>
      </c>
      <c r="V82" s="1">
        <v>0</v>
      </c>
      <c r="W82" s="1">
        <v>0</v>
      </c>
      <c r="X82" s="1">
        <v>0</v>
      </c>
      <c r="Y82" s="1">
        <v>0.27360000000000001</v>
      </c>
      <c r="Z82" s="1">
        <v>1.6377999999999999</v>
      </c>
      <c r="AA82" s="1">
        <v>0.2742</v>
      </c>
      <c r="AB82" s="1">
        <v>0</v>
      </c>
      <c r="AC82" s="1">
        <v>0.81320000000000003</v>
      </c>
      <c r="AD82" s="1">
        <v>0</v>
      </c>
      <c r="AE82" s="1">
        <v>0.95040000000000002</v>
      </c>
      <c r="AF82" s="23" t="s">
        <v>163</v>
      </c>
      <c r="AG82" s="1">
        <f t="shared" si="16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7" t="s">
        <v>131</v>
      </c>
      <c r="B83" s="1" t="s">
        <v>37</v>
      </c>
      <c r="C83" s="1">
        <v>-1</v>
      </c>
      <c r="D83" s="1">
        <v>32</v>
      </c>
      <c r="E83" s="1">
        <v>26</v>
      </c>
      <c r="F83" s="1">
        <v>3</v>
      </c>
      <c r="G83" s="8">
        <v>0.4</v>
      </c>
      <c r="H83" s="1">
        <v>60</v>
      </c>
      <c r="I83" s="1" t="s">
        <v>38</v>
      </c>
      <c r="J83" s="1">
        <v>36</v>
      </c>
      <c r="K83" s="1">
        <f t="shared" si="17"/>
        <v>-10</v>
      </c>
      <c r="L83" s="1"/>
      <c r="M83" s="1"/>
      <c r="N83" s="1">
        <v>80</v>
      </c>
      <c r="O83" s="1">
        <v>80</v>
      </c>
      <c r="P83" s="1">
        <f t="shared" si="18"/>
        <v>5.2</v>
      </c>
      <c r="Q83" s="5"/>
      <c r="R83" s="5"/>
      <c r="S83" s="1"/>
      <c r="T83" s="1">
        <f t="shared" si="19"/>
        <v>31.346153846153847</v>
      </c>
      <c r="U83" s="1">
        <f t="shared" si="20"/>
        <v>31.346153846153847</v>
      </c>
      <c r="V83" s="1">
        <v>15.2</v>
      </c>
      <c r="W83" s="1">
        <v>8.1999999999999993</v>
      </c>
      <c r="X83" s="1">
        <v>8.6</v>
      </c>
      <c r="Y83" s="1">
        <v>4.2</v>
      </c>
      <c r="Z83" s="1">
        <v>5.4</v>
      </c>
      <c r="AA83" s="1">
        <v>16.600000000000001</v>
      </c>
      <c r="AB83" s="1">
        <v>2</v>
      </c>
      <c r="AC83" s="1">
        <v>8</v>
      </c>
      <c r="AD83" s="1">
        <v>11.6</v>
      </c>
      <c r="AE83" s="1">
        <v>6</v>
      </c>
      <c r="AF83" s="1"/>
      <c r="AG83" s="1">
        <f t="shared" si="16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7" t="s">
        <v>132</v>
      </c>
      <c r="B84" s="1" t="s">
        <v>40</v>
      </c>
      <c r="C84" s="1">
        <v>30.350999999999999</v>
      </c>
      <c r="D84" s="1"/>
      <c r="E84" s="1">
        <v>16.018999999999998</v>
      </c>
      <c r="F84" s="1">
        <v>14.332000000000001</v>
      </c>
      <c r="G84" s="8">
        <v>1</v>
      </c>
      <c r="H84" s="1" t="e">
        <v>#N/A</v>
      </c>
      <c r="I84" s="1" t="s">
        <v>38</v>
      </c>
      <c r="J84" s="1">
        <v>13.44</v>
      </c>
      <c r="K84" s="1">
        <f t="shared" si="17"/>
        <v>2.5789999999999988</v>
      </c>
      <c r="L84" s="1"/>
      <c r="M84" s="1"/>
      <c r="N84" s="1">
        <v>30</v>
      </c>
      <c r="O84" s="1"/>
      <c r="P84" s="1">
        <f t="shared" si="18"/>
        <v>3.2037999999999998</v>
      </c>
      <c r="Q84" s="5"/>
      <c r="R84" s="5"/>
      <c r="S84" s="1"/>
      <c r="T84" s="1">
        <f t="shared" si="19"/>
        <v>13.837318184655723</v>
      </c>
      <c r="U84" s="1">
        <f t="shared" si="20"/>
        <v>13.837318184655723</v>
      </c>
      <c r="V84" s="1">
        <v>4.0388000000000002</v>
      </c>
      <c r="W84" s="1">
        <v>0</v>
      </c>
      <c r="X84" s="1">
        <v>0.3332</v>
      </c>
      <c r="Y84" s="1">
        <v>3.7044000000000001</v>
      </c>
      <c r="Z84" s="1">
        <v>0.33539999999999998</v>
      </c>
      <c r="AA84" s="1">
        <v>0.17100000000000001</v>
      </c>
      <c r="AB84" s="1">
        <v>1.8740000000000001</v>
      </c>
      <c r="AC84" s="1">
        <v>0</v>
      </c>
      <c r="AD84" s="1">
        <v>0</v>
      </c>
      <c r="AE84" s="1">
        <v>0</v>
      </c>
      <c r="AF84" s="1" t="s">
        <v>133</v>
      </c>
      <c r="AG84" s="1">
        <f t="shared" si="16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2" t="s">
        <v>134</v>
      </c>
      <c r="B85" s="12" t="s">
        <v>40</v>
      </c>
      <c r="C85" s="12">
        <v>0.83699999999999997</v>
      </c>
      <c r="D85" s="12"/>
      <c r="E85" s="12"/>
      <c r="F85" s="12">
        <v>0.83699999999999997</v>
      </c>
      <c r="G85" s="13">
        <v>0</v>
      </c>
      <c r="H85" s="12" t="e">
        <v>#N/A</v>
      </c>
      <c r="I85" s="12" t="s">
        <v>65</v>
      </c>
      <c r="J85" s="12"/>
      <c r="K85" s="12">
        <f t="shared" si="17"/>
        <v>0</v>
      </c>
      <c r="L85" s="12"/>
      <c r="M85" s="12"/>
      <c r="N85" s="12">
        <v>0</v>
      </c>
      <c r="O85" s="12"/>
      <c r="P85" s="12">
        <f t="shared" si="18"/>
        <v>0</v>
      </c>
      <c r="Q85" s="14"/>
      <c r="R85" s="14"/>
      <c r="S85" s="12"/>
      <c r="T85" s="12" t="e">
        <f t="shared" si="19"/>
        <v>#DIV/0!</v>
      </c>
      <c r="U85" s="12" t="e">
        <f t="shared" si="20"/>
        <v>#DIV/0!</v>
      </c>
      <c r="V85" s="12">
        <v>0</v>
      </c>
      <c r="W85" s="12">
        <v>0.1696</v>
      </c>
      <c r="X85" s="12">
        <v>1.1848000000000001</v>
      </c>
      <c r="Y85" s="12">
        <v>2.0232000000000001</v>
      </c>
      <c r="Z85" s="12">
        <v>1.3482000000000001</v>
      </c>
      <c r="AA85" s="12">
        <v>0</v>
      </c>
      <c r="AB85" s="12">
        <v>1.1872</v>
      </c>
      <c r="AC85" s="12">
        <v>0.98040000000000005</v>
      </c>
      <c r="AD85" s="12">
        <v>0</v>
      </c>
      <c r="AE85" s="12">
        <v>0</v>
      </c>
      <c r="AF85" s="12" t="s">
        <v>135</v>
      </c>
      <c r="AG85" s="12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7" t="s">
        <v>136</v>
      </c>
      <c r="B86" s="1" t="s">
        <v>37</v>
      </c>
      <c r="C86" s="1"/>
      <c r="D86" s="1"/>
      <c r="E86" s="1"/>
      <c r="F86" s="1"/>
      <c r="G86" s="8">
        <v>0.33</v>
      </c>
      <c r="H86" s="1" t="e">
        <v>#N/A</v>
      </c>
      <c r="I86" s="1" t="s">
        <v>38</v>
      </c>
      <c r="J86" s="1"/>
      <c r="K86" s="1">
        <f t="shared" si="17"/>
        <v>0</v>
      </c>
      <c r="L86" s="1"/>
      <c r="M86" s="1"/>
      <c r="N86" s="1">
        <v>8</v>
      </c>
      <c r="O86" s="1"/>
      <c r="P86" s="1">
        <f t="shared" si="18"/>
        <v>0</v>
      </c>
      <c r="Q86" s="5">
        <v>8</v>
      </c>
      <c r="R86" s="5"/>
      <c r="S86" s="1"/>
      <c r="T86" s="1" t="e">
        <f t="shared" si="19"/>
        <v>#DIV/0!</v>
      </c>
      <c r="U86" s="1" t="e">
        <f t="shared" si="20"/>
        <v>#DIV/0!</v>
      </c>
      <c r="V86" s="1">
        <v>0</v>
      </c>
      <c r="W86" s="1">
        <v>0</v>
      </c>
      <c r="X86" s="1">
        <v>-1.2</v>
      </c>
      <c r="Y86" s="1">
        <v>-0.8</v>
      </c>
      <c r="Z86" s="1">
        <v>1.2</v>
      </c>
      <c r="AA86" s="1">
        <v>1.2</v>
      </c>
      <c r="AB86" s="1">
        <v>0</v>
      </c>
      <c r="AC86" s="1">
        <v>0</v>
      </c>
      <c r="AD86" s="1">
        <v>0.2</v>
      </c>
      <c r="AE86" s="1">
        <v>0</v>
      </c>
      <c r="AF86" s="1" t="s">
        <v>137</v>
      </c>
      <c r="AG86" s="1">
        <f>G86*Q86</f>
        <v>2.64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7" t="s">
        <v>138</v>
      </c>
      <c r="B87" s="17" t="s">
        <v>40</v>
      </c>
      <c r="C87" s="17"/>
      <c r="D87" s="17"/>
      <c r="E87" s="17"/>
      <c r="F87" s="17"/>
      <c r="G87" s="18">
        <v>0</v>
      </c>
      <c r="H87" s="17">
        <v>45</v>
      </c>
      <c r="I87" s="17" t="s">
        <v>38</v>
      </c>
      <c r="J87" s="17"/>
      <c r="K87" s="17">
        <f t="shared" si="17"/>
        <v>0</v>
      </c>
      <c r="L87" s="17"/>
      <c r="M87" s="17"/>
      <c r="N87" s="17">
        <v>0</v>
      </c>
      <c r="O87" s="17"/>
      <c r="P87" s="17">
        <f t="shared" si="18"/>
        <v>0</v>
      </c>
      <c r="Q87" s="19"/>
      <c r="R87" s="19"/>
      <c r="S87" s="17"/>
      <c r="T87" s="17" t="e">
        <f t="shared" si="19"/>
        <v>#DIV/0!</v>
      </c>
      <c r="U87" s="17" t="e">
        <f t="shared" si="20"/>
        <v>#DIV/0!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 t="s">
        <v>93</v>
      </c>
      <c r="AG87" s="17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7" t="s">
        <v>139</v>
      </c>
      <c r="B88" s="1" t="s">
        <v>37</v>
      </c>
      <c r="C88" s="1"/>
      <c r="D88" s="1">
        <v>72</v>
      </c>
      <c r="E88" s="1">
        <v>15</v>
      </c>
      <c r="F88" s="1">
        <v>54</v>
      </c>
      <c r="G88" s="8">
        <v>0.22</v>
      </c>
      <c r="H88" s="1" t="e">
        <v>#N/A</v>
      </c>
      <c r="I88" s="1" t="s">
        <v>38</v>
      </c>
      <c r="J88" s="1">
        <v>15</v>
      </c>
      <c r="K88" s="1">
        <f t="shared" si="17"/>
        <v>0</v>
      </c>
      <c r="L88" s="1"/>
      <c r="M88" s="1"/>
      <c r="N88" s="1">
        <v>0</v>
      </c>
      <c r="O88" s="1"/>
      <c r="P88" s="1">
        <f t="shared" si="18"/>
        <v>3</v>
      </c>
      <c r="Q88" s="5"/>
      <c r="R88" s="5"/>
      <c r="S88" s="1"/>
      <c r="T88" s="1">
        <f t="shared" si="19"/>
        <v>18</v>
      </c>
      <c r="U88" s="1">
        <f t="shared" si="20"/>
        <v>18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 t="s">
        <v>83</v>
      </c>
      <c r="AG88" s="1">
        <f t="shared" ref="AG88:AG101" si="22"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7" t="s">
        <v>140</v>
      </c>
      <c r="B89" s="1" t="s">
        <v>37</v>
      </c>
      <c r="C89" s="1">
        <v>29</v>
      </c>
      <c r="D89" s="1"/>
      <c r="E89" s="1"/>
      <c r="F89" s="1">
        <v>29</v>
      </c>
      <c r="G89" s="8">
        <v>0.84</v>
      </c>
      <c r="H89" s="1">
        <v>50</v>
      </c>
      <c r="I89" s="1" t="s">
        <v>38</v>
      </c>
      <c r="J89" s="1"/>
      <c r="K89" s="1">
        <f t="shared" si="17"/>
        <v>0</v>
      </c>
      <c r="L89" s="1"/>
      <c r="M89" s="1"/>
      <c r="N89" s="1">
        <v>0</v>
      </c>
      <c r="O89" s="1"/>
      <c r="P89" s="1">
        <f t="shared" si="18"/>
        <v>0</v>
      </c>
      <c r="Q89" s="5"/>
      <c r="R89" s="5"/>
      <c r="S89" s="1"/>
      <c r="T89" s="1" t="e">
        <f t="shared" si="19"/>
        <v>#DIV/0!</v>
      </c>
      <c r="U89" s="1" t="e">
        <f t="shared" si="20"/>
        <v>#DIV/0!</v>
      </c>
      <c r="V89" s="1">
        <v>0</v>
      </c>
      <c r="W89" s="1">
        <v>0</v>
      </c>
      <c r="X89" s="1">
        <v>0</v>
      </c>
      <c r="Y89" s="1">
        <v>0</v>
      </c>
      <c r="Z89" s="1">
        <v>1.8</v>
      </c>
      <c r="AA89" s="1">
        <v>0.6</v>
      </c>
      <c r="AB89" s="1">
        <v>0.8</v>
      </c>
      <c r="AC89" s="1">
        <v>2.2000000000000002</v>
      </c>
      <c r="AD89" s="1">
        <v>1</v>
      </c>
      <c r="AE89" s="1">
        <v>0</v>
      </c>
      <c r="AF89" s="23" t="s">
        <v>164</v>
      </c>
      <c r="AG89" s="1">
        <f t="shared" si="22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7" t="s">
        <v>141</v>
      </c>
      <c r="B90" s="1" t="s">
        <v>37</v>
      </c>
      <c r="C90" s="1">
        <v>181</v>
      </c>
      <c r="D90" s="1">
        <v>885</v>
      </c>
      <c r="E90" s="1">
        <v>415</v>
      </c>
      <c r="F90" s="15">
        <f>515+F30</f>
        <v>509</v>
      </c>
      <c r="G90" s="8">
        <v>0.35</v>
      </c>
      <c r="H90" s="1">
        <v>50</v>
      </c>
      <c r="I90" s="1" t="s">
        <v>38</v>
      </c>
      <c r="J90" s="1">
        <v>425</v>
      </c>
      <c r="K90" s="1">
        <f t="shared" si="17"/>
        <v>-10</v>
      </c>
      <c r="L90" s="1"/>
      <c r="M90" s="1"/>
      <c r="N90" s="1">
        <v>0</v>
      </c>
      <c r="O90" s="1"/>
      <c r="P90" s="1">
        <f t="shared" si="18"/>
        <v>83</v>
      </c>
      <c r="Q90" s="5">
        <f t="shared" ref="Q90:Q101" si="23">14*P90-O90-N90-F90</f>
        <v>653</v>
      </c>
      <c r="R90" s="5"/>
      <c r="S90" s="1"/>
      <c r="T90" s="1">
        <f t="shared" si="19"/>
        <v>14</v>
      </c>
      <c r="U90" s="1">
        <f t="shared" si="20"/>
        <v>6.1325301204819276</v>
      </c>
      <c r="V90" s="1">
        <v>61</v>
      </c>
      <c r="W90" s="1">
        <v>80.8</v>
      </c>
      <c r="X90" s="1">
        <v>55.2</v>
      </c>
      <c r="Y90" s="1">
        <v>62.8</v>
      </c>
      <c r="Z90" s="1">
        <v>57</v>
      </c>
      <c r="AA90" s="1">
        <v>76.599999999999994</v>
      </c>
      <c r="AB90" s="1">
        <v>52.6</v>
      </c>
      <c r="AC90" s="1">
        <v>45.2</v>
      </c>
      <c r="AD90" s="1">
        <v>42</v>
      </c>
      <c r="AE90" s="1">
        <v>0</v>
      </c>
      <c r="AF90" s="1" t="s">
        <v>142</v>
      </c>
      <c r="AG90" s="1">
        <f t="shared" si="22"/>
        <v>228.54999999999998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7" t="s">
        <v>143</v>
      </c>
      <c r="B91" s="1" t="s">
        <v>40</v>
      </c>
      <c r="C91" s="1">
        <v>154.05600000000001</v>
      </c>
      <c r="D91" s="1">
        <v>364.06700000000001</v>
      </c>
      <c r="E91" s="1">
        <v>244.11799999999999</v>
      </c>
      <c r="F91" s="1">
        <v>140.11500000000001</v>
      </c>
      <c r="G91" s="8">
        <v>1</v>
      </c>
      <c r="H91" s="1">
        <v>50</v>
      </c>
      <c r="I91" s="1" t="s">
        <v>38</v>
      </c>
      <c r="J91" s="1">
        <v>223.9</v>
      </c>
      <c r="K91" s="1">
        <f t="shared" si="17"/>
        <v>20.217999999999989</v>
      </c>
      <c r="L91" s="1"/>
      <c r="M91" s="1"/>
      <c r="N91" s="1">
        <v>110</v>
      </c>
      <c r="O91" s="1">
        <v>110</v>
      </c>
      <c r="P91" s="1">
        <f t="shared" si="18"/>
        <v>48.823599999999999</v>
      </c>
      <c r="Q91" s="5">
        <f t="shared" si="23"/>
        <v>323.41539999999998</v>
      </c>
      <c r="R91" s="5"/>
      <c r="S91" s="1"/>
      <c r="T91" s="1">
        <f t="shared" si="19"/>
        <v>14</v>
      </c>
      <c r="U91" s="1">
        <f t="shared" si="20"/>
        <v>7.3758387337271323</v>
      </c>
      <c r="V91" s="1">
        <v>38.619</v>
      </c>
      <c r="W91" s="1">
        <v>35.741</v>
      </c>
      <c r="X91" s="1">
        <v>32.384999999999998</v>
      </c>
      <c r="Y91" s="1">
        <v>29.474799999999998</v>
      </c>
      <c r="Z91" s="1">
        <v>30.470800000000001</v>
      </c>
      <c r="AA91" s="1">
        <v>28.762799999999999</v>
      </c>
      <c r="AB91" s="1">
        <v>30.673200000000001</v>
      </c>
      <c r="AC91" s="1">
        <v>8.8165999999999993</v>
      </c>
      <c r="AD91" s="1">
        <v>0.13980000000000001</v>
      </c>
      <c r="AE91" s="1">
        <v>0</v>
      </c>
      <c r="AF91" s="1"/>
      <c r="AG91" s="1">
        <f t="shared" si="22"/>
        <v>323.41539999999998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7" t="s">
        <v>144</v>
      </c>
      <c r="B92" s="1" t="s">
        <v>37</v>
      </c>
      <c r="C92" s="1">
        <v>518</v>
      </c>
      <c r="D92" s="1">
        <v>63</v>
      </c>
      <c r="E92" s="1">
        <v>506</v>
      </c>
      <c r="F92" s="1">
        <v>38</v>
      </c>
      <c r="G92" s="8">
        <v>0.35</v>
      </c>
      <c r="H92" s="1">
        <v>50</v>
      </c>
      <c r="I92" s="1" t="s">
        <v>38</v>
      </c>
      <c r="J92" s="1">
        <v>536</v>
      </c>
      <c r="K92" s="1">
        <f t="shared" si="17"/>
        <v>-30</v>
      </c>
      <c r="L92" s="1"/>
      <c r="M92" s="1"/>
      <c r="N92" s="1">
        <v>310</v>
      </c>
      <c r="O92" s="1">
        <v>250</v>
      </c>
      <c r="P92" s="1">
        <f t="shared" si="18"/>
        <v>101.2</v>
      </c>
      <c r="Q92" s="5">
        <f t="shared" si="23"/>
        <v>818.8</v>
      </c>
      <c r="R92" s="5"/>
      <c r="S92" s="1"/>
      <c r="T92" s="1">
        <f t="shared" si="19"/>
        <v>14</v>
      </c>
      <c r="U92" s="1">
        <f t="shared" si="20"/>
        <v>5.9090909090909092</v>
      </c>
      <c r="V92" s="1">
        <v>72.400000000000006</v>
      </c>
      <c r="W92" s="1">
        <v>52.4</v>
      </c>
      <c r="X92" s="1">
        <v>78.400000000000006</v>
      </c>
      <c r="Y92" s="1">
        <v>53.2</v>
      </c>
      <c r="Z92" s="1">
        <v>44.6</v>
      </c>
      <c r="AA92" s="1">
        <v>35.4</v>
      </c>
      <c r="AB92" s="1">
        <v>26.6</v>
      </c>
      <c r="AC92" s="1">
        <v>27</v>
      </c>
      <c r="AD92" s="1">
        <v>43.6</v>
      </c>
      <c r="AE92" s="1">
        <v>0</v>
      </c>
      <c r="AF92" s="1"/>
      <c r="AG92" s="1">
        <f t="shared" si="22"/>
        <v>286.58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7" t="s">
        <v>145</v>
      </c>
      <c r="B93" s="1" t="s">
        <v>37</v>
      </c>
      <c r="C93" s="1"/>
      <c r="D93" s="1">
        <v>54</v>
      </c>
      <c r="E93" s="1">
        <v>36</v>
      </c>
      <c r="F93" s="1">
        <v>17</v>
      </c>
      <c r="G93" s="8">
        <v>0.3</v>
      </c>
      <c r="H93" s="1">
        <v>45</v>
      </c>
      <c r="I93" s="1" t="s">
        <v>38</v>
      </c>
      <c r="J93" s="1">
        <v>37</v>
      </c>
      <c r="K93" s="1">
        <f t="shared" si="17"/>
        <v>-1</v>
      </c>
      <c r="L93" s="1"/>
      <c r="M93" s="1"/>
      <c r="N93" s="1">
        <v>0</v>
      </c>
      <c r="O93" s="1"/>
      <c r="P93" s="1">
        <f t="shared" si="18"/>
        <v>7.2</v>
      </c>
      <c r="Q93" s="5">
        <f>11*P93-O93-N93-F93</f>
        <v>62.2</v>
      </c>
      <c r="R93" s="5"/>
      <c r="S93" s="1"/>
      <c r="T93" s="1">
        <f t="shared" si="19"/>
        <v>11</v>
      </c>
      <c r="U93" s="1">
        <f t="shared" si="20"/>
        <v>2.3611111111111112</v>
      </c>
      <c r="V93" s="1">
        <v>0</v>
      </c>
      <c r="W93" s="1">
        <v>4.8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83</v>
      </c>
      <c r="AG93" s="1">
        <f t="shared" si="22"/>
        <v>18.66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7" t="s">
        <v>146</v>
      </c>
      <c r="B94" s="1" t="s">
        <v>37</v>
      </c>
      <c r="C94" s="1"/>
      <c r="D94" s="1">
        <v>68</v>
      </c>
      <c r="E94" s="1">
        <v>32</v>
      </c>
      <c r="F94" s="1">
        <v>35</v>
      </c>
      <c r="G94" s="8">
        <v>0.18</v>
      </c>
      <c r="H94" s="1" t="e">
        <v>#N/A</v>
      </c>
      <c r="I94" s="1" t="s">
        <v>38</v>
      </c>
      <c r="J94" s="1">
        <v>32</v>
      </c>
      <c r="K94" s="1">
        <f t="shared" si="17"/>
        <v>0</v>
      </c>
      <c r="L94" s="1"/>
      <c r="M94" s="1"/>
      <c r="N94" s="1">
        <v>0</v>
      </c>
      <c r="O94" s="1"/>
      <c r="P94" s="1">
        <f t="shared" si="18"/>
        <v>6.4</v>
      </c>
      <c r="Q94" s="5">
        <f t="shared" si="23"/>
        <v>54.600000000000009</v>
      </c>
      <c r="R94" s="5"/>
      <c r="S94" s="1"/>
      <c r="T94" s="1">
        <f t="shared" si="19"/>
        <v>14</v>
      </c>
      <c r="U94" s="1">
        <f t="shared" si="20"/>
        <v>5.46875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83</v>
      </c>
      <c r="AG94" s="1">
        <f t="shared" si="22"/>
        <v>9.8280000000000012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7" t="s">
        <v>147</v>
      </c>
      <c r="B95" s="1" t="s">
        <v>37</v>
      </c>
      <c r="C95" s="1"/>
      <c r="D95" s="1">
        <v>60</v>
      </c>
      <c r="E95" s="1">
        <v>29</v>
      </c>
      <c r="F95" s="1">
        <v>30</v>
      </c>
      <c r="G95" s="8">
        <v>0.18</v>
      </c>
      <c r="H95" s="1" t="e">
        <v>#N/A</v>
      </c>
      <c r="I95" s="1" t="s">
        <v>38</v>
      </c>
      <c r="J95" s="1">
        <v>29</v>
      </c>
      <c r="K95" s="1">
        <f t="shared" si="17"/>
        <v>0</v>
      </c>
      <c r="L95" s="1"/>
      <c r="M95" s="1"/>
      <c r="N95" s="1">
        <v>0</v>
      </c>
      <c r="O95" s="1"/>
      <c r="P95" s="1">
        <f t="shared" si="18"/>
        <v>5.8</v>
      </c>
      <c r="Q95" s="5">
        <f t="shared" si="23"/>
        <v>51.2</v>
      </c>
      <c r="R95" s="5"/>
      <c r="S95" s="1"/>
      <c r="T95" s="1">
        <f t="shared" si="19"/>
        <v>14.000000000000002</v>
      </c>
      <c r="U95" s="1">
        <f t="shared" si="20"/>
        <v>5.1724137931034484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83</v>
      </c>
      <c r="AG95" s="1">
        <f t="shared" si="22"/>
        <v>9.2159999999999993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7" t="s">
        <v>148</v>
      </c>
      <c r="B96" s="1" t="s">
        <v>37</v>
      </c>
      <c r="C96" s="1"/>
      <c r="D96" s="1">
        <v>68</v>
      </c>
      <c r="E96" s="1">
        <v>42</v>
      </c>
      <c r="F96" s="1">
        <v>24</v>
      </c>
      <c r="G96" s="8">
        <v>0.18</v>
      </c>
      <c r="H96" s="1" t="e">
        <v>#N/A</v>
      </c>
      <c r="I96" s="1" t="s">
        <v>38</v>
      </c>
      <c r="J96" s="1">
        <v>43</v>
      </c>
      <c r="K96" s="1">
        <f t="shared" ref="K96:K103" si="24">E96-J96</f>
        <v>-1</v>
      </c>
      <c r="L96" s="1"/>
      <c r="M96" s="1"/>
      <c r="N96" s="1">
        <v>0</v>
      </c>
      <c r="O96" s="1"/>
      <c r="P96" s="1">
        <f t="shared" si="18"/>
        <v>8.4</v>
      </c>
      <c r="Q96" s="5">
        <f>12*P96-O96-N96-F96</f>
        <v>76.800000000000011</v>
      </c>
      <c r="R96" s="5"/>
      <c r="S96" s="1"/>
      <c r="T96" s="1">
        <f t="shared" si="19"/>
        <v>12</v>
      </c>
      <c r="U96" s="1">
        <f t="shared" si="20"/>
        <v>2.8571428571428572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83</v>
      </c>
      <c r="AG96" s="1">
        <f t="shared" si="22"/>
        <v>13.824000000000002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7" t="s">
        <v>149</v>
      </c>
      <c r="B97" s="1" t="s">
        <v>37</v>
      </c>
      <c r="C97" s="1"/>
      <c r="D97" s="1"/>
      <c r="E97" s="1"/>
      <c r="F97" s="1"/>
      <c r="G97" s="8">
        <v>0.18</v>
      </c>
      <c r="H97" s="1" t="e">
        <v>#N/A</v>
      </c>
      <c r="I97" s="1" t="s">
        <v>38</v>
      </c>
      <c r="J97" s="1"/>
      <c r="K97" s="1">
        <f t="shared" si="24"/>
        <v>0</v>
      </c>
      <c r="L97" s="1"/>
      <c r="M97" s="1"/>
      <c r="N97" s="1">
        <v>0</v>
      </c>
      <c r="O97" s="1"/>
      <c r="P97" s="1">
        <f t="shared" si="18"/>
        <v>0</v>
      </c>
      <c r="Q97" s="21">
        <v>60</v>
      </c>
      <c r="R97" s="5"/>
      <c r="S97" s="1"/>
      <c r="T97" s="1" t="e">
        <f t="shared" si="19"/>
        <v>#DIV/0!</v>
      </c>
      <c r="U97" s="1" t="e">
        <f t="shared" si="20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22" t="s">
        <v>159</v>
      </c>
      <c r="AG97" s="1">
        <f t="shared" si="22"/>
        <v>10.799999999999999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150</v>
      </c>
      <c r="B98" s="1" t="s">
        <v>37</v>
      </c>
      <c r="C98" s="1">
        <v>79</v>
      </c>
      <c r="D98" s="1">
        <v>449</v>
      </c>
      <c r="E98" s="1">
        <v>327</v>
      </c>
      <c r="F98" s="1">
        <v>144</v>
      </c>
      <c r="G98" s="8">
        <v>0.28000000000000003</v>
      </c>
      <c r="H98" s="1">
        <v>45</v>
      </c>
      <c r="I98" s="1" t="s">
        <v>38</v>
      </c>
      <c r="J98" s="1">
        <v>331</v>
      </c>
      <c r="K98" s="1">
        <f t="shared" si="24"/>
        <v>-4</v>
      </c>
      <c r="L98" s="1"/>
      <c r="M98" s="1"/>
      <c r="N98" s="1">
        <v>160</v>
      </c>
      <c r="O98" s="1"/>
      <c r="P98" s="1">
        <f t="shared" si="18"/>
        <v>65.400000000000006</v>
      </c>
      <c r="Q98" s="5">
        <f t="shared" si="23"/>
        <v>611.60000000000014</v>
      </c>
      <c r="R98" s="5"/>
      <c r="S98" s="1"/>
      <c r="T98" s="1">
        <f t="shared" si="19"/>
        <v>14</v>
      </c>
      <c r="U98" s="1">
        <f t="shared" si="20"/>
        <v>4.6483180428134556</v>
      </c>
      <c r="V98" s="1">
        <v>42</v>
      </c>
      <c r="W98" s="1">
        <v>50.8</v>
      </c>
      <c r="X98" s="1">
        <v>29</v>
      </c>
      <c r="Y98" s="1">
        <v>17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151</v>
      </c>
      <c r="AG98" s="1">
        <f t="shared" si="22"/>
        <v>171.24800000000005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152</v>
      </c>
      <c r="B99" s="1" t="s">
        <v>37</v>
      </c>
      <c r="C99" s="1">
        <v>119</v>
      </c>
      <c r="D99" s="1">
        <v>577</v>
      </c>
      <c r="E99" s="1">
        <v>391</v>
      </c>
      <c r="F99" s="1">
        <v>144</v>
      </c>
      <c r="G99" s="8">
        <v>0.28000000000000003</v>
      </c>
      <c r="H99" s="1">
        <v>45</v>
      </c>
      <c r="I99" s="1" t="s">
        <v>38</v>
      </c>
      <c r="J99" s="1">
        <v>394</v>
      </c>
      <c r="K99" s="1">
        <f t="shared" si="24"/>
        <v>-3</v>
      </c>
      <c r="L99" s="1"/>
      <c r="M99" s="1"/>
      <c r="N99" s="1">
        <v>220</v>
      </c>
      <c r="O99" s="1">
        <v>220</v>
      </c>
      <c r="P99" s="1">
        <f t="shared" si="18"/>
        <v>78.2</v>
      </c>
      <c r="Q99" s="5">
        <f t="shared" si="23"/>
        <v>510.79999999999995</v>
      </c>
      <c r="R99" s="5"/>
      <c r="S99" s="1"/>
      <c r="T99" s="1">
        <f t="shared" si="19"/>
        <v>13.999999999999998</v>
      </c>
      <c r="U99" s="1">
        <f t="shared" si="20"/>
        <v>7.4680306905370841</v>
      </c>
      <c r="V99" s="1">
        <v>66.2</v>
      </c>
      <c r="W99" s="1">
        <v>54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153</v>
      </c>
      <c r="AG99" s="1">
        <f t="shared" si="22"/>
        <v>143.024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154</v>
      </c>
      <c r="B100" s="1" t="s">
        <v>37</v>
      </c>
      <c r="C100" s="1">
        <v>197</v>
      </c>
      <c r="D100" s="1">
        <v>20</v>
      </c>
      <c r="E100" s="1">
        <v>87</v>
      </c>
      <c r="F100" s="1">
        <v>127</v>
      </c>
      <c r="G100" s="8">
        <v>0.28000000000000003</v>
      </c>
      <c r="H100" s="1">
        <v>45</v>
      </c>
      <c r="I100" s="1" t="s">
        <v>38</v>
      </c>
      <c r="J100" s="1">
        <v>90</v>
      </c>
      <c r="K100" s="1">
        <f t="shared" si="24"/>
        <v>-3</v>
      </c>
      <c r="L100" s="1"/>
      <c r="M100" s="1"/>
      <c r="N100" s="1">
        <v>7</v>
      </c>
      <c r="O100" s="1"/>
      <c r="P100" s="1">
        <f t="shared" si="18"/>
        <v>17.399999999999999</v>
      </c>
      <c r="Q100" s="5">
        <f t="shared" si="23"/>
        <v>109.59999999999997</v>
      </c>
      <c r="R100" s="5"/>
      <c r="S100" s="1"/>
      <c r="T100" s="1">
        <f t="shared" si="19"/>
        <v>14</v>
      </c>
      <c r="U100" s="1">
        <f t="shared" si="20"/>
        <v>7.7011494252873574</v>
      </c>
      <c r="V100" s="1">
        <v>14.6</v>
      </c>
      <c r="W100" s="1">
        <v>16.2</v>
      </c>
      <c r="X100" s="1">
        <v>13.6</v>
      </c>
      <c r="Y100" s="1">
        <v>4.8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/>
      <c r="AG100" s="1">
        <f t="shared" si="22"/>
        <v>30.687999999999992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155</v>
      </c>
      <c r="B101" s="1" t="s">
        <v>37</v>
      </c>
      <c r="C101" s="1">
        <v>84</v>
      </c>
      <c r="D101" s="1">
        <v>249</v>
      </c>
      <c r="E101" s="1">
        <v>181</v>
      </c>
      <c r="F101" s="1">
        <v>81</v>
      </c>
      <c r="G101" s="8">
        <v>0.28000000000000003</v>
      </c>
      <c r="H101" s="1">
        <v>50</v>
      </c>
      <c r="I101" s="1" t="s">
        <v>38</v>
      </c>
      <c r="J101" s="1">
        <v>183</v>
      </c>
      <c r="K101" s="1">
        <f t="shared" si="24"/>
        <v>-2</v>
      </c>
      <c r="L101" s="1"/>
      <c r="M101" s="1"/>
      <c r="N101" s="1">
        <v>150</v>
      </c>
      <c r="O101" s="1">
        <v>140</v>
      </c>
      <c r="P101" s="1">
        <f t="shared" si="18"/>
        <v>36.200000000000003</v>
      </c>
      <c r="Q101" s="5">
        <f t="shared" si="23"/>
        <v>135.80000000000007</v>
      </c>
      <c r="R101" s="5"/>
      <c r="S101" s="1"/>
      <c r="T101" s="1">
        <f t="shared" si="19"/>
        <v>14</v>
      </c>
      <c r="U101" s="1">
        <f t="shared" si="20"/>
        <v>10.248618784530386</v>
      </c>
      <c r="V101" s="1">
        <v>36.6</v>
      </c>
      <c r="W101" s="1">
        <v>31.6</v>
      </c>
      <c r="X101" s="1">
        <v>23.6</v>
      </c>
      <c r="Y101" s="1">
        <v>6.6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 t="s">
        <v>156</v>
      </c>
      <c r="AG101" s="1">
        <f t="shared" si="22"/>
        <v>38.024000000000022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7" t="s">
        <v>157</v>
      </c>
      <c r="B102" s="17" t="s">
        <v>37</v>
      </c>
      <c r="C102" s="17"/>
      <c r="D102" s="17"/>
      <c r="E102" s="17"/>
      <c r="F102" s="17"/>
      <c r="G102" s="18">
        <v>0</v>
      </c>
      <c r="H102" s="17">
        <v>45</v>
      </c>
      <c r="I102" s="17" t="s">
        <v>38</v>
      </c>
      <c r="J102" s="17"/>
      <c r="K102" s="17">
        <f t="shared" si="24"/>
        <v>0</v>
      </c>
      <c r="L102" s="17"/>
      <c r="M102" s="17"/>
      <c r="N102" s="17">
        <v>0</v>
      </c>
      <c r="O102" s="17"/>
      <c r="P102" s="17">
        <f t="shared" si="18"/>
        <v>0</v>
      </c>
      <c r="Q102" s="19"/>
      <c r="R102" s="19"/>
      <c r="S102" s="17"/>
      <c r="T102" s="17" t="e">
        <f t="shared" si="19"/>
        <v>#DIV/0!</v>
      </c>
      <c r="U102" s="17" t="e">
        <f t="shared" si="20"/>
        <v>#DIV/0!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 t="s">
        <v>93</v>
      </c>
      <c r="AG102" s="17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2" t="s">
        <v>158</v>
      </c>
      <c r="B103" s="12" t="s">
        <v>40</v>
      </c>
      <c r="C103" s="12">
        <v>-1.43</v>
      </c>
      <c r="D103" s="12"/>
      <c r="E103" s="12"/>
      <c r="F103" s="12">
        <v>-1.43</v>
      </c>
      <c r="G103" s="13">
        <v>0</v>
      </c>
      <c r="H103" s="12" t="e">
        <v>#N/A</v>
      </c>
      <c r="I103" s="12" t="s">
        <v>65</v>
      </c>
      <c r="J103" s="12"/>
      <c r="K103" s="12">
        <f t="shared" si="24"/>
        <v>0</v>
      </c>
      <c r="L103" s="12"/>
      <c r="M103" s="12"/>
      <c r="N103" s="12">
        <v>0</v>
      </c>
      <c r="O103" s="12"/>
      <c r="P103" s="12">
        <f t="shared" si="18"/>
        <v>0</v>
      </c>
      <c r="Q103" s="14"/>
      <c r="R103" s="14"/>
      <c r="S103" s="12"/>
      <c r="T103" s="12" t="e">
        <f t="shared" si="19"/>
        <v>#DIV/0!</v>
      </c>
      <c r="U103" s="12" t="e">
        <f t="shared" si="20"/>
        <v>#DIV/0!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/>
      <c r="AG103" s="12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</sheetData>
  <autoFilter ref="A3:AG103" xr:uid="{D1D91F59-247F-4D32-94E7-62E1BDDC241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2025-05-20T06:48:51Z</dcterms:created>
  <dcterms:modified xsi:type="dcterms:W3CDTF">2025-05-20T11:41:42Z</dcterms:modified>
</cp:coreProperties>
</file>