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4,07,25 ПОКОМ КИ филиалы\"/>
    </mc:Choice>
  </mc:AlternateContent>
  <xr:revisionPtr revIDLastSave="0" documentId="13_ncr:1_{46B5F6FC-03FE-4627-90DB-0A498C4CFC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Sheet!$A$3:$AG$93</definedName>
  </definedNames>
  <calcPr calcId="191029"/>
</workbook>
</file>

<file path=xl/calcChain.xml><?xml version="1.0" encoding="utf-8"?>
<calcChain xmlns="http://schemas.openxmlformats.org/spreadsheetml/2006/main">
  <c r="AI93" i="1" l="1"/>
  <c r="AI89" i="1"/>
  <c r="AI88" i="1"/>
  <c r="AI85" i="1"/>
  <c r="AI78" i="1"/>
  <c r="AI77" i="1"/>
  <c r="AI76" i="1"/>
  <c r="AI75" i="1"/>
  <c r="AI74" i="1"/>
  <c r="AI73" i="1"/>
  <c r="AI60" i="1"/>
  <c r="AI59" i="1"/>
  <c r="AI58" i="1"/>
  <c r="AI54" i="1"/>
  <c r="AI53" i="1"/>
  <c r="AI49" i="1"/>
  <c r="AI47" i="1"/>
  <c r="AI46" i="1"/>
  <c r="AI45" i="1"/>
  <c r="AI42" i="1"/>
  <c r="AI39" i="1"/>
  <c r="AI32" i="1"/>
  <c r="AI31" i="1"/>
  <c r="AI30" i="1"/>
  <c r="AI29" i="1"/>
  <c r="AI27" i="1"/>
  <c r="AI26" i="1"/>
  <c r="AI24" i="1"/>
  <c r="AI23" i="1"/>
  <c r="AI22" i="1"/>
  <c r="AI21" i="1"/>
  <c r="AI19" i="1"/>
  <c r="AI18" i="1"/>
  <c r="AI17" i="1"/>
  <c r="AI16" i="1"/>
  <c r="AI8" i="1"/>
  <c r="AI7" i="1"/>
  <c r="AI6" i="1"/>
  <c r="F9" i="1"/>
  <c r="F8" i="1"/>
  <c r="P7" i="1" l="1"/>
  <c r="AJ7" i="1" s="1"/>
  <c r="P8" i="1"/>
  <c r="AJ8" i="1" s="1"/>
  <c r="P9" i="1"/>
  <c r="P10" i="1"/>
  <c r="Q10" i="1" s="1"/>
  <c r="P11" i="1"/>
  <c r="P12" i="1"/>
  <c r="P13" i="1"/>
  <c r="P14" i="1"/>
  <c r="P15" i="1"/>
  <c r="P16" i="1"/>
  <c r="P17" i="1"/>
  <c r="P18" i="1"/>
  <c r="AJ18" i="1" s="1"/>
  <c r="P19" i="1"/>
  <c r="P20" i="1"/>
  <c r="AJ20" i="1" s="1"/>
  <c r="P21" i="1"/>
  <c r="AJ21" i="1" s="1"/>
  <c r="P22" i="1"/>
  <c r="AJ22" i="1" s="1"/>
  <c r="P23" i="1"/>
  <c r="P24" i="1"/>
  <c r="P25" i="1"/>
  <c r="T25" i="1" s="1"/>
  <c r="P26" i="1"/>
  <c r="AJ26" i="1" s="1"/>
  <c r="P27" i="1"/>
  <c r="AJ27" i="1" s="1"/>
  <c r="P28" i="1"/>
  <c r="T28" i="1" s="1"/>
  <c r="P29" i="1"/>
  <c r="AJ29" i="1" s="1"/>
  <c r="P30" i="1"/>
  <c r="AJ30" i="1" s="1"/>
  <c r="P31" i="1"/>
  <c r="AJ31" i="1" s="1"/>
  <c r="P32" i="1"/>
  <c r="AJ32" i="1" s="1"/>
  <c r="P33" i="1"/>
  <c r="P34" i="1"/>
  <c r="P35" i="1"/>
  <c r="P36" i="1"/>
  <c r="AJ36" i="1" s="1"/>
  <c r="P37" i="1"/>
  <c r="T37" i="1" s="1"/>
  <c r="P38" i="1"/>
  <c r="P39" i="1"/>
  <c r="AJ39" i="1" s="1"/>
  <c r="P40" i="1"/>
  <c r="P41" i="1"/>
  <c r="P42" i="1"/>
  <c r="AJ42" i="1" s="1"/>
  <c r="P43" i="1"/>
  <c r="P44" i="1"/>
  <c r="P45" i="1"/>
  <c r="AJ45" i="1" s="1"/>
  <c r="P46" i="1"/>
  <c r="AJ46" i="1" s="1"/>
  <c r="P47" i="1"/>
  <c r="AJ47" i="1" s="1"/>
  <c r="P48" i="1"/>
  <c r="P49" i="1"/>
  <c r="P50" i="1"/>
  <c r="P51" i="1"/>
  <c r="P52" i="1"/>
  <c r="T52" i="1" s="1"/>
  <c r="P53" i="1"/>
  <c r="AJ53" i="1" s="1"/>
  <c r="P54" i="1"/>
  <c r="AJ54" i="1" s="1"/>
  <c r="P55" i="1"/>
  <c r="P56" i="1"/>
  <c r="P57" i="1"/>
  <c r="P58" i="1"/>
  <c r="AJ58" i="1" s="1"/>
  <c r="P59" i="1"/>
  <c r="AJ59" i="1" s="1"/>
  <c r="P60" i="1"/>
  <c r="AJ60" i="1" s="1"/>
  <c r="P61" i="1"/>
  <c r="T61" i="1" s="1"/>
  <c r="P62" i="1"/>
  <c r="T62" i="1" s="1"/>
  <c r="P63" i="1"/>
  <c r="T63" i="1" s="1"/>
  <c r="P64" i="1"/>
  <c r="P65" i="1"/>
  <c r="T65" i="1" s="1"/>
  <c r="P66" i="1"/>
  <c r="T66" i="1" s="1"/>
  <c r="P67" i="1"/>
  <c r="T67" i="1" s="1"/>
  <c r="P68" i="1"/>
  <c r="P69" i="1"/>
  <c r="T69" i="1" s="1"/>
  <c r="P70" i="1"/>
  <c r="T70" i="1" s="1"/>
  <c r="P71" i="1"/>
  <c r="T71" i="1" s="1"/>
  <c r="P72" i="1"/>
  <c r="P73" i="1"/>
  <c r="AJ73" i="1" s="1"/>
  <c r="P74" i="1"/>
  <c r="AJ74" i="1" s="1"/>
  <c r="P75" i="1"/>
  <c r="AJ75" i="1" s="1"/>
  <c r="P76" i="1"/>
  <c r="P77" i="1"/>
  <c r="AJ77" i="1" s="1"/>
  <c r="P78" i="1"/>
  <c r="AJ78" i="1" s="1"/>
  <c r="P79" i="1"/>
  <c r="T79" i="1" s="1"/>
  <c r="P80" i="1"/>
  <c r="T80" i="1" s="1"/>
  <c r="P81" i="1"/>
  <c r="P82" i="1"/>
  <c r="P83" i="1"/>
  <c r="P84" i="1"/>
  <c r="P85" i="1"/>
  <c r="P86" i="1"/>
  <c r="P87" i="1"/>
  <c r="P88" i="1"/>
  <c r="AJ88" i="1" s="1"/>
  <c r="P89" i="1"/>
  <c r="AJ89" i="1" s="1"/>
  <c r="P90" i="1"/>
  <c r="P91" i="1"/>
  <c r="P92" i="1"/>
  <c r="P93" i="1"/>
  <c r="AJ93" i="1" s="1"/>
  <c r="P6" i="1"/>
  <c r="AJ6" i="1" s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G49" i="1"/>
  <c r="L49" i="1"/>
  <c r="L48" i="1"/>
  <c r="L47" i="1"/>
  <c r="L46" i="1"/>
  <c r="L45" i="1"/>
  <c r="L44" i="1"/>
  <c r="L43" i="1"/>
  <c r="L42" i="1"/>
  <c r="L41" i="1"/>
  <c r="L40" i="1"/>
  <c r="L39" i="1"/>
  <c r="L38" i="1"/>
  <c r="AG37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49" i="1" l="1"/>
  <c r="AJ49" i="1"/>
  <c r="Q85" i="1"/>
  <c r="AJ85" i="1"/>
  <c r="Q24" i="1"/>
  <c r="AJ24" i="1"/>
  <c r="Q23" i="1"/>
  <c r="AJ23" i="1"/>
  <c r="Q19" i="1"/>
  <c r="AJ19" i="1"/>
  <c r="Q76" i="1"/>
  <c r="AG76" i="1" s="1"/>
  <c r="AJ76" i="1"/>
  <c r="Q16" i="1"/>
  <c r="AG16" i="1" s="1"/>
  <c r="AJ16" i="1"/>
  <c r="Q17" i="1"/>
  <c r="AG17" i="1" s="1"/>
  <c r="AJ17" i="1"/>
  <c r="U93" i="1"/>
  <c r="AG93" i="1"/>
  <c r="U91" i="1"/>
  <c r="Q91" i="1"/>
  <c r="AG91" i="1" s="1"/>
  <c r="Q89" i="1"/>
  <c r="AG89" i="1" s="1"/>
  <c r="AG87" i="1"/>
  <c r="AG85" i="1"/>
  <c r="Q83" i="1"/>
  <c r="AG83" i="1" s="1"/>
  <c r="AG81" i="1"/>
  <c r="AG77" i="1"/>
  <c r="AG75" i="1"/>
  <c r="AG73" i="1"/>
  <c r="AG59" i="1"/>
  <c r="Q57" i="1"/>
  <c r="AG57" i="1" s="1"/>
  <c r="Q55" i="1"/>
  <c r="AG55" i="1" s="1"/>
  <c r="AG53" i="1"/>
  <c r="Q51" i="1"/>
  <c r="AG51" i="1" s="1"/>
  <c r="Q47" i="1"/>
  <c r="AG47" i="1" s="1"/>
  <c r="Q45" i="1"/>
  <c r="AG45" i="1" s="1"/>
  <c r="Q43" i="1"/>
  <c r="AG43" i="1" s="1"/>
  <c r="Q41" i="1"/>
  <c r="AG41" i="1" s="1"/>
  <c r="Q39" i="1"/>
  <c r="AG39" i="1" s="1"/>
  <c r="AG35" i="1"/>
  <c r="AG33" i="1"/>
  <c r="AG31" i="1"/>
  <c r="AG29" i="1"/>
  <c r="AG27" i="1"/>
  <c r="AG23" i="1"/>
  <c r="AG21" i="1"/>
  <c r="AG19" i="1"/>
  <c r="AG15" i="1"/>
  <c r="AG13" i="1"/>
  <c r="AG11" i="1"/>
  <c r="AG9" i="1"/>
  <c r="Q7" i="1"/>
  <c r="AG7" i="1" s="1"/>
  <c r="U92" i="1"/>
  <c r="AG92" i="1"/>
  <c r="Q90" i="1"/>
  <c r="AG90" i="1" s="1"/>
  <c r="AG88" i="1"/>
  <c r="Q86" i="1"/>
  <c r="AG86" i="1" s="1"/>
  <c r="AG84" i="1"/>
  <c r="AG82" i="1"/>
  <c r="AG78" i="1"/>
  <c r="AG74" i="1"/>
  <c r="AG72" i="1"/>
  <c r="Q68" i="1"/>
  <c r="AG68" i="1" s="1"/>
  <c r="Q64" i="1"/>
  <c r="AG64" i="1" s="1"/>
  <c r="Q60" i="1"/>
  <c r="AG60" i="1" s="1"/>
  <c r="Q58" i="1"/>
  <c r="AG58" i="1" s="1"/>
  <c r="Q56" i="1"/>
  <c r="AG56" i="1" s="1"/>
  <c r="Q54" i="1"/>
  <c r="AG54" i="1" s="1"/>
  <c r="Q50" i="1"/>
  <c r="AG50" i="1" s="1"/>
  <c r="Q48" i="1"/>
  <c r="AG48" i="1" s="1"/>
  <c r="Q46" i="1"/>
  <c r="AG46" i="1" s="1"/>
  <c r="Q44" i="1"/>
  <c r="AG44" i="1" s="1"/>
  <c r="Q42" i="1"/>
  <c r="AG42" i="1" s="1"/>
  <c r="AG40" i="1"/>
  <c r="Q38" i="1"/>
  <c r="AG38" i="1" s="1"/>
  <c r="AG36" i="1"/>
  <c r="Q34" i="1"/>
  <c r="AG34" i="1" s="1"/>
  <c r="Q32" i="1"/>
  <c r="AG32" i="1" s="1"/>
  <c r="AG30" i="1"/>
  <c r="Q26" i="1"/>
  <c r="AG26" i="1" s="1"/>
  <c r="AG24" i="1"/>
  <c r="AG22" i="1"/>
  <c r="AG20" i="1"/>
  <c r="Q18" i="1"/>
  <c r="AG18" i="1" s="1"/>
  <c r="AG14" i="1"/>
  <c r="Q12" i="1"/>
  <c r="AG12" i="1" s="1"/>
  <c r="AG10" i="1"/>
  <c r="Q8" i="1"/>
  <c r="AG8" i="1" s="1"/>
  <c r="T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8" i="1"/>
  <c r="U34" i="1"/>
  <c r="U30" i="1"/>
  <c r="U26" i="1"/>
  <c r="U22" i="1"/>
  <c r="U18" i="1"/>
  <c r="U14" i="1"/>
  <c r="U10" i="1"/>
  <c r="L5" i="1"/>
  <c r="U87" i="1"/>
  <c r="U83" i="1"/>
  <c r="U79" i="1"/>
  <c r="U75" i="1"/>
  <c r="U71" i="1"/>
  <c r="U67" i="1"/>
  <c r="U63" i="1"/>
  <c r="U59" i="1"/>
  <c r="U55" i="1"/>
  <c r="U51" i="1"/>
  <c r="U47" i="1"/>
  <c r="U43" i="1"/>
  <c r="U36" i="1"/>
  <c r="U32" i="1"/>
  <c r="U28" i="1"/>
  <c r="U24" i="1"/>
  <c r="U20" i="1"/>
  <c r="U16" i="1"/>
  <c r="U12" i="1"/>
  <c r="U8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Q5" i="1" l="1"/>
  <c r="AG6" i="1"/>
  <c r="AG5" i="1" s="1"/>
  <c r="T92" i="1"/>
  <c r="T91" i="1"/>
  <c r="T8" i="1"/>
  <c r="T10" i="1"/>
  <c r="T12" i="1"/>
  <c r="T14" i="1"/>
  <c r="T16" i="1"/>
  <c r="T18" i="1"/>
  <c r="T20" i="1"/>
  <c r="T22" i="1"/>
  <c r="T24" i="1"/>
  <c r="T26" i="1"/>
  <c r="T30" i="1"/>
  <c r="T32" i="1"/>
  <c r="T34" i="1"/>
  <c r="T36" i="1"/>
  <c r="T38" i="1"/>
  <c r="T40" i="1"/>
  <c r="T42" i="1"/>
  <c r="T44" i="1"/>
  <c r="T46" i="1"/>
  <c r="T48" i="1"/>
  <c r="T50" i="1"/>
  <c r="T54" i="1"/>
  <c r="T56" i="1"/>
  <c r="T58" i="1"/>
  <c r="T60" i="1"/>
  <c r="T64" i="1"/>
  <c r="T68" i="1"/>
  <c r="T72" i="1"/>
  <c r="T74" i="1"/>
  <c r="T76" i="1"/>
  <c r="T78" i="1"/>
  <c r="T82" i="1"/>
  <c r="T84" i="1"/>
  <c r="T86" i="1"/>
  <c r="T88" i="1"/>
  <c r="T90" i="1"/>
  <c r="T6" i="1"/>
  <c r="T7" i="1"/>
  <c r="T9" i="1"/>
  <c r="T11" i="1"/>
  <c r="T13" i="1"/>
  <c r="T15" i="1"/>
  <c r="T17" i="1"/>
  <c r="T19" i="1"/>
  <c r="T21" i="1"/>
  <c r="T23" i="1"/>
  <c r="T27" i="1"/>
  <c r="T29" i="1"/>
  <c r="T31" i="1"/>
  <c r="T33" i="1"/>
  <c r="T35" i="1"/>
  <c r="T39" i="1"/>
  <c r="T41" i="1"/>
  <c r="T43" i="1"/>
  <c r="T45" i="1"/>
  <c r="T47" i="1"/>
  <c r="T51" i="1"/>
  <c r="T53" i="1"/>
  <c r="T55" i="1"/>
  <c r="T57" i="1"/>
  <c r="T59" i="1"/>
  <c r="T73" i="1"/>
  <c r="T75" i="1"/>
  <c r="T77" i="1"/>
  <c r="T81" i="1"/>
  <c r="T83" i="1"/>
  <c r="T85" i="1"/>
  <c r="T87" i="1"/>
  <c r="T89" i="1"/>
</calcChain>
</file>

<file path=xl/sharedStrings.xml><?xml version="1.0" encoding="utf-8"?>
<sst xmlns="http://schemas.openxmlformats.org/spreadsheetml/2006/main" count="360" uniqueCount="151">
  <si>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</si>
  <si>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</si>
  <si>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</si>
  <si>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</si>
  <si>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</si>
  <si>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</si>
  <si>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</si>
  <si>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</si>
  <si>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</si>
  <si>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</si>
  <si>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</si>
  <si>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</si>
  <si>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</si>
  <si>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</si>
  <si>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</si>
  <si>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</si>
  <si>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</si>
  <si>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</si>
  <si>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</si>
  <si>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</si>
  <si>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</si>
  <si>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</si>
  <si>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</si>
  <si>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</si>
  <si>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</si>
  <si>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</si>
  <si>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</si>
  <si>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</si>
  <si>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</si>
  <si>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</si>
  <si>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</si>
  <si>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</si>
  <si>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</si>
  <si>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</si>
  <si>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</si>
  <si>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</si>
  <si>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</si>
  <si>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</si>
  <si>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</si>
  <si>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</si>
  <si>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</si>
  <si>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</si>
  <si>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</si>
  <si>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</si>
  <si>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>-192шт.</t>
  </si>
  <si>
    <t xml:space="preserve"> 030  Сосиски Вязанка Молочные, Вязанка вискофан МГС, 0.45кг, ПОКОМ</t>
  </si>
  <si>
    <t>шт</t>
  </si>
  <si>
    <t>Мера / +192шт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</si>
  <si>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</si>
  <si>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</si>
  <si>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</si>
  <si>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</si>
  <si>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</si>
  <si>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</si>
  <si>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</si>
  <si>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</si>
  <si>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</si>
  <si>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</si>
  <si>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</si>
  <si>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</si>
  <si>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</si>
  <si>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</si>
  <si>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</si>
  <si>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</si>
  <si>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</si>
  <si>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</si>
  <si>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</si>
  <si>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</si>
  <si>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</si>
  <si>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</si>
  <si>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</si>
  <si>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</si>
  <si>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</si>
  <si>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</si>
  <si>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</si>
  <si>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</si>
  <si>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</si>
  <si>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</si>
  <si>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</si>
  <si>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</si>
  <si>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</si>
  <si>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</si>
  <si>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</si>
  <si>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</si>
  <si>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</si>
  <si>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</si>
  <si>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</si>
  <si>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</si>
  <si>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</si>
  <si>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</si>
  <si>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</si>
  <si>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</si>
  <si>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</si>
  <si>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</si>
  <si>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</si>
  <si>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</si>
  <si>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</si>
  <si>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</si>
  <si>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</si>
  <si>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</si>
  <si>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</si>
  <si>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</si>
  <si>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</si>
  <si>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</si>
  <si>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</si>
  <si>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</si>
  <si>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</si>
  <si>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</si>
  <si>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</si>
  <si>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</si>
  <si>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</si>
  <si>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</si>
  <si>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</si>
  <si>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</si>
  <si>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</si>
  <si>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</si>
  <si>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</si>
  <si>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</si>
  <si>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</si>
  <si>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</si>
  <si>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</si>
  <si>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</si>
  <si>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</si>
  <si>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</si>
  <si>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</si>
  <si>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</si>
  <si>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</si>
  <si>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</si>
  <si>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</si>
  <si>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</si>
  <si>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</si>
  <si>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</si>
  <si>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</si>
  <si>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</si>
  <si>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</si>
  <si>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</si>
  <si>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</si>
  <si>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</si>
  <si>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</si>
  <si>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</si>
  <si>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</si>
  <si>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</si>
  <si>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</si>
  <si>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</si>
  <si>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</si>
  <si>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</si>
  <si>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Мера / 25,03,25 в уценку 14 шт.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</si>
  <si>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</si>
  <si>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20,03,25 в уценку 11кг</t>
    </r>
  </si>
  <si>
    <t>SU002182</t>
  </si>
  <si>
    <t>SU002725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</si>
</sst>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24,07,25%20&#1055;&#1054;&#1050;&#1054;&#1052;%20&#1050;&#1048;%20&#1092;&#1080;&#1083;&#1080;&#1072;&#1083;&#1099;\&#1076;&#1074;%2024,07,25%20&#1084;&#1083;&#1088;&#1089;&#1095;%20&#1087;&#1086;&#1082;%20&#1082;&#1080;.xlsx" TargetMode="External"/><Relationship Id="rId1" Type="http://schemas.openxmlformats.org/officeDocument/2006/relationships/externalLinkPath" Target="&#1076;&#1074;%2024,07,25%20&#1084;&#1083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</row>
        <row r="4">
          <cell r="O4" t="str">
            <v>21,07,</v>
          </cell>
          <cell r="P4" t="str">
            <v>26,07,</v>
          </cell>
          <cell r="Q4" t="str">
            <v>24,07,</v>
          </cell>
          <cell r="W4" t="str">
            <v>23,07,</v>
          </cell>
          <cell r="X4" t="str">
            <v>17,07,</v>
          </cell>
          <cell r="Y4" t="str">
            <v>16,07,</v>
          </cell>
          <cell r="Z4" t="str">
            <v>10,07,</v>
          </cell>
          <cell r="AA4" t="str">
            <v>09,07,</v>
          </cell>
          <cell r="AB4" t="str">
            <v>03,07,</v>
          </cell>
          <cell r="AC4" t="str">
            <v>02,07,</v>
          </cell>
          <cell r="AD4" t="str">
            <v>26,06,</v>
          </cell>
          <cell r="AE4" t="str">
            <v>25,06,</v>
          </cell>
          <cell r="AF4" t="str">
            <v>19,06,</v>
          </cell>
        </row>
        <row r="5">
          <cell r="E5">
            <v>9400.4629999999997</v>
          </cell>
          <cell r="F5">
            <v>7898.5569999999998</v>
          </cell>
          <cell r="K5">
            <v>9753.905999999999</v>
          </cell>
          <cell r="L5">
            <v>-353.44299999999998</v>
          </cell>
          <cell r="M5">
            <v>0</v>
          </cell>
          <cell r="N5">
            <v>0</v>
          </cell>
          <cell r="O5">
            <v>2668.4449999999993</v>
          </cell>
          <cell r="P5">
            <v>7234.1363799999999</v>
          </cell>
          <cell r="Q5">
            <v>1880.0926000000006</v>
          </cell>
          <cell r="R5">
            <v>3585.9547400000006</v>
          </cell>
          <cell r="S5">
            <v>0</v>
          </cell>
          <cell r="W5">
            <v>2041.7911999999999</v>
          </cell>
          <cell r="X5">
            <v>1723.0700000000004</v>
          </cell>
          <cell r="Y5">
            <v>1648.0494000000008</v>
          </cell>
          <cell r="Z5">
            <v>1849.2570000000001</v>
          </cell>
          <cell r="AA5">
            <v>1868.3964000000001</v>
          </cell>
          <cell r="AB5">
            <v>1929.5018000000002</v>
          </cell>
          <cell r="AC5">
            <v>1945.9845999999995</v>
          </cell>
          <cell r="AD5">
            <v>2126.4912000000004</v>
          </cell>
          <cell r="AE5">
            <v>2165.4621999999995</v>
          </cell>
          <cell r="AF5">
            <v>2069.1629999999996</v>
          </cell>
          <cell r="AH5">
            <v>2379.7217400000004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46.393999999999998</v>
          </cell>
          <cell r="D6">
            <v>106.79300000000001</v>
          </cell>
          <cell r="E6">
            <v>88.957999999999998</v>
          </cell>
          <cell r="F6">
            <v>58.837000000000003</v>
          </cell>
          <cell r="G6">
            <v>1</v>
          </cell>
          <cell r="H6">
            <v>50</v>
          </cell>
          <cell r="I6" t="str">
            <v>матрица</v>
          </cell>
          <cell r="K6">
            <v>90.45</v>
          </cell>
          <cell r="L6">
            <v>-1.4920000000000044</v>
          </cell>
          <cell r="O6">
            <v>56.266000000000027</v>
          </cell>
          <cell r="P6">
            <v>42.140679999999968</v>
          </cell>
          <cell r="Q6">
            <v>17.791599999999999</v>
          </cell>
          <cell r="U6">
            <v>8.8380853886103559</v>
          </cell>
          <cell r="V6">
            <v>8.8380853886103559</v>
          </cell>
          <cell r="W6">
            <v>20.139600000000002</v>
          </cell>
          <cell r="X6">
            <v>16.09</v>
          </cell>
          <cell r="Y6">
            <v>14.391999999999999</v>
          </cell>
          <cell r="Z6">
            <v>16.761199999999999</v>
          </cell>
          <cell r="AA6">
            <v>16.944400000000002</v>
          </cell>
          <cell r="AB6">
            <v>15.0992</v>
          </cell>
          <cell r="AC6">
            <v>15.6206</v>
          </cell>
          <cell r="AD6">
            <v>16.192</v>
          </cell>
          <cell r="AE6">
            <v>16.752199999999998</v>
          </cell>
          <cell r="AF6">
            <v>14.308</v>
          </cell>
          <cell r="AG6" t="str">
            <v>ТМА июль</v>
          </cell>
          <cell r="AH6">
            <v>0</v>
          </cell>
          <cell r="AJ6" t="str">
            <v>SU000722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75.248000000000005</v>
          </cell>
          <cell r="D7">
            <v>204.90799999999999</v>
          </cell>
          <cell r="E7">
            <v>171.422</v>
          </cell>
          <cell r="F7">
            <v>75.820999999999998</v>
          </cell>
          <cell r="G7">
            <v>1</v>
          </cell>
          <cell r="H7">
            <v>45</v>
          </cell>
          <cell r="I7" t="str">
            <v>матрица</v>
          </cell>
          <cell r="K7">
            <v>169.05</v>
          </cell>
          <cell r="L7">
            <v>2.3719999999999857</v>
          </cell>
          <cell r="O7">
            <v>42.224399999999953</v>
          </cell>
          <cell r="P7">
            <v>169.0439200000001</v>
          </cell>
          <cell r="Q7">
            <v>34.284399999999998</v>
          </cell>
          <cell r="R7">
            <v>90.039079999999956</v>
          </cell>
          <cell r="U7">
            <v>11</v>
          </cell>
          <cell r="V7">
            <v>8.3737594941139424</v>
          </cell>
          <cell r="W7">
            <v>35.412400000000012</v>
          </cell>
          <cell r="X7">
            <v>27.980399999999999</v>
          </cell>
          <cell r="Y7">
            <v>25.194400000000002</v>
          </cell>
          <cell r="Z7">
            <v>33.229999999999997</v>
          </cell>
          <cell r="AA7">
            <v>32.690199999999997</v>
          </cell>
          <cell r="AB7">
            <v>28.324000000000002</v>
          </cell>
          <cell r="AC7">
            <v>28.261600000000001</v>
          </cell>
          <cell r="AD7">
            <v>33.578400000000002</v>
          </cell>
          <cell r="AE7">
            <v>35.998600000000003</v>
          </cell>
          <cell r="AF7">
            <v>31.4084</v>
          </cell>
          <cell r="AG7" t="str">
            <v>Мера</v>
          </cell>
          <cell r="AH7">
            <v>90.039079999999956</v>
          </cell>
          <cell r="AJ7" t="str">
            <v>SU001523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102.372</v>
          </cell>
          <cell r="D8">
            <v>107.384</v>
          </cell>
          <cell r="E8">
            <v>102.273</v>
          </cell>
          <cell r="F8">
            <v>88.397000000000006</v>
          </cell>
          <cell r="G8">
            <v>1</v>
          </cell>
          <cell r="H8">
            <v>45</v>
          </cell>
          <cell r="I8" t="str">
            <v>матрица</v>
          </cell>
          <cell r="K8">
            <v>107.35</v>
          </cell>
          <cell r="L8">
            <v>-5.0769999999999982</v>
          </cell>
          <cell r="O8">
            <v>26.451399999999989</v>
          </cell>
          <cell r="P8">
            <v>87.656720000000035</v>
          </cell>
          <cell r="Q8">
            <v>20.454599999999999</v>
          </cell>
          <cell r="R8">
            <v>22.495479999999958</v>
          </cell>
          <cell r="U8">
            <v>11</v>
          </cell>
          <cell r="V8">
            <v>9.9002239105140184</v>
          </cell>
          <cell r="W8">
            <v>24.298400000000001</v>
          </cell>
          <cell r="X8">
            <v>19.842199999999998</v>
          </cell>
          <cell r="Y8">
            <v>16.702999999999999</v>
          </cell>
          <cell r="Z8">
            <v>26.283799999999999</v>
          </cell>
          <cell r="AA8">
            <v>29.791</v>
          </cell>
          <cell r="AB8">
            <v>24.027999999999999</v>
          </cell>
          <cell r="AC8">
            <v>24.8552</v>
          </cell>
          <cell r="AD8">
            <v>38.608800000000002</v>
          </cell>
          <cell r="AE8">
            <v>37.748399999999997</v>
          </cell>
          <cell r="AF8">
            <v>21.311800000000002</v>
          </cell>
          <cell r="AH8">
            <v>22.495479999999958</v>
          </cell>
          <cell r="AJ8" t="str">
            <v>SU001721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164</v>
          </cell>
          <cell r="D9">
            <v>240</v>
          </cell>
          <cell r="E9">
            <v>239</v>
          </cell>
          <cell r="F9">
            <v>147</v>
          </cell>
          <cell r="G9">
            <v>0.45</v>
          </cell>
          <cell r="H9">
            <v>45</v>
          </cell>
          <cell r="I9" t="str">
            <v>ВНИМАНИЕ / матрица</v>
          </cell>
          <cell r="K9">
            <v>240</v>
          </cell>
          <cell r="L9">
            <v>-1</v>
          </cell>
          <cell r="P9">
            <v>212.42</v>
          </cell>
          <cell r="Q9">
            <v>47.8</v>
          </cell>
          <cell r="R9">
            <v>166.38</v>
          </cell>
          <cell r="U9">
            <v>11</v>
          </cell>
          <cell r="V9">
            <v>7.5192468619246862</v>
          </cell>
          <cell r="W9">
            <v>55.4</v>
          </cell>
          <cell r="X9">
            <v>32</v>
          </cell>
          <cell r="Y9">
            <v>25.6</v>
          </cell>
          <cell r="Z9">
            <v>37.799999999999997</v>
          </cell>
          <cell r="AA9">
            <v>36.4</v>
          </cell>
          <cell r="AB9">
            <v>45.8</v>
          </cell>
          <cell r="AC9">
            <v>42.6</v>
          </cell>
          <cell r="AD9">
            <v>41.8</v>
          </cell>
          <cell r="AE9">
            <v>40.6</v>
          </cell>
          <cell r="AF9">
            <v>45.4</v>
          </cell>
          <cell r="AG9" t="str">
            <v>Мера</v>
          </cell>
          <cell r="AH9">
            <v>74.870999999999995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173</v>
          </cell>
          <cell r="D10">
            <v>198</v>
          </cell>
          <cell r="E10">
            <v>270</v>
          </cell>
          <cell r="F10">
            <v>85</v>
          </cell>
          <cell r="G10">
            <v>0.45</v>
          </cell>
          <cell r="H10">
            <v>45</v>
          </cell>
          <cell r="I10" t="str">
            <v>матрица</v>
          </cell>
          <cell r="K10">
            <v>276</v>
          </cell>
          <cell r="L10">
            <v>-6</v>
          </cell>
          <cell r="O10">
            <v>191.66</v>
          </cell>
          <cell r="P10">
            <v>144.62000000000009</v>
          </cell>
          <cell r="Q10">
            <v>54</v>
          </cell>
          <cell r="R10">
            <v>10.719999999999885</v>
          </cell>
          <cell r="U10">
            <v>8</v>
          </cell>
          <cell r="V10">
            <v>7.801481481481483</v>
          </cell>
          <cell r="W10">
            <v>57.4</v>
          </cell>
          <cell r="X10">
            <v>49.4</v>
          </cell>
          <cell r="Y10">
            <v>44.2</v>
          </cell>
          <cell r="Z10">
            <v>51.6</v>
          </cell>
          <cell r="AA10">
            <v>47</v>
          </cell>
          <cell r="AB10">
            <v>45.8</v>
          </cell>
          <cell r="AC10">
            <v>44.8</v>
          </cell>
          <cell r="AD10">
            <v>46.2</v>
          </cell>
          <cell r="AE10">
            <v>40.6</v>
          </cell>
          <cell r="AF10">
            <v>34.6</v>
          </cell>
          <cell r="AG10" t="str">
            <v>ТМА июль</v>
          </cell>
          <cell r="AH10">
            <v>4.8239999999999483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G11">
            <v>0</v>
          </cell>
          <cell r="H11">
            <v>180</v>
          </cell>
          <cell r="I11" t="str">
            <v>матрица</v>
          </cell>
          <cell r="L11">
            <v>0</v>
          </cell>
          <cell r="P11">
            <v>0</v>
          </cell>
          <cell r="Q11">
            <v>0</v>
          </cell>
          <cell r="U11" t="e">
            <v>#DIV/0!</v>
          </cell>
          <cell r="V11" t="e">
            <v>#DIV/0!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 t="str">
            <v>нет потребности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19</v>
          </cell>
          <cell r="E12">
            <v>13</v>
          </cell>
          <cell r="G12">
            <v>0.3</v>
          </cell>
          <cell r="H12">
            <v>40</v>
          </cell>
          <cell r="I12" t="str">
            <v>матрица</v>
          </cell>
          <cell r="K12">
            <v>13</v>
          </cell>
          <cell r="L12">
            <v>0</v>
          </cell>
          <cell r="O12">
            <v>20.399999999999999</v>
          </cell>
          <cell r="P12">
            <v>15.6</v>
          </cell>
          <cell r="Q12">
            <v>2.6</v>
          </cell>
          <cell r="U12">
            <v>13.846153846153845</v>
          </cell>
          <cell r="V12">
            <v>13.846153846153845</v>
          </cell>
          <cell r="W12">
            <v>4.2</v>
          </cell>
          <cell r="X12">
            <v>3.4</v>
          </cell>
          <cell r="Y12">
            <v>0.8</v>
          </cell>
          <cell r="Z12">
            <v>1</v>
          </cell>
          <cell r="AA12">
            <v>1.8</v>
          </cell>
          <cell r="AB12">
            <v>3.2</v>
          </cell>
          <cell r="AC12">
            <v>3</v>
          </cell>
          <cell r="AD12">
            <v>0.6</v>
          </cell>
          <cell r="AE12">
            <v>1.6</v>
          </cell>
          <cell r="AF12">
            <v>1.6</v>
          </cell>
          <cell r="AH12">
            <v>0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46</v>
          </cell>
          <cell r="E13">
            <v>35</v>
          </cell>
          <cell r="F13">
            <v>11</v>
          </cell>
          <cell r="G13">
            <v>0.17</v>
          </cell>
          <cell r="H13">
            <v>180</v>
          </cell>
          <cell r="I13" t="str">
            <v>матрица</v>
          </cell>
          <cell r="K13">
            <v>35</v>
          </cell>
          <cell r="L13">
            <v>0</v>
          </cell>
          <cell r="P13">
            <v>52.599999999999987</v>
          </cell>
          <cell r="Q13">
            <v>7</v>
          </cell>
          <cell r="R13">
            <v>13.400000000000013</v>
          </cell>
          <cell r="U13">
            <v>11</v>
          </cell>
          <cell r="V13">
            <v>9.0857142857142836</v>
          </cell>
          <cell r="W13">
            <v>8.1999999999999993</v>
          </cell>
          <cell r="X13">
            <v>3.8</v>
          </cell>
          <cell r="Y13">
            <v>5.2</v>
          </cell>
          <cell r="Z13">
            <v>4.8</v>
          </cell>
          <cell r="AA13">
            <v>5.2</v>
          </cell>
          <cell r="AB13">
            <v>6.2</v>
          </cell>
          <cell r="AC13">
            <v>6.4</v>
          </cell>
          <cell r="AD13">
            <v>4</v>
          </cell>
          <cell r="AE13">
            <v>1.8</v>
          </cell>
          <cell r="AF13">
            <v>7.2</v>
          </cell>
          <cell r="AH13">
            <v>2.2780000000000022</v>
          </cell>
        </row>
        <row r="14">
          <cell r="A14" t="str">
            <v xml:space="preserve"> 117  Колбаса Сервелат Филейбургский с ароматными пряностями, в/у 0,35 кг срез, БАВАРУШКА ПОКОМ</v>
          </cell>
          <cell r="B14" t="str">
            <v>шт</v>
          </cell>
          <cell r="G14">
            <v>0</v>
          </cell>
          <cell r="H14">
            <v>50</v>
          </cell>
          <cell r="I14" t="str">
            <v>матрица</v>
          </cell>
          <cell r="L14">
            <v>0</v>
          </cell>
          <cell r="P14">
            <v>0</v>
          </cell>
          <cell r="Q14">
            <v>0</v>
          </cell>
          <cell r="U14" t="e">
            <v>#DIV/0!</v>
          </cell>
          <cell r="V14" t="e">
            <v>#DIV/0!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 t="str">
            <v>нет потребности</v>
          </cell>
        </row>
        <row r="15">
          <cell r="A15" t="str">
            <v xml:space="preserve"> 118  Колбаса Сервелат Филейбургский с филе сочного окорока, в/у 0,35 кг срез, БАВАРУШКА ПОКОМ</v>
          </cell>
          <cell r="B15" t="str">
            <v>шт</v>
          </cell>
          <cell r="C15">
            <v>50</v>
          </cell>
          <cell r="D15">
            <v>30</v>
          </cell>
          <cell r="E15">
            <v>43</v>
          </cell>
          <cell r="F15">
            <v>35</v>
          </cell>
          <cell r="G15">
            <v>0.35</v>
          </cell>
          <cell r="H15">
            <v>50</v>
          </cell>
          <cell r="I15" t="str">
            <v>матрица</v>
          </cell>
          <cell r="K15">
            <v>45</v>
          </cell>
          <cell r="L15">
            <v>-2</v>
          </cell>
          <cell r="P15">
            <v>53</v>
          </cell>
          <cell r="Q15">
            <v>8.6</v>
          </cell>
          <cell r="R15">
            <v>6.5999999999999943</v>
          </cell>
          <cell r="U15">
            <v>11</v>
          </cell>
          <cell r="V15">
            <v>10.232558139534884</v>
          </cell>
          <cell r="W15">
            <v>8.4</v>
          </cell>
          <cell r="X15">
            <v>4.5999999999999996</v>
          </cell>
          <cell r="Y15">
            <v>7.8</v>
          </cell>
          <cell r="Z15">
            <v>5.2</v>
          </cell>
          <cell r="AA15">
            <v>0.6</v>
          </cell>
          <cell r="AB15">
            <v>6.4</v>
          </cell>
          <cell r="AC15">
            <v>6</v>
          </cell>
          <cell r="AD15">
            <v>11.8</v>
          </cell>
          <cell r="AE15">
            <v>13.8</v>
          </cell>
          <cell r="AF15">
            <v>13.2</v>
          </cell>
          <cell r="AH15">
            <v>2.3099999999999978</v>
          </cell>
        </row>
        <row r="16">
          <cell r="A16" t="str">
            <v xml:space="preserve"> 200  Ветчина Дугушка ТМ Стародворье, вектор в/у    ПОКОМ</v>
          </cell>
          <cell r="B16" t="str">
            <v>кг</v>
          </cell>
          <cell r="C16">
            <v>229.50200000000001</v>
          </cell>
          <cell r="D16">
            <v>53.061</v>
          </cell>
          <cell r="E16">
            <v>159.495</v>
          </cell>
          <cell r="F16">
            <v>114.23699999999999</v>
          </cell>
          <cell r="G16">
            <v>1</v>
          </cell>
          <cell r="H16">
            <v>55</v>
          </cell>
          <cell r="I16" t="str">
            <v>ВНИМАНИЕ / матрица</v>
          </cell>
          <cell r="K16">
            <v>156.29</v>
          </cell>
          <cell r="L16">
            <v>3.2050000000000125</v>
          </cell>
          <cell r="P16">
            <v>181.03469999999999</v>
          </cell>
          <cell r="Q16">
            <v>31.899000000000001</v>
          </cell>
          <cell r="R16">
            <v>87.51630000000003</v>
          </cell>
          <cell r="U16">
            <v>12</v>
          </cell>
          <cell r="V16">
            <v>9.2564563152449928</v>
          </cell>
          <cell r="W16">
            <v>29.998999999999999</v>
          </cell>
          <cell r="X16">
            <v>21.8124</v>
          </cell>
          <cell r="Y16">
            <v>20.913</v>
          </cell>
          <cell r="Z16">
            <v>20.4116</v>
          </cell>
          <cell r="AA16">
            <v>20.3856</v>
          </cell>
          <cell r="AB16">
            <v>29.699200000000001</v>
          </cell>
          <cell r="AC16">
            <v>30.230000000000011</v>
          </cell>
          <cell r="AD16">
            <v>32.667399999999986</v>
          </cell>
          <cell r="AE16">
            <v>34.602400000000003</v>
          </cell>
          <cell r="AF16">
            <v>30.367999999999999</v>
          </cell>
          <cell r="AG16" t="str">
            <v>Мера / ТМА август</v>
          </cell>
          <cell r="AH16">
            <v>87.51630000000003</v>
          </cell>
          <cell r="AJ16" t="str">
            <v>SU002035</v>
          </cell>
        </row>
        <row r="17">
          <cell r="A17" t="str">
            <v xml:space="preserve"> 201  Ветчина Нежная ТМ Особый рецепт, (2,5кг), ПОКОМ</v>
          </cell>
          <cell r="B17" t="str">
            <v>кг</v>
          </cell>
          <cell r="C17">
            <v>801.33799999999997</v>
          </cell>
          <cell r="D17">
            <v>809.54</v>
          </cell>
          <cell r="E17">
            <v>495.91699999999997</v>
          </cell>
          <cell r="F17">
            <v>1018.751</v>
          </cell>
          <cell r="G17">
            <v>1</v>
          </cell>
          <cell r="H17">
            <v>50</v>
          </cell>
          <cell r="I17" t="str">
            <v>матрица</v>
          </cell>
          <cell r="K17">
            <v>492</v>
          </cell>
          <cell r="L17">
            <v>3.9169999999999732</v>
          </cell>
          <cell r="P17">
            <v>-7.4351199999999551</v>
          </cell>
          <cell r="Q17">
            <v>99.183399999999992</v>
          </cell>
          <cell r="R17">
            <v>178.88491999999974</v>
          </cell>
          <cell r="U17">
            <v>11.999999999999996</v>
          </cell>
          <cell r="V17">
            <v>10.196422788490818</v>
          </cell>
          <cell r="W17">
            <v>109.0796</v>
          </cell>
          <cell r="X17">
            <v>109.21380000000001</v>
          </cell>
          <cell r="Y17">
            <v>111.58280000000001</v>
          </cell>
          <cell r="Z17">
            <v>128.06779999999989</v>
          </cell>
          <cell r="AA17">
            <v>129.94739999999999</v>
          </cell>
          <cell r="AB17">
            <v>111.22799999999999</v>
          </cell>
          <cell r="AC17">
            <v>113.0364</v>
          </cell>
          <cell r="AD17">
            <v>129.69900000000001</v>
          </cell>
          <cell r="AE17">
            <v>138.24199999999999</v>
          </cell>
          <cell r="AF17">
            <v>111.95059999999999</v>
          </cell>
          <cell r="AG17" t="str">
            <v>ТМА июль_август</v>
          </cell>
          <cell r="AH17">
            <v>178.88491999999974</v>
          </cell>
          <cell r="AJ17" t="str">
            <v>SU000126</v>
          </cell>
        </row>
        <row r="18">
          <cell r="A18" t="str">
            <v xml:space="preserve"> 215  Колбаса Докторская ГОСТ Дугушка, ВЕС, ТМ Стародворье ПОКОМ</v>
          </cell>
          <cell r="B18" t="str">
            <v>кг</v>
          </cell>
          <cell r="C18">
            <v>50.475000000000001</v>
          </cell>
          <cell r="D18">
            <v>79.350999999999999</v>
          </cell>
          <cell r="E18">
            <v>71.403000000000006</v>
          </cell>
          <cell r="F18">
            <v>44.328000000000003</v>
          </cell>
          <cell r="G18">
            <v>1</v>
          </cell>
          <cell r="H18">
            <v>60</v>
          </cell>
          <cell r="I18" t="str">
            <v>матрица</v>
          </cell>
          <cell r="K18">
            <v>88.24</v>
          </cell>
          <cell r="L18">
            <v>-16.836999999999989</v>
          </cell>
          <cell r="O18">
            <v>94.614799999999988</v>
          </cell>
          <cell r="P18">
            <v>52.495740000000048</v>
          </cell>
          <cell r="Q18">
            <v>14.280600000000002</v>
          </cell>
          <cell r="U18">
            <v>13.405496967914512</v>
          </cell>
          <cell r="V18">
            <v>13.405496967914512</v>
          </cell>
          <cell r="W18">
            <v>22.035799999999998</v>
          </cell>
          <cell r="X18">
            <v>19.5518</v>
          </cell>
          <cell r="Y18">
            <v>14.7828</v>
          </cell>
          <cell r="Z18">
            <v>14.3574</v>
          </cell>
          <cell r="AA18">
            <v>15.052199999999999</v>
          </cell>
          <cell r="AB18">
            <v>18.238800000000001</v>
          </cell>
          <cell r="AC18">
            <v>21.3782</v>
          </cell>
          <cell r="AD18">
            <v>25.993600000000001</v>
          </cell>
          <cell r="AE18">
            <v>24.964200000000002</v>
          </cell>
          <cell r="AF18">
            <v>20.905000000000001</v>
          </cell>
          <cell r="AH18">
            <v>0</v>
          </cell>
          <cell r="AJ18" t="str">
            <v>SU002011</v>
          </cell>
        </row>
        <row r="19">
          <cell r="A19" t="str">
            <v xml:space="preserve"> 219  Колбаса Докторская Особая ТМ Особый рецепт, ВЕС  ПОКОМ</v>
          </cell>
          <cell r="B19" t="str">
            <v>кг</v>
          </cell>
          <cell r="C19">
            <v>45.677999999999997</v>
          </cell>
          <cell r="D19">
            <v>673.60799999999995</v>
          </cell>
          <cell r="E19">
            <v>247.15600000000001</v>
          </cell>
          <cell r="F19">
            <v>379.24</v>
          </cell>
          <cell r="G19">
            <v>1</v>
          </cell>
          <cell r="H19">
            <v>60</v>
          </cell>
          <cell r="I19" t="str">
            <v>матрица</v>
          </cell>
          <cell r="K19">
            <v>314.44</v>
          </cell>
          <cell r="L19">
            <v>-67.283999999999992</v>
          </cell>
          <cell r="O19">
            <v>91.643400000000099</v>
          </cell>
          <cell r="P19">
            <v>0</v>
          </cell>
          <cell r="Q19">
            <v>49.431200000000004</v>
          </cell>
          <cell r="R19">
            <v>122.291</v>
          </cell>
          <cell r="U19">
            <v>12.000000000000002</v>
          </cell>
          <cell r="V19">
            <v>9.5260361876709467</v>
          </cell>
          <cell r="W19">
            <v>44.557600000000001</v>
          </cell>
          <cell r="X19">
            <v>69.1768</v>
          </cell>
          <cell r="Y19">
            <v>74.392600000000002</v>
          </cell>
          <cell r="Z19">
            <v>70.506399999999999</v>
          </cell>
          <cell r="AA19">
            <v>69.315799999999996</v>
          </cell>
          <cell r="AB19">
            <v>73.740800000000007</v>
          </cell>
          <cell r="AC19">
            <v>81.623400000000004</v>
          </cell>
          <cell r="AD19">
            <v>99.554000000000002</v>
          </cell>
          <cell r="AE19">
            <v>109.1392</v>
          </cell>
          <cell r="AF19">
            <v>89.957599999999999</v>
          </cell>
          <cell r="AG19" t="str">
            <v>ТМА август</v>
          </cell>
          <cell r="AH19">
            <v>122.291</v>
          </cell>
          <cell r="AJ19" t="str">
            <v>SU000251</v>
          </cell>
        </row>
        <row r="20">
          <cell r="A20" t="str">
            <v xml:space="preserve"> 225  Колбаса Дугушка со шпиком, ВЕС, ТМ Стародворье   ПОКОМ</v>
          </cell>
          <cell r="B20" t="str">
            <v>кг</v>
          </cell>
          <cell r="G20">
            <v>0</v>
          </cell>
          <cell r="H20">
            <v>60</v>
          </cell>
          <cell r="I20" t="str">
            <v>матрица</v>
          </cell>
          <cell r="L20">
            <v>0</v>
          </cell>
          <cell r="P20">
            <v>0</v>
          </cell>
          <cell r="Q20">
            <v>0</v>
          </cell>
          <cell r="U20" t="e">
            <v>#DIV/0!</v>
          </cell>
          <cell r="V20" t="e">
            <v>#DIV/0!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нет потребности</v>
          </cell>
        </row>
        <row r="21">
          <cell r="A21" t="str">
            <v xml:space="preserve"> 229  Колбаса Молочная Дугушка, в/у, ВЕС, ТМ Стародворье   ПОКОМ</v>
          </cell>
          <cell r="B21" t="str">
            <v>кг</v>
          </cell>
          <cell r="C21">
            <v>262.77999999999997</v>
          </cell>
          <cell r="D21">
            <v>216.82</v>
          </cell>
          <cell r="E21">
            <v>276.49799999999999</v>
          </cell>
          <cell r="F21">
            <v>167.01400000000001</v>
          </cell>
          <cell r="G21">
            <v>1</v>
          </cell>
          <cell r="H21">
            <v>60</v>
          </cell>
          <cell r="I21" t="str">
            <v>матрица</v>
          </cell>
          <cell r="K21">
            <v>271.30599999999998</v>
          </cell>
          <cell r="L21">
            <v>5.1920000000000073</v>
          </cell>
          <cell r="P21">
            <v>392.10847999999999</v>
          </cell>
          <cell r="Q21">
            <v>55.299599999999998</v>
          </cell>
          <cell r="R21">
            <v>104.47271999999998</v>
          </cell>
          <cell r="U21">
            <v>12</v>
          </cell>
          <cell r="V21">
            <v>10.110787058134237</v>
          </cell>
          <cell r="W21">
            <v>59.321599999999997</v>
          </cell>
          <cell r="X21">
            <v>39.107999999999997</v>
          </cell>
          <cell r="Y21">
            <v>39.096400000000003</v>
          </cell>
          <cell r="Z21">
            <v>46.612200000000009</v>
          </cell>
          <cell r="AA21">
            <v>46.113999999999997</v>
          </cell>
          <cell r="AB21">
            <v>43.773000000000003</v>
          </cell>
          <cell r="AC21">
            <v>43.259999999999991</v>
          </cell>
          <cell r="AD21">
            <v>55.913200000000003</v>
          </cell>
          <cell r="AE21">
            <v>54.487199999999987</v>
          </cell>
          <cell r="AF21">
            <v>49.5886</v>
          </cell>
          <cell r="AG21" t="str">
            <v>ТМА июль_август</v>
          </cell>
          <cell r="AH21">
            <v>104.47271999999998</v>
          </cell>
          <cell r="AJ21" t="str">
            <v>SU002010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B22" t="str">
            <v>кг</v>
          </cell>
          <cell r="C22">
            <v>15.8</v>
          </cell>
          <cell r="D22">
            <v>142.22999999999999</v>
          </cell>
          <cell r="E22">
            <v>71.128</v>
          </cell>
          <cell r="F22">
            <v>71.08</v>
          </cell>
          <cell r="G22">
            <v>1</v>
          </cell>
          <cell r="H22">
            <v>60</v>
          </cell>
          <cell r="I22" t="str">
            <v>матрица</v>
          </cell>
          <cell r="K22">
            <v>72.040000000000006</v>
          </cell>
          <cell r="L22">
            <v>-0.91200000000000614</v>
          </cell>
          <cell r="O22">
            <v>46.212000000000003</v>
          </cell>
          <cell r="P22">
            <v>30.393199999999911</v>
          </cell>
          <cell r="Q22">
            <v>14.2256</v>
          </cell>
          <cell r="U22">
            <v>10.381649983129002</v>
          </cell>
          <cell r="V22">
            <v>10.381649983129002</v>
          </cell>
          <cell r="W22">
            <v>18.267600000000002</v>
          </cell>
          <cell r="X22">
            <v>16.353999999999999</v>
          </cell>
          <cell r="Y22">
            <v>15.6572</v>
          </cell>
          <cell r="Z22">
            <v>17.2</v>
          </cell>
          <cell r="AA22">
            <v>16.1172</v>
          </cell>
          <cell r="AB22">
            <v>14.9016</v>
          </cell>
          <cell r="AC22">
            <v>13.3484</v>
          </cell>
          <cell r="AD22">
            <v>16.1968</v>
          </cell>
          <cell r="AE22">
            <v>18.641200000000001</v>
          </cell>
          <cell r="AF22">
            <v>16.525200000000002</v>
          </cell>
          <cell r="AG22" t="str">
            <v>ТМА июль</v>
          </cell>
          <cell r="AH22">
            <v>0</v>
          </cell>
          <cell r="AJ22" t="str">
            <v>SU002150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B23" t="str">
            <v>кг</v>
          </cell>
          <cell r="C23">
            <v>14.141</v>
          </cell>
          <cell r="D23">
            <v>58.158999999999999</v>
          </cell>
          <cell r="E23">
            <v>36.914000000000001</v>
          </cell>
          <cell r="F23">
            <v>31.873999999999999</v>
          </cell>
          <cell r="G23">
            <v>1</v>
          </cell>
          <cell r="H23">
            <v>60</v>
          </cell>
          <cell r="I23" t="str">
            <v>матрица</v>
          </cell>
          <cell r="K23">
            <v>36.22</v>
          </cell>
          <cell r="L23">
            <v>0.69400000000000261</v>
          </cell>
          <cell r="O23">
            <v>46.192799999999977</v>
          </cell>
          <cell r="P23">
            <v>35.526800000000023</v>
          </cell>
          <cell r="Q23">
            <v>7.3828000000000005</v>
          </cell>
          <cell r="U23">
            <v>15.386249119575227</v>
          </cell>
          <cell r="V23">
            <v>15.386249119575227</v>
          </cell>
          <cell r="W23">
            <v>10.3668</v>
          </cell>
          <cell r="X23">
            <v>10.1678</v>
          </cell>
          <cell r="Y23">
            <v>7.7058000000000009</v>
          </cell>
          <cell r="Z23">
            <v>9.0567999999999991</v>
          </cell>
          <cell r="AA23">
            <v>9.7656000000000009</v>
          </cell>
          <cell r="AB23">
            <v>12.9954</v>
          </cell>
          <cell r="AC23">
            <v>14.214600000000001</v>
          </cell>
          <cell r="AD23">
            <v>18.970400000000001</v>
          </cell>
          <cell r="AE23">
            <v>21.779399999999999</v>
          </cell>
          <cell r="AF23">
            <v>18.93</v>
          </cell>
          <cell r="AG23" t="str">
            <v>ТМА август</v>
          </cell>
          <cell r="AH23">
            <v>0</v>
          </cell>
          <cell r="AJ23" t="str">
            <v>SU002158</v>
          </cell>
        </row>
        <row r="24">
          <cell r="A24" t="str">
            <v xml:space="preserve"> 242  Колбаса Сервелат ЗАПЕЧ.Дугушка ТМ Стародворье, вектор, в/к     ПОКОМ</v>
          </cell>
          <cell r="B24" t="str">
            <v>кг</v>
          </cell>
          <cell r="C24">
            <v>5.2969999999999997</v>
          </cell>
          <cell r="D24">
            <v>189.792</v>
          </cell>
          <cell r="E24">
            <v>78.17</v>
          </cell>
          <cell r="F24">
            <v>111.63500000000001</v>
          </cell>
          <cell r="G24">
            <v>1</v>
          </cell>
          <cell r="H24">
            <v>60</v>
          </cell>
          <cell r="I24" t="str">
            <v>матрица</v>
          </cell>
          <cell r="K24">
            <v>86.63</v>
          </cell>
          <cell r="L24">
            <v>-8.4599999999999937</v>
          </cell>
          <cell r="P24">
            <v>11.326200000000011</v>
          </cell>
          <cell r="Q24">
            <v>15.634</v>
          </cell>
          <cell r="R24">
            <v>64.646799999999999</v>
          </cell>
          <cell r="U24">
            <v>12</v>
          </cell>
          <cell r="V24">
            <v>7.8649865677369846</v>
          </cell>
          <cell r="W24">
            <v>12.2972</v>
          </cell>
          <cell r="X24">
            <v>13.357200000000001</v>
          </cell>
          <cell r="Y24">
            <v>15.9824</v>
          </cell>
          <cell r="Z24">
            <v>17.909199999999998</v>
          </cell>
          <cell r="AA24">
            <v>16.693200000000001</v>
          </cell>
          <cell r="AB24">
            <v>13.009399999999999</v>
          </cell>
          <cell r="AC24">
            <v>11.6004</v>
          </cell>
          <cell r="AD24">
            <v>15.4612</v>
          </cell>
          <cell r="AE24">
            <v>19.3232</v>
          </cell>
          <cell r="AF24">
            <v>19.105599999999999</v>
          </cell>
          <cell r="AG24" t="str">
            <v>ТМА август</v>
          </cell>
          <cell r="AH24">
            <v>64.646799999999999</v>
          </cell>
          <cell r="AJ24" t="str">
            <v>SU002151</v>
          </cell>
        </row>
        <row r="25">
          <cell r="A25" t="str">
            <v xml:space="preserve"> 247  Сардельки Нежные, ВЕС.  ПОКОМ</v>
          </cell>
          <cell r="B25" t="str">
            <v>кг</v>
          </cell>
          <cell r="C25">
            <v>30.271999999999998</v>
          </cell>
          <cell r="D25">
            <v>135.37200000000001</v>
          </cell>
          <cell r="E25">
            <v>30.161999999999999</v>
          </cell>
          <cell r="F25">
            <v>131.30199999999999</v>
          </cell>
          <cell r="G25">
            <v>1</v>
          </cell>
          <cell r="H25">
            <v>30</v>
          </cell>
          <cell r="I25" t="str">
            <v>матрица</v>
          </cell>
          <cell r="K25">
            <v>33.700000000000003</v>
          </cell>
          <cell r="L25">
            <v>-3.5380000000000038</v>
          </cell>
          <cell r="P25">
            <v>0</v>
          </cell>
          <cell r="Q25">
            <v>6.0324</v>
          </cell>
          <cell r="U25">
            <v>21.766129567004839</v>
          </cell>
          <cell r="V25">
            <v>21.766129567004839</v>
          </cell>
          <cell r="W25">
            <v>6.4712000000000014</v>
          </cell>
          <cell r="X25">
            <v>3.4843999999999999</v>
          </cell>
          <cell r="Y25">
            <v>4.7704000000000004</v>
          </cell>
          <cell r="Z25">
            <v>15.077199999999999</v>
          </cell>
          <cell r="AA25">
            <v>14.210800000000001</v>
          </cell>
          <cell r="AB25">
            <v>6.4542000000000002</v>
          </cell>
          <cell r="AC25">
            <v>6.7614000000000036</v>
          </cell>
          <cell r="AD25">
            <v>9.257200000000001</v>
          </cell>
          <cell r="AE25">
            <v>9.9041999999999994</v>
          </cell>
          <cell r="AF25">
            <v>11.377800000000001</v>
          </cell>
          <cell r="AH25">
            <v>0</v>
          </cell>
          <cell r="AJ25" t="str">
            <v>SU001051</v>
          </cell>
        </row>
        <row r="26">
          <cell r="A26" t="str">
            <v xml:space="preserve"> 248  Сардельки Сочные ТМ Особый рецепт,   ПОКОМ</v>
          </cell>
          <cell r="B26" t="str">
            <v>кг</v>
          </cell>
          <cell r="C26">
            <v>171.03399999999999</v>
          </cell>
          <cell r="D26">
            <v>51.451999999999998</v>
          </cell>
          <cell r="E26">
            <v>128.88999999999999</v>
          </cell>
          <cell r="F26">
            <v>48.701000000000001</v>
          </cell>
          <cell r="G26">
            <v>1</v>
          </cell>
          <cell r="H26">
            <v>30</v>
          </cell>
          <cell r="I26" t="str">
            <v>матрица</v>
          </cell>
          <cell r="K26">
            <v>139.4</v>
          </cell>
          <cell r="L26">
            <v>-10.510000000000019</v>
          </cell>
          <cell r="O26">
            <v>71.62700000000001</v>
          </cell>
          <cell r="P26">
            <v>39.536299999999997</v>
          </cell>
          <cell r="Q26">
            <v>25.777999999999999</v>
          </cell>
          <cell r="R26">
            <v>123.69370000000001</v>
          </cell>
          <cell r="U26">
            <v>11</v>
          </cell>
          <cell r="V26">
            <v>6.2015788656994344</v>
          </cell>
          <cell r="W26">
            <v>27.341000000000001</v>
          </cell>
          <cell r="X26">
            <v>29.885000000000002</v>
          </cell>
          <cell r="Y26">
            <v>27.337</v>
          </cell>
          <cell r="Z26">
            <v>20.973799999999979</v>
          </cell>
          <cell r="AA26">
            <v>16.079799999999999</v>
          </cell>
          <cell r="AB26">
            <v>22.974599999999999</v>
          </cell>
          <cell r="AC26">
            <v>33.344799999999999</v>
          </cell>
          <cell r="AD26">
            <v>45.47359999999999</v>
          </cell>
          <cell r="AE26">
            <v>36.913799999999988</v>
          </cell>
          <cell r="AF26">
            <v>15.2948</v>
          </cell>
          <cell r="AH26">
            <v>123.69370000000001</v>
          </cell>
          <cell r="AJ26" t="str">
            <v>SU002287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B27" t="str">
            <v>кг</v>
          </cell>
          <cell r="C27">
            <v>9.6340000000000003</v>
          </cell>
          <cell r="D27">
            <v>159.84700000000001</v>
          </cell>
          <cell r="E27">
            <v>41.284999999999997</v>
          </cell>
          <cell r="F27">
            <v>112.755</v>
          </cell>
          <cell r="G27">
            <v>1</v>
          </cell>
          <cell r="H27">
            <v>30</v>
          </cell>
          <cell r="I27" t="str">
            <v>матрица</v>
          </cell>
          <cell r="K27">
            <v>46.9</v>
          </cell>
          <cell r="L27">
            <v>-5.615000000000002</v>
          </cell>
          <cell r="P27">
            <v>0</v>
          </cell>
          <cell r="Q27">
            <v>8.2569999999999997</v>
          </cell>
          <cell r="U27">
            <v>13.655686084534334</v>
          </cell>
          <cell r="V27">
            <v>13.655686084534334</v>
          </cell>
          <cell r="W27">
            <v>8.1365999999999996</v>
          </cell>
          <cell r="X27">
            <v>6.1387999999999998</v>
          </cell>
          <cell r="Y27">
            <v>6.8683999999999994</v>
          </cell>
          <cell r="Z27">
            <v>18.5868</v>
          </cell>
          <cell r="AA27">
            <v>18.1996</v>
          </cell>
          <cell r="AB27">
            <v>11.102</v>
          </cell>
          <cell r="AC27">
            <v>12.8118</v>
          </cell>
          <cell r="AD27">
            <v>16.2744</v>
          </cell>
          <cell r="AE27">
            <v>16.4542</v>
          </cell>
          <cell r="AF27">
            <v>12.7148</v>
          </cell>
          <cell r="AG27" t="str">
            <v>ТМА август</v>
          </cell>
          <cell r="AH27">
            <v>0</v>
          </cell>
          <cell r="AJ27" t="str">
            <v>SU000227</v>
          </cell>
        </row>
        <row r="28">
          <cell r="A28" t="str">
            <v xml:space="preserve"> 251  Сосиски Баварские, ВЕС.  ПОКОМ</v>
          </cell>
          <cell r="B28" t="str">
            <v>кг</v>
          </cell>
          <cell r="G28">
            <v>0</v>
          </cell>
          <cell r="H28">
            <v>45</v>
          </cell>
          <cell r="I28" t="str">
            <v>матрица</v>
          </cell>
          <cell r="L28">
            <v>0</v>
          </cell>
          <cell r="P28">
            <v>0</v>
          </cell>
          <cell r="Q28">
            <v>0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 t="str">
            <v>нет потребности</v>
          </cell>
        </row>
        <row r="29">
          <cell r="A29" t="str">
            <v xml:space="preserve"> 257  Сосиски Молочные оригинальные ТМ Особый рецепт, ВЕС.   ПОКОМ</v>
          </cell>
          <cell r="B29" t="str">
            <v>кг</v>
          </cell>
          <cell r="C29">
            <v>57.35</v>
          </cell>
          <cell r="D29">
            <v>105.47499999999999</v>
          </cell>
          <cell r="E29">
            <v>36.396999999999998</v>
          </cell>
          <cell r="F29">
            <v>111.509</v>
          </cell>
          <cell r="G29">
            <v>1</v>
          </cell>
          <cell r="H29">
            <v>40</v>
          </cell>
          <cell r="I29" t="str">
            <v>матрица</v>
          </cell>
          <cell r="K29">
            <v>42.3</v>
          </cell>
          <cell r="L29">
            <v>-5.9029999999999987</v>
          </cell>
          <cell r="P29">
            <v>0</v>
          </cell>
          <cell r="Q29">
            <v>7.2793999999999999</v>
          </cell>
          <cell r="U29">
            <v>15.318432837871253</v>
          </cell>
          <cell r="V29">
            <v>15.318432837871253</v>
          </cell>
          <cell r="W29">
            <v>9.6072000000000006</v>
          </cell>
          <cell r="X29">
            <v>9.8331999999999997</v>
          </cell>
          <cell r="Y29">
            <v>9.7653999999999996</v>
          </cell>
          <cell r="Z29">
            <v>18.240200000000002</v>
          </cell>
          <cell r="AA29">
            <v>15.6774</v>
          </cell>
          <cell r="AB29">
            <v>8.7114000000000011</v>
          </cell>
          <cell r="AC29">
            <v>10.412800000000001</v>
          </cell>
          <cell r="AD29">
            <v>13.6684</v>
          </cell>
          <cell r="AE29">
            <v>14.8604</v>
          </cell>
          <cell r="AF29">
            <v>26.568000000000001</v>
          </cell>
          <cell r="AH29">
            <v>0</v>
          </cell>
          <cell r="AJ29" t="str">
            <v>SU000246</v>
          </cell>
        </row>
        <row r="30">
          <cell r="A30" t="str">
            <v xml:space="preserve"> 263  Шпикачки Стародворские, ВЕС.  ПОКОМ</v>
          </cell>
          <cell r="B30" t="str">
            <v>кг</v>
          </cell>
          <cell r="C30">
            <v>30.978000000000002</v>
          </cell>
          <cell r="E30">
            <v>6.3689999999999998</v>
          </cell>
          <cell r="F30">
            <v>14.97</v>
          </cell>
          <cell r="G30">
            <v>1</v>
          </cell>
          <cell r="H30">
            <v>30</v>
          </cell>
          <cell r="I30" t="str">
            <v>матрица</v>
          </cell>
          <cell r="K30">
            <v>14</v>
          </cell>
          <cell r="L30">
            <v>-7.6310000000000002</v>
          </cell>
          <cell r="O30">
            <v>4</v>
          </cell>
          <cell r="P30">
            <v>0</v>
          </cell>
          <cell r="Q30">
            <v>1.2738</v>
          </cell>
          <cell r="U30">
            <v>14.892447794002196</v>
          </cell>
          <cell r="V30">
            <v>14.892447794002196</v>
          </cell>
          <cell r="W30">
            <v>1.8822000000000001</v>
          </cell>
          <cell r="X30">
            <v>2.9436</v>
          </cell>
          <cell r="Y30">
            <v>2.3704000000000001</v>
          </cell>
          <cell r="Z30">
            <v>3.9581999999999988</v>
          </cell>
          <cell r="AA30">
            <v>3.9465999999999992</v>
          </cell>
          <cell r="AB30">
            <v>2.145</v>
          </cell>
          <cell r="AC30">
            <v>3.3561999999999999</v>
          </cell>
          <cell r="AD30">
            <v>3.3881999999999999</v>
          </cell>
          <cell r="AE30">
            <v>4.9526000000000003</v>
          </cell>
          <cell r="AF30">
            <v>6.7048000000000014</v>
          </cell>
          <cell r="AH30">
            <v>0</v>
          </cell>
          <cell r="AJ30" t="str">
            <v>SU001430</v>
          </cell>
        </row>
        <row r="31">
          <cell r="A31" t="str">
            <v xml:space="preserve"> 265  Колбаса Балыкбургская, ВЕС, ТМ Баварушка  ПОКОМ</v>
          </cell>
          <cell r="B31" t="str">
            <v>кг</v>
          </cell>
          <cell r="C31">
            <v>45.66</v>
          </cell>
          <cell r="D31">
            <v>43.244999999999997</v>
          </cell>
          <cell r="E31">
            <v>51.460999999999999</v>
          </cell>
          <cell r="F31">
            <v>18.501000000000001</v>
          </cell>
          <cell r="G31">
            <v>1</v>
          </cell>
          <cell r="H31">
            <v>50</v>
          </cell>
          <cell r="I31" t="str">
            <v>матрица</v>
          </cell>
          <cell r="K31">
            <v>58.1</v>
          </cell>
          <cell r="L31">
            <v>-6.6390000000000029</v>
          </cell>
          <cell r="O31">
            <v>32.220799999999983</v>
          </cell>
          <cell r="P31">
            <v>56.268399999999993</v>
          </cell>
          <cell r="Q31">
            <v>10.292199999999999</v>
          </cell>
          <cell r="R31">
            <v>6.2240000000000144</v>
          </cell>
          <cell r="U31">
            <v>11.000000000000002</v>
          </cell>
          <cell r="V31">
            <v>10.395270204620974</v>
          </cell>
          <cell r="W31">
            <v>11.0288</v>
          </cell>
          <cell r="X31">
            <v>8.9068000000000005</v>
          </cell>
          <cell r="Y31">
            <v>8.2116000000000007</v>
          </cell>
          <cell r="Z31">
            <v>8.7286000000000001</v>
          </cell>
          <cell r="AA31">
            <v>10.302</v>
          </cell>
          <cell r="AB31">
            <v>11.287800000000001</v>
          </cell>
          <cell r="AC31">
            <v>11.455399999999999</v>
          </cell>
          <cell r="AD31">
            <v>15.814399999999999</v>
          </cell>
          <cell r="AE31">
            <v>15.278600000000001</v>
          </cell>
          <cell r="AF31">
            <v>14.948</v>
          </cell>
          <cell r="AH31">
            <v>6.2240000000000144</v>
          </cell>
          <cell r="AJ31" t="str">
            <v>SU002612</v>
          </cell>
        </row>
        <row r="32">
          <cell r="A32" t="str">
            <v xml:space="preserve"> 267  Колбаса Салями Филейбургская зернистая, оболочка фиброуз, ВЕС, ТМ Баварушка  ПОКОМ</v>
          </cell>
          <cell r="B32" t="str">
            <v>кг</v>
          </cell>
          <cell r="C32">
            <v>42.643000000000001</v>
          </cell>
          <cell r="D32">
            <v>16.829000000000001</v>
          </cell>
          <cell r="E32">
            <v>42.901000000000003</v>
          </cell>
          <cell r="F32">
            <v>13.763</v>
          </cell>
          <cell r="G32">
            <v>1</v>
          </cell>
          <cell r="H32">
            <v>50</v>
          </cell>
          <cell r="I32" t="str">
            <v>матрица</v>
          </cell>
          <cell r="K32">
            <v>41</v>
          </cell>
          <cell r="L32">
            <v>1.9010000000000034</v>
          </cell>
          <cell r="O32">
            <v>4.9221999999999966</v>
          </cell>
          <cell r="P32">
            <v>55.311399999999999</v>
          </cell>
          <cell r="Q32">
            <v>8.5802000000000014</v>
          </cell>
          <cell r="R32">
            <v>20.385600000000018</v>
          </cell>
          <cell r="U32">
            <v>11</v>
          </cell>
          <cell r="V32">
            <v>8.6241113260763136</v>
          </cell>
          <cell r="W32">
            <v>8.5804000000000009</v>
          </cell>
          <cell r="X32">
            <v>4.8761999999999999</v>
          </cell>
          <cell r="Y32">
            <v>5.9871999999999996</v>
          </cell>
          <cell r="Z32">
            <v>6.1425999999999998</v>
          </cell>
          <cell r="AA32">
            <v>7.0683999999999996</v>
          </cell>
          <cell r="AB32">
            <v>8.9075999999999986</v>
          </cell>
          <cell r="AC32">
            <v>7.4406000000000008</v>
          </cell>
          <cell r="AD32">
            <v>7.6475999999999997</v>
          </cell>
          <cell r="AE32">
            <v>9.4608000000000008</v>
          </cell>
          <cell r="AF32">
            <v>9.8507999999999996</v>
          </cell>
          <cell r="AH32">
            <v>20.385600000000018</v>
          </cell>
          <cell r="AJ32" t="str">
            <v>SU002614</v>
          </cell>
        </row>
        <row r="33">
          <cell r="A33" t="str">
            <v xml:space="preserve"> 273  Сосиски Сочинки с сочной грудинкой, МГС 0.4кг,   ПОКОМ</v>
          </cell>
          <cell r="B33" t="str">
            <v>шт</v>
          </cell>
          <cell r="C33">
            <v>126</v>
          </cell>
          <cell r="D33">
            <v>414</v>
          </cell>
          <cell r="E33">
            <v>389</v>
          </cell>
          <cell r="F33">
            <v>114</v>
          </cell>
          <cell r="G33">
            <v>0.4</v>
          </cell>
          <cell r="H33">
            <v>45</v>
          </cell>
          <cell r="I33" t="str">
            <v>матрица</v>
          </cell>
          <cell r="K33">
            <v>401</v>
          </cell>
          <cell r="L33">
            <v>-12</v>
          </cell>
          <cell r="O33">
            <v>200.95999999999989</v>
          </cell>
          <cell r="P33">
            <v>382.4000000000002</v>
          </cell>
          <cell r="Q33">
            <v>77.8</v>
          </cell>
          <cell r="R33">
            <v>158.43999999999983</v>
          </cell>
          <cell r="U33">
            <v>11</v>
          </cell>
          <cell r="V33">
            <v>8.9634961439588707</v>
          </cell>
          <cell r="W33">
            <v>82</v>
          </cell>
          <cell r="X33">
            <v>64.599999999999994</v>
          </cell>
          <cell r="Y33">
            <v>61.2</v>
          </cell>
          <cell r="Z33">
            <v>69.400000000000006</v>
          </cell>
          <cell r="AA33">
            <v>68.400000000000006</v>
          </cell>
          <cell r="AB33">
            <v>66.2</v>
          </cell>
          <cell r="AC33">
            <v>70.400000000000006</v>
          </cell>
          <cell r="AD33">
            <v>80.2</v>
          </cell>
          <cell r="AE33">
            <v>76.8</v>
          </cell>
          <cell r="AF33">
            <v>58.2</v>
          </cell>
          <cell r="AG33" t="str">
            <v>ТМА май / Мера</v>
          </cell>
          <cell r="AH33">
            <v>63.375999999999934</v>
          </cell>
        </row>
        <row r="34">
          <cell r="A34" t="str">
            <v xml:space="preserve"> 276  Колбаса Сливушка ТМ Вязанка в оболочке полиамид 0,45 кг  ПОКОМ</v>
          </cell>
          <cell r="B34" t="str">
            <v>шт</v>
          </cell>
          <cell r="C34">
            <v>144</v>
          </cell>
          <cell r="D34">
            <v>340</v>
          </cell>
          <cell r="E34">
            <v>243</v>
          </cell>
          <cell r="F34">
            <v>224</v>
          </cell>
          <cell r="G34">
            <v>0.45</v>
          </cell>
          <cell r="H34">
            <v>50</v>
          </cell>
          <cell r="I34" t="str">
            <v>ВНИМАНИЕ / матрица</v>
          </cell>
          <cell r="K34">
            <v>246</v>
          </cell>
          <cell r="L34">
            <v>-3</v>
          </cell>
          <cell r="P34">
            <v>184.14</v>
          </cell>
          <cell r="Q34">
            <v>48.6</v>
          </cell>
          <cell r="R34">
            <v>126.46000000000004</v>
          </cell>
          <cell r="U34">
            <v>11</v>
          </cell>
          <cell r="V34">
            <v>8.397942386831275</v>
          </cell>
          <cell r="W34">
            <v>49.8</v>
          </cell>
          <cell r="X34">
            <v>32.799999999999997</v>
          </cell>
          <cell r="Y34">
            <v>37.6</v>
          </cell>
          <cell r="Z34">
            <v>52.4</v>
          </cell>
          <cell r="AA34">
            <v>47.6</v>
          </cell>
          <cell r="AB34">
            <v>42.2</v>
          </cell>
          <cell r="AC34">
            <v>40.799999999999997</v>
          </cell>
          <cell r="AD34">
            <v>51.6</v>
          </cell>
          <cell r="AE34">
            <v>54.6</v>
          </cell>
          <cell r="AF34">
            <v>53.2</v>
          </cell>
          <cell r="AG34" t="str">
            <v>Мера</v>
          </cell>
          <cell r="AH34">
            <v>56.907000000000018</v>
          </cell>
        </row>
        <row r="35">
          <cell r="A35" t="str">
            <v xml:space="preserve"> 278  Сосиски Сочинки с сочным окороком, МГС 0.4кг,   ПОКОМ</v>
          </cell>
          <cell r="B35" t="str">
            <v>шт</v>
          </cell>
          <cell r="C35">
            <v>243</v>
          </cell>
          <cell r="D35">
            <v>399</v>
          </cell>
          <cell r="E35">
            <v>374</v>
          </cell>
          <cell r="F35">
            <v>204</v>
          </cell>
          <cell r="G35">
            <v>0.4</v>
          </cell>
          <cell r="H35">
            <v>45</v>
          </cell>
          <cell r="I35" t="str">
            <v>матрица</v>
          </cell>
          <cell r="K35">
            <v>382</v>
          </cell>
          <cell r="L35">
            <v>-8</v>
          </cell>
          <cell r="O35">
            <v>183.79999999999981</v>
          </cell>
          <cell r="P35">
            <v>213.5000000000002</v>
          </cell>
          <cell r="Q35">
            <v>74.8</v>
          </cell>
          <cell r="U35">
            <v>8.0387700534759379</v>
          </cell>
          <cell r="V35">
            <v>8.0387700534759379</v>
          </cell>
          <cell r="W35">
            <v>81</v>
          </cell>
          <cell r="X35">
            <v>73.599999999999994</v>
          </cell>
          <cell r="Y35">
            <v>72.8</v>
          </cell>
          <cell r="Z35">
            <v>87.2</v>
          </cell>
          <cell r="AA35">
            <v>90.8</v>
          </cell>
          <cell r="AB35">
            <v>82.2</v>
          </cell>
          <cell r="AC35">
            <v>76</v>
          </cell>
          <cell r="AD35">
            <v>73.2</v>
          </cell>
          <cell r="AE35">
            <v>68.599999999999994</v>
          </cell>
          <cell r="AF35">
            <v>68.2</v>
          </cell>
          <cell r="AG35" t="str">
            <v>ТМА июль</v>
          </cell>
          <cell r="AH35">
            <v>0</v>
          </cell>
        </row>
        <row r="36">
          <cell r="A36" t="str">
            <v xml:space="preserve"> 283  Сосиски Сочинки, ВЕС, ТМ Стародворье ПОКОМ</v>
          </cell>
          <cell r="B36" t="str">
            <v>кг</v>
          </cell>
          <cell r="G36">
            <v>0</v>
          </cell>
          <cell r="H36">
            <v>45</v>
          </cell>
          <cell r="I36" t="str">
            <v>матрица</v>
          </cell>
          <cell r="L36">
            <v>0</v>
          </cell>
          <cell r="P36">
            <v>0</v>
          </cell>
          <cell r="Q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 t="str">
            <v>нет потребности</v>
          </cell>
        </row>
        <row r="37">
          <cell r="A37" t="str">
            <v xml:space="preserve"> 284  Сосиски Молокуши миникушай ТМ Вязанка, 0.45кг, ПОКОМ</v>
          </cell>
          <cell r="B37" t="str">
            <v>шт</v>
          </cell>
          <cell r="G37">
            <v>0</v>
          </cell>
          <cell r="H37">
            <v>45</v>
          </cell>
          <cell r="I37" t="str">
            <v>матрица</v>
          </cell>
          <cell r="L37">
            <v>0</v>
          </cell>
          <cell r="P37">
            <v>0</v>
          </cell>
          <cell r="Q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 t="str">
            <v>нет потребности / нет в бланке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B38" t="str">
            <v>шт</v>
          </cell>
          <cell r="C38">
            <v>214</v>
          </cell>
          <cell r="D38">
            <v>1</v>
          </cell>
          <cell r="E38">
            <v>194</v>
          </cell>
          <cell r="F38">
            <v>1</v>
          </cell>
          <cell r="G38">
            <v>0.35</v>
          </cell>
          <cell r="H38">
            <v>40</v>
          </cell>
          <cell r="I38" t="str">
            <v>матрица</v>
          </cell>
          <cell r="K38">
            <v>196</v>
          </cell>
          <cell r="L38">
            <v>-2</v>
          </cell>
          <cell r="P38">
            <v>229.9</v>
          </cell>
          <cell r="Q38">
            <v>38.799999999999997</v>
          </cell>
          <cell r="R38">
            <v>195.89999999999995</v>
          </cell>
          <cell r="U38">
            <v>11</v>
          </cell>
          <cell r="V38">
            <v>5.9510309278350517</v>
          </cell>
          <cell r="W38">
            <v>43</v>
          </cell>
          <cell r="X38">
            <v>17.600000000000001</v>
          </cell>
          <cell r="Y38">
            <v>15</v>
          </cell>
          <cell r="Z38">
            <v>21</v>
          </cell>
          <cell r="AA38">
            <v>14.6</v>
          </cell>
          <cell r="AB38">
            <v>23.6</v>
          </cell>
          <cell r="AC38">
            <v>27.2</v>
          </cell>
          <cell r="AD38">
            <v>31.6</v>
          </cell>
          <cell r="AE38">
            <v>30.2</v>
          </cell>
          <cell r="AF38">
            <v>23.4</v>
          </cell>
          <cell r="AG38" t="str">
            <v>Мера</v>
          </cell>
          <cell r="AH38">
            <v>68.564999999999984</v>
          </cell>
        </row>
        <row r="39">
          <cell r="A39" t="str">
            <v xml:space="preserve"> 297  Колбаса Мясорубская с рубленой грудинкой ВЕС ТМ Стародворье  ПОКОМ</v>
          </cell>
          <cell r="B39" t="str">
            <v>кг</v>
          </cell>
          <cell r="C39">
            <v>65.671999999999997</v>
          </cell>
          <cell r="D39">
            <v>81.866</v>
          </cell>
          <cell r="E39">
            <v>114.379</v>
          </cell>
          <cell r="F39">
            <v>17.210999999999999</v>
          </cell>
          <cell r="G39">
            <v>1</v>
          </cell>
          <cell r="H39">
            <v>40</v>
          </cell>
          <cell r="I39" t="str">
            <v>матрица</v>
          </cell>
          <cell r="K39">
            <v>139</v>
          </cell>
          <cell r="L39">
            <v>-24.620999999999995</v>
          </cell>
          <cell r="O39">
            <v>65.876999999999967</v>
          </cell>
          <cell r="P39">
            <v>148.26612</v>
          </cell>
          <cell r="Q39">
            <v>22.875800000000002</v>
          </cell>
          <cell r="R39">
            <v>20.279680000000042</v>
          </cell>
          <cell r="U39">
            <v>11</v>
          </cell>
          <cell r="V39">
            <v>10.113487615733655</v>
          </cell>
          <cell r="W39">
            <v>26.048400000000001</v>
          </cell>
          <cell r="X39">
            <v>17.812999999999999</v>
          </cell>
          <cell r="Y39">
            <v>16.4026</v>
          </cell>
          <cell r="Z39">
            <v>19.106400000000001</v>
          </cell>
          <cell r="AA39">
            <v>19.387799999999999</v>
          </cell>
          <cell r="AB39">
            <v>20.0594</v>
          </cell>
          <cell r="AC39">
            <v>19.186399999999999</v>
          </cell>
          <cell r="AD39">
            <v>19.274799999999999</v>
          </cell>
          <cell r="AE39">
            <v>18.097999999999999</v>
          </cell>
          <cell r="AF39">
            <v>22.773399999999999</v>
          </cell>
          <cell r="AH39">
            <v>20.279680000000042</v>
          </cell>
          <cell r="AJ39" t="str">
            <v>SU002756</v>
          </cell>
        </row>
        <row r="40">
          <cell r="A40" t="str">
            <v xml:space="preserve"> 301  Сосиски Сочинки по-баварски с сыром,  0.4кг, ТМ Стародворье  ПОКОМ</v>
          </cell>
          <cell r="B40" t="str">
            <v>шт</v>
          </cell>
          <cell r="C40">
            <v>88</v>
          </cell>
          <cell r="D40">
            <v>18</v>
          </cell>
          <cell r="E40">
            <v>83</v>
          </cell>
          <cell r="F40">
            <v>19</v>
          </cell>
          <cell r="G40">
            <v>0.4</v>
          </cell>
          <cell r="H40">
            <v>40</v>
          </cell>
          <cell r="I40" t="str">
            <v>матрица</v>
          </cell>
          <cell r="K40">
            <v>111</v>
          </cell>
          <cell r="L40">
            <v>-28</v>
          </cell>
          <cell r="O40">
            <v>40</v>
          </cell>
          <cell r="P40">
            <v>129.58000000000001</v>
          </cell>
          <cell r="Q40">
            <v>16.600000000000001</v>
          </cell>
          <cell r="U40">
            <v>11.360240963855421</v>
          </cell>
          <cell r="V40">
            <v>11.360240963855421</v>
          </cell>
          <cell r="W40">
            <v>22.6</v>
          </cell>
          <cell r="X40">
            <v>13</v>
          </cell>
          <cell r="Y40">
            <v>11.6</v>
          </cell>
          <cell r="Z40">
            <v>15</v>
          </cell>
          <cell r="AA40">
            <v>16.2</v>
          </cell>
          <cell r="AB40">
            <v>23.2</v>
          </cell>
          <cell r="AC40">
            <v>23.8</v>
          </cell>
          <cell r="AD40">
            <v>28.6</v>
          </cell>
          <cell r="AE40">
            <v>29.8</v>
          </cell>
          <cell r="AF40">
            <v>29.6</v>
          </cell>
          <cell r="AH40">
            <v>0</v>
          </cell>
        </row>
        <row r="41">
          <cell r="A41" t="str">
            <v xml:space="preserve"> 302  Сосиски Сочинки по-баварски,  0.4кг, ТМ Стародворье  ПОКОМ</v>
          </cell>
          <cell r="B41" t="str">
            <v>шт</v>
          </cell>
          <cell r="C41">
            <v>206</v>
          </cell>
          <cell r="E41">
            <v>184</v>
          </cell>
          <cell r="F41">
            <v>4</v>
          </cell>
          <cell r="G41">
            <v>0.4</v>
          </cell>
          <cell r="H41">
            <v>45</v>
          </cell>
          <cell r="I41" t="str">
            <v>матрица</v>
          </cell>
          <cell r="K41">
            <v>184</v>
          </cell>
          <cell r="L41">
            <v>0</v>
          </cell>
          <cell r="O41">
            <v>46.800000000000011</v>
          </cell>
          <cell r="P41">
            <v>201.32</v>
          </cell>
          <cell r="Q41">
            <v>36.799999999999997</v>
          </cell>
          <cell r="R41">
            <v>152.67999999999995</v>
          </cell>
          <cell r="U41">
            <v>11</v>
          </cell>
          <cell r="V41">
            <v>6.8510869565217396</v>
          </cell>
          <cell r="W41">
            <v>36.4</v>
          </cell>
          <cell r="X41">
            <v>22.8</v>
          </cell>
          <cell r="Y41">
            <v>18.2</v>
          </cell>
          <cell r="Z41">
            <v>22.8</v>
          </cell>
          <cell r="AA41">
            <v>27</v>
          </cell>
          <cell r="AB41">
            <v>32.6</v>
          </cell>
          <cell r="AC41">
            <v>37.799999999999997</v>
          </cell>
          <cell r="AD41">
            <v>37</v>
          </cell>
          <cell r="AE41">
            <v>31.2</v>
          </cell>
          <cell r="AF41">
            <v>53.6</v>
          </cell>
          <cell r="AH41">
            <v>61.071999999999981</v>
          </cell>
        </row>
        <row r="42">
          <cell r="A42" t="str">
            <v xml:space="preserve"> 305  Колбаса Сервелат Мясорубский с мелкорубленным окороком в/у  ТМ Стародворье ВЕС   ПОКОМ</v>
          </cell>
          <cell r="B42" t="str">
            <v>кг</v>
          </cell>
          <cell r="C42">
            <v>2.1629999999999998</v>
          </cell>
          <cell r="D42">
            <v>138.38399999999999</v>
          </cell>
          <cell r="E42">
            <v>48.432000000000002</v>
          </cell>
          <cell r="F42">
            <v>84.869</v>
          </cell>
          <cell r="G42">
            <v>1</v>
          </cell>
          <cell r="H42">
            <v>40</v>
          </cell>
          <cell r="I42" t="str">
            <v>матрица</v>
          </cell>
          <cell r="K42">
            <v>63.7</v>
          </cell>
          <cell r="L42">
            <v>-15.268000000000001</v>
          </cell>
          <cell r="O42">
            <v>46.929200000000023</v>
          </cell>
          <cell r="P42">
            <v>100</v>
          </cell>
          <cell r="Q42">
            <v>9.6864000000000008</v>
          </cell>
          <cell r="U42">
            <v>23.930273372976544</v>
          </cell>
          <cell r="V42">
            <v>23.930273372976544</v>
          </cell>
          <cell r="W42">
            <v>12.0718</v>
          </cell>
          <cell r="X42">
            <v>15.584199999999999</v>
          </cell>
          <cell r="Y42">
            <v>14.6602</v>
          </cell>
          <cell r="Z42">
            <v>15.516400000000001</v>
          </cell>
          <cell r="AA42">
            <v>14.808999999999999</v>
          </cell>
          <cell r="AB42">
            <v>10.6252</v>
          </cell>
          <cell r="AC42">
            <v>12.2172</v>
          </cell>
          <cell r="AD42">
            <v>18.568000000000001</v>
          </cell>
          <cell r="AE42">
            <v>18.968</v>
          </cell>
          <cell r="AF42">
            <v>15.6822</v>
          </cell>
          <cell r="AH42">
            <v>0</v>
          </cell>
          <cell r="AJ42" t="str">
            <v>SU002847</v>
          </cell>
        </row>
        <row r="43">
          <cell r="A43" t="str">
            <v xml:space="preserve"> 307  Колбаса Сервелат Мясорубский с мелкорубленным окороком 0,35 кг срез ТМ Стародворье   Поком</v>
          </cell>
          <cell r="B43" t="str">
            <v>шт</v>
          </cell>
          <cell r="D43">
            <v>198</v>
          </cell>
          <cell r="E43">
            <v>58</v>
          </cell>
          <cell r="F43">
            <v>131</v>
          </cell>
          <cell r="G43">
            <v>0.35</v>
          </cell>
          <cell r="H43">
            <v>40</v>
          </cell>
          <cell r="I43" t="str">
            <v>матрица</v>
          </cell>
          <cell r="K43">
            <v>61</v>
          </cell>
          <cell r="L43">
            <v>-3</v>
          </cell>
          <cell r="O43">
            <v>33.199999999999989</v>
          </cell>
          <cell r="P43">
            <v>0</v>
          </cell>
          <cell r="Q43">
            <v>11.6</v>
          </cell>
          <cell r="U43">
            <v>14.155172413793103</v>
          </cell>
          <cell r="V43">
            <v>14.155172413793103</v>
          </cell>
          <cell r="W43">
            <v>11.4</v>
          </cell>
          <cell r="X43">
            <v>20.2</v>
          </cell>
          <cell r="Y43">
            <v>21.2</v>
          </cell>
          <cell r="Z43">
            <v>19</v>
          </cell>
          <cell r="AA43">
            <v>14.8</v>
          </cell>
          <cell r="AB43">
            <v>19</v>
          </cell>
          <cell r="AC43">
            <v>22</v>
          </cell>
          <cell r="AD43">
            <v>14.4</v>
          </cell>
          <cell r="AE43">
            <v>13.4</v>
          </cell>
          <cell r="AF43">
            <v>27.6</v>
          </cell>
          <cell r="AG43" t="str">
            <v>ТМА май</v>
          </cell>
          <cell r="AH43">
            <v>0</v>
          </cell>
        </row>
        <row r="44">
          <cell r="A44" t="str">
            <v xml:space="preserve"> 309  Сосиски Сочинки с сыром 0,4 кг ТМ Стародворье  ПОКОМ</v>
          </cell>
          <cell r="B44" t="str">
            <v>шт</v>
          </cell>
          <cell r="C44">
            <v>275</v>
          </cell>
          <cell r="D44">
            <v>204</v>
          </cell>
          <cell r="E44">
            <v>339</v>
          </cell>
          <cell r="F44">
            <v>108</v>
          </cell>
          <cell r="G44">
            <v>0.4</v>
          </cell>
          <cell r="H44">
            <v>40</v>
          </cell>
          <cell r="I44" t="str">
            <v>ВНИМАНИЕ / матрица</v>
          </cell>
          <cell r="K44">
            <v>339</v>
          </cell>
          <cell r="L44">
            <v>0</v>
          </cell>
          <cell r="P44">
            <v>346.3</v>
          </cell>
          <cell r="Q44">
            <v>67.8</v>
          </cell>
          <cell r="R44">
            <v>150</v>
          </cell>
          <cell r="U44">
            <v>8.9129793510324475</v>
          </cell>
          <cell r="V44">
            <v>6.7005899705014755</v>
          </cell>
          <cell r="W44">
            <v>71</v>
          </cell>
          <cell r="X44">
            <v>50.6</v>
          </cell>
          <cell r="Y44">
            <v>47</v>
          </cell>
          <cell r="Z44">
            <v>28</v>
          </cell>
          <cell r="AA44">
            <v>25.2</v>
          </cell>
          <cell r="AB44">
            <v>60.6</v>
          </cell>
          <cell r="AC44">
            <v>49.2</v>
          </cell>
          <cell r="AD44">
            <v>31.8</v>
          </cell>
          <cell r="AE44">
            <v>30</v>
          </cell>
          <cell r="AF44">
            <v>39.799999999999997</v>
          </cell>
          <cell r="AG44" t="str">
            <v>Мера</v>
          </cell>
          <cell r="AH44">
            <v>60</v>
          </cell>
        </row>
        <row r="45">
          <cell r="A45" t="str">
            <v xml:space="preserve"> 312  Ветчина Филейская ВЕС ТМ  Вязанка ТС Столичная  ПОКОМ</v>
          </cell>
          <cell r="B45" t="str">
            <v>кг</v>
          </cell>
          <cell r="C45">
            <v>43.21</v>
          </cell>
          <cell r="E45">
            <v>29.117999999999999</v>
          </cell>
          <cell r="F45">
            <v>12.064</v>
          </cell>
          <cell r="G45">
            <v>1</v>
          </cell>
          <cell r="H45">
            <v>50</v>
          </cell>
          <cell r="I45" t="str">
            <v>матрица</v>
          </cell>
          <cell r="K45">
            <v>30.15</v>
          </cell>
          <cell r="L45">
            <v>-1.032</v>
          </cell>
          <cell r="O45">
            <v>18.5108</v>
          </cell>
          <cell r="P45">
            <v>30.351199999999992</v>
          </cell>
          <cell r="Q45">
            <v>5.8235999999999999</v>
          </cell>
          <cell r="R45">
            <v>4</v>
          </cell>
          <cell r="U45">
            <v>11.148773954255098</v>
          </cell>
          <cell r="V45">
            <v>10.461913592966548</v>
          </cell>
          <cell r="W45">
            <v>6.4995999999999992</v>
          </cell>
          <cell r="X45">
            <v>4.8727999999999998</v>
          </cell>
          <cell r="Y45">
            <v>4.0528000000000004</v>
          </cell>
          <cell r="Z45">
            <v>3.8360000000000012</v>
          </cell>
          <cell r="AA45">
            <v>4.1020000000000003</v>
          </cell>
          <cell r="AB45">
            <v>6.6579999999999986</v>
          </cell>
          <cell r="AC45">
            <v>6.3883999999999999</v>
          </cell>
          <cell r="AD45">
            <v>4.565199999999999</v>
          </cell>
          <cell r="AE45">
            <v>5.3784000000000001</v>
          </cell>
          <cell r="AF45">
            <v>6.6247999999999996</v>
          </cell>
          <cell r="AH45">
            <v>4</v>
          </cell>
          <cell r="AJ45" t="str">
            <v>SU002828</v>
          </cell>
        </row>
        <row r="46">
          <cell r="A46" t="str">
            <v xml:space="preserve"> 315  Колбаса вареная Молокуша ТМ Вязанка ВЕС, ПОКОМ</v>
          </cell>
          <cell r="B46" t="str">
            <v>кг</v>
          </cell>
          <cell r="C46">
            <v>20.292000000000002</v>
          </cell>
          <cell r="D46">
            <v>113.245</v>
          </cell>
          <cell r="E46">
            <v>75.557000000000002</v>
          </cell>
          <cell r="F46">
            <v>45.85</v>
          </cell>
          <cell r="G46">
            <v>1</v>
          </cell>
          <cell r="H46">
            <v>50</v>
          </cell>
          <cell r="I46" t="str">
            <v>матрица</v>
          </cell>
          <cell r="K46">
            <v>78.849999999999994</v>
          </cell>
          <cell r="L46">
            <v>-3.2929999999999922</v>
          </cell>
          <cell r="O46">
            <v>21.621600000000011</v>
          </cell>
          <cell r="P46">
            <v>82.222399999999993</v>
          </cell>
          <cell r="Q46">
            <v>15.1114</v>
          </cell>
          <cell r="R46">
            <v>16.531399999999998</v>
          </cell>
          <cell r="U46">
            <v>11</v>
          </cell>
          <cell r="V46">
            <v>9.9060312082269029</v>
          </cell>
          <cell r="W46">
            <v>16.452200000000001</v>
          </cell>
          <cell r="X46">
            <v>12.096</v>
          </cell>
          <cell r="Y46">
            <v>12.368</v>
          </cell>
          <cell r="Z46">
            <v>15.545199999999999</v>
          </cell>
          <cell r="AA46">
            <v>16.883600000000001</v>
          </cell>
          <cell r="AB46">
            <v>18.041599999999999</v>
          </cell>
          <cell r="AC46">
            <v>18.314599999999999</v>
          </cell>
          <cell r="AD46">
            <v>23.088200000000001</v>
          </cell>
          <cell r="AE46">
            <v>24.970400000000001</v>
          </cell>
          <cell r="AF46">
            <v>24.4754</v>
          </cell>
          <cell r="AG46" t="str">
            <v>ТМА июнь</v>
          </cell>
          <cell r="AH46">
            <v>16.531399999999998</v>
          </cell>
          <cell r="AJ46" t="str">
            <v>SU002830</v>
          </cell>
        </row>
        <row r="47">
          <cell r="A47" t="str">
            <v xml:space="preserve"> 318  Сосиски Датские ТМ Зареченские, ВЕС  ПОКОМ</v>
          </cell>
          <cell r="B47" t="str">
            <v>кг</v>
          </cell>
          <cell r="C47">
            <v>178.68899999999999</v>
          </cell>
          <cell r="D47">
            <v>8.7469999999999999</v>
          </cell>
          <cell r="E47">
            <v>155.43600000000001</v>
          </cell>
          <cell r="F47">
            <v>2.1880000000000002</v>
          </cell>
          <cell r="G47">
            <v>1</v>
          </cell>
          <cell r="H47">
            <v>40</v>
          </cell>
          <cell r="I47" t="str">
            <v>матрица</v>
          </cell>
          <cell r="K47">
            <v>142.80000000000001</v>
          </cell>
          <cell r="L47">
            <v>12.635999999999996</v>
          </cell>
          <cell r="O47">
            <v>110.1604</v>
          </cell>
          <cell r="P47">
            <v>232.69710000000001</v>
          </cell>
          <cell r="Q47">
            <v>31.087200000000003</v>
          </cell>
          <cell r="U47">
            <v>11.099278802851334</v>
          </cell>
          <cell r="V47">
            <v>11.099278802851334</v>
          </cell>
          <cell r="W47">
            <v>43.195</v>
          </cell>
          <cell r="X47">
            <v>24.3354</v>
          </cell>
          <cell r="Y47">
            <v>13.662599999999999</v>
          </cell>
          <cell r="Z47">
            <v>14.385400000000001</v>
          </cell>
          <cell r="AA47">
            <v>19.677600000000002</v>
          </cell>
          <cell r="AB47">
            <v>30.799800000000001</v>
          </cell>
          <cell r="AC47">
            <v>26.078800000000001</v>
          </cell>
          <cell r="AD47">
            <v>24.7666</v>
          </cell>
          <cell r="AE47">
            <v>32.336200000000012</v>
          </cell>
          <cell r="AF47">
            <v>37.850999999999999</v>
          </cell>
          <cell r="AH47">
            <v>0</v>
          </cell>
          <cell r="AJ47" t="str">
            <v>SU002655</v>
          </cell>
        </row>
        <row r="48">
          <cell r="A48" t="str">
            <v xml:space="preserve"> 322  Колбаса вареная Молокуша 0,45кг ТМ Вязанка  ПОКОМ</v>
          </cell>
          <cell r="B48" t="str">
            <v>шт</v>
          </cell>
          <cell r="C48">
            <v>270</v>
          </cell>
          <cell r="D48">
            <v>150</v>
          </cell>
          <cell r="E48">
            <v>185</v>
          </cell>
          <cell r="F48">
            <v>210</v>
          </cell>
          <cell r="G48">
            <v>0.45</v>
          </cell>
          <cell r="H48">
            <v>50</v>
          </cell>
          <cell r="I48" t="str">
            <v>матрица</v>
          </cell>
          <cell r="K48">
            <v>185</v>
          </cell>
          <cell r="L48">
            <v>0</v>
          </cell>
          <cell r="P48">
            <v>217.84</v>
          </cell>
          <cell r="Q48">
            <v>37</v>
          </cell>
          <cell r="U48">
            <v>11.563243243243244</v>
          </cell>
          <cell r="V48">
            <v>11.563243243243244</v>
          </cell>
          <cell r="W48">
            <v>48.8</v>
          </cell>
          <cell r="X48">
            <v>27.2</v>
          </cell>
          <cell r="Y48">
            <v>25.8</v>
          </cell>
          <cell r="Z48">
            <v>38.6</v>
          </cell>
          <cell r="AA48">
            <v>30.2</v>
          </cell>
          <cell r="AB48">
            <v>45.6</v>
          </cell>
          <cell r="AC48">
            <v>43.2</v>
          </cell>
          <cell r="AD48">
            <v>10</v>
          </cell>
          <cell r="AE48">
            <v>20.8</v>
          </cell>
          <cell r="AF48">
            <v>42.2</v>
          </cell>
          <cell r="AH48">
            <v>0</v>
          </cell>
        </row>
        <row r="49">
          <cell r="A49" t="str">
            <v xml:space="preserve"> 327  Сосиски Сочинки с сыром ТМ Стародворье, ВЕС ПОКОМ</v>
          </cell>
          <cell r="B49" t="str">
            <v>кг</v>
          </cell>
          <cell r="G49">
            <v>1</v>
          </cell>
          <cell r="H49">
            <v>40</v>
          </cell>
          <cell r="I49" t="str">
            <v>матрица</v>
          </cell>
          <cell r="L49">
            <v>0</v>
          </cell>
          <cell r="Q49">
            <v>0</v>
          </cell>
          <cell r="R49">
            <v>4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 t="str">
            <v>нет в бланке</v>
          </cell>
          <cell r="AH49">
            <v>4</v>
          </cell>
          <cell r="AJ49" t="str">
            <v>SU002795</v>
          </cell>
        </row>
        <row r="50">
          <cell r="A50" t="str">
            <v xml:space="preserve"> 328  Сардельки Сочинки Стародворье ТМ  0,4 кг ПОКОМ</v>
          </cell>
          <cell r="B50" t="str">
            <v>шт</v>
          </cell>
          <cell r="C50">
            <v>216</v>
          </cell>
          <cell r="E50">
            <v>127</v>
          </cell>
          <cell r="F50">
            <v>86</v>
          </cell>
          <cell r="G50">
            <v>0.4</v>
          </cell>
          <cell r="H50">
            <v>40</v>
          </cell>
          <cell r="I50" t="str">
            <v>матрица</v>
          </cell>
          <cell r="K50">
            <v>133</v>
          </cell>
          <cell r="L50">
            <v>-6</v>
          </cell>
          <cell r="P50">
            <v>141.94</v>
          </cell>
          <cell r="Q50">
            <v>25.4</v>
          </cell>
          <cell r="R50">
            <v>51.45999999999998</v>
          </cell>
          <cell r="U50">
            <v>11</v>
          </cell>
          <cell r="V50">
            <v>8.9740157480314959</v>
          </cell>
          <cell r="W50">
            <v>25.8</v>
          </cell>
          <cell r="X50">
            <v>17</v>
          </cell>
          <cell r="Y50">
            <v>18</v>
          </cell>
          <cell r="Z50">
            <v>16.2</v>
          </cell>
          <cell r="AA50">
            <v>16.2</v>
          </cell>
          <cell r="AB50">
            <v>34.4</v>
          </cell>
          <cell r="AC50">
            <v>36.799999999999997</v>
          </cell>
          <cell r="AD50">
            <v>28.2</v>
          </cell>
          <cell r="AE50">
            <v>26.2</v>
          </cell>
          <cell r="AF50">
            <v>22.2</v>
          </cell>
          <cell r="AH50">
            <v>20.583999999999993</v>
          </cell>
        </row>
        <row r="51">
          <cell r="A51" t="str">
            <v xml:space="preserve"> 329  Сардельки Сочинки с сыром Стародворье ТМ, 0,4 кг. ПОКОМ</v>
          </cell>
          <cell r="B51" t="str">
            <v>шт</v>
          </cell>
          <cell r="C51">
            <v>280</v>
          </cell>
          <cell r="D51">
            <v>2</v>
          </cell>
          <cell r="E51">
            <v>152</v>
          </cell>
          <cell r="F51">
            <v>95</v>
          </cell>
          <cell r="G51">
            <v>0.4</v>
          </cell>
          <cell r="H51">
            <v>40</v>
          </cell>
          <cell r="I51" t="str">
            <v>матрица</v>
          </cell>
          <cell r="K51">
            <v>175</v>
          </cell>
          <cell r="L51">
            <v>-23</v>
          </cell>
          <cell r="P51">
            <v>134.13999999999999</v>
          </cell>
          <cell r="Q51">
            <v>30.4</v>
          </cell>
          <cell r="R51">
            <v>105.25999999999999</v>
          </cell>
          <cell r="U51">
            <v>11</v>
          </cell>
          <cell r="V51">
            <v>7.5374999999999996</v>
          </cell>
          <cell r="W51">
            <v>29.8</v>
          </cell>
          <cell r="X51">
            <v>21.6</v>
          </cell>
          <cell r="Y51">
            <v>19.399999999999999</v>
          </cell>
          <cell r="Z51">
            <v>16.399999999999999</v>
          </cell>
          <cell r="AA51">
            <v>20.6</v>
          </cell>
          <cell r="AB51">
            <v>41.2</v>
          </cell>
          <cell r="AC51">
            <v>42.2</v>
          </cell>
          <cell r="AD51">
            <v>31.8</v>
          </cell>
          <cell r="AE51">
            <v>27.8</v>
          </cell>
          <cell r="AF51">
            <v>36.6</v>
          </cell>
          <cell r="AH51">
            <v>42.103999999999999</v>
          </cell>
        </row>
        <row r="52">
          <cell r="A52" t="str">
            <v xml:space="preserve"> 330  Колбаса вареная Филейская ТМ Вязанка ТС Классическая ВЕС  ПОКОМ</v>
          </cell>
          <cell r="B52" t="str">
            <v>кг</v>
          </cell>
          <cell r="G52">
            <v>0</v>
          </cell>
          <cell r="H52">
            <v>50</v>
          </cell>
          <cell r="I52" t="str">
            <v>матрица</v>
          </cell>
          <cell r="L52">
            <v>0</v>
          </cell>
          <cell r="P52">
            <v>0</v>
          </cell>
          <cell r="Q52">
            <v>0</v>
          </cell>
          <cell r="U52" t="e">
            <v>#DIV/0!</v>
          </cell>
          <cell r="V52" t="e">
            <v>#DIV/0!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 t="str">
            <v>нет потребности</v>
          </cell>
        </row>
        <row r="53">
          <cell r="A53" t="str">
            <v xml:space="preserve"> 335  Колбаса Сливушка ТМ Вязанка. ВЕС.  ПОКОМ </v>
          </cell>
          <cell r="B53" t="str">
            <v>кг</v>
          </cell>
          <cell r="C53">
            <v>45.875999999999998</v>
          </cell>
          <cell r="D53">
            <v>97.176000000000002</v>
          </cell>
          <cell r="E53">
            <v>82.784000000000006</v>
          </cell>
          <cell r="F53">
            <v>37.982999999999997</v>
          </cell>
          <cell r="G53">
            <v>1</v>
          </cell>
          <cell r="H53">
            <v>50</v>
          </cell>
          <cell r="I53" t="str">
            <v>матрица</v>
          </cell>
          <cell r="K53">
            <v>84.55</v>
          </cell>
          <cell r="L53">
            <v>-1.7659999999999911</v>
          </cell>
          <cell r="O53">
            <v>4</v>
          </cell>
          <cell r="P53">
            <v>92.736000000000033</v>
          </cell>
          <cell r="Q53">
            <v>16.556800000000003</v>
          </cell>
          <cell r="R53">
            <v>47.405799999999992</v>
          </cell>
          <cell r="U53">
            <v>11</v>
          </cell>
          <cell r="V53">
            <v>8.1367776381909547</v>
          </cell>
          <cell r="W53">
            <v>16.429200000000002</v>
          </cell>
          <cell r="X53">
            <v>11.76</v>
          </cell>
          <cell r="Y53">
            <v>11.516</v>
          </cell>
          <cell r="Z53">
            <v>16.7742</v>
          </cell>
          <cell r="AA53">
            <v>15.9406</v>
          </cell>
          <cell r="AB53">
            <v>19.0016</v>
          </cell>
          <cell r="AC53">
            <v>23.311599999999999</v>
          </cell>
          <cell r="AD53">
            <v>21.872800000000002</v>
          </cell>
          <cell r="AE53">
            <v>20.971</v>
          </cell>
          <cell r="AF53">
            <v>22.407599999999999</v>
          </cell>
          <cell r="AG53" t="str">
            <v>ТМА июнь</v>
          </cell>
          <cell r="AH53">
            <v>47.405799999999992</v>
          </cell>
          <cell r="AJ53" t="str">
            <v>SU002928</v>
          </cell>
        </row>
        <row r="54">
          <cell r="A54" t="str">
            <v xml:space="preserve"> 336  Ветчина Сливушка с индейкой ТМ Вязанка. ВЕС  ПОКОМ</v>
          </cell>
          <cell r="B54" t="str">
            <v>кг</v>
          </cell>
          <cell r="C54">
            <v>30.827999999999999</v>
          </cell>
          <cell r="E54">
            <v>13.686</v>
          </cell>
          <cell r="F54">
            <v>13.036</v>
          </cell>
          <cell r="G54">
            <v>1</v>
          </cell>
          <cell r="H54">
            <v>50</v>
          </cell>
          <cell r="I54" t="str">
            <v>матрица</v>
          </cell>
          <cell r="K54">
            <v>14.1</v>
          </cell>
          <cell r="L54">
            <v>-0.4139999999999997</v>
          </cell>
          <cell r="O54">
            <v>7.9283999999999999</v>
          </cell>
          <cell r="P54">
            <v>7.771600000000003</v>
          </cell>
          <cell r="Q54">
            <v>2.7372000000000001</v>
          </cell>
          <cell r="R54">
            <v>4</v>
          </cell>
          <cell r="U54">
            <v>11.959666812801403</v>
          </cell>
          <cell r="V54">
            <v>10.498319450533392</v>
          </cell>
          <cell r="W54">
            <v>3.5583999999999998</v>
          </cell>
          <cell r="X54">
            <v>3.2744</v>
          </cell>
          <cell r="Y54">
            <v>2.1772</v>
          </cell>
          <cell r="Z54">
            <v>2.7320000000000002</v>
          </cell>
          <cell r="AA54">
            <v>3.0015999999999998</v>
          </cell>
          <cell r="AB54">
            <v>4.6284000000000001</v>
          </cell>
          <cell r="AC54">
            <v>5.7159999999999993</v>
          </cell>
          <cell r="AD54">
            <v>4.0683999999999996</v>
          </cell>
          <cell r="AE54">
            <v>3.5272000000000001</v>
          </cell>
          <cell r="AF54">
            <v>5.1657999999999999</v>
          </cell>
          <cell r="AH54">
            <v>4</v>
          </cell>
          <cell r="AJ54" t="str">
            <v>SU002833</v>
          </cell>
        </row>
        <row r="55">
          <cell r="A55" t="str">
            <v xml:space="preserve"> 339  Колбаса вареная Филейская ТМ Вязанка ТС Классическая, 0,40 кг.  ПОКОМ</v>
          </cell>
          <cell r="B55" t="str">
            <v>шт</v>
          </cell>
          <cell r="G55">
            <v>0</v>
          </cell>
          <cell r="H55">
            <v>50</v>
          </cell>
          <cell r="I55" t="str">
            <v>матрица</v>
          </cell>
          <cell r="L55">
            <v>0</v>
          </cell>
          <cell r="P55">
            <v>0</v>
          </cell>
          <cell r="Q55">
            <v>0</v>
          </cell>
          <cell r="U55" t="e">
            <v>#DIV/0!</v>
          </cell>
          <cell r="V55" t="e">
            <v>#DIV/0!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 t="str">
            <v>нет потребности</v>
          </cell>
        </row>
        <row r="56">
          <cell r="A56" t="str">
            <v xml:space="preserve"> 342 Сосиски Сочинки Молочные ТМ Стародворье 0,4 кг ПОКОМ</v>
          </cell>
          <cell r="B56" t="str">
            <v>шт</v>
          </cell>
          <cell r="C56">
            <v>319</v>
          </cell>
          <cell r="D56">
            <v>432</v>
          </cell>
          <cell r="E56">
            <v>496</v>
          </cell>
          <cell r="F56">
            <v>207</v>
          </cell>
          <cell r="G56">
            <v>0.4</v>
          </cell>
          <cell r="H56">
            <v>40</v>
          </cell>
          <cell r="I56" t="str">
            <v>матрица</v>
          </cell>
          <cell r="K56">
            <v>500</v>
          </cell>
          <cell r="L56">
            <v>-4</v>
          </cell>
          <cell r="O56">
            <v>270.33999999999992</v>
          </cell>
          <cell r="P56">
            <v>403.08</v>
          </cell>
          <cell r="Q56">
            <v>99.2</v>
          </cell>
          <cell r="R56">
            <v>210.7800000000002</v>
          </cell>
          <cell r="U56">
            <v>11</v>
          </cell>
          <cell r="V56">
            <v>8.8752016129032238</v>
          </cell>
          <cell r="W56">
            <v>103.6</v>
          </cell>
          <cell r="X56">
            <v>88.2</v>
          </cell>
          <cell r="Y56">
            <v>83.8</v>
          </cell>
          <cell r="Z56">
            <v>94.8</v>
          </cell>
          <cell r="AA56">
            <v>96.4</v>
          </cell>
          <cell r="AB56">
            <v>97</v>
          </cell>
          <cell r="AC56">
            <v>92.2</v>
          </cell>
          <cell r="AD56">
            <v>82.6</v>
          </cell>
          <cell r="AE56">
            <v>82</v>
          </cell>
          <cell r="AF56">
            <v>98.6</v>
          </cell>
          <cell r="AH56">
            <v>84.312000000000083</v>
          </cell>
        </row>
        <row r="57">
          <cell r="A57" t="str">
            <v xml:space="preserve"> 343 Сосиски Сочинки Сливочные ТМ Стародворье  0,4 кг</v>
          </cell>
          <cell r="B57" t="str">
            <v>шт</v>
          </cell>
          <cell r="C57">
            <v>107</v>
          </cell>
          <cell r="D57">
            <v>594</v>
          </cell>
          <cell r="E57">
            <v>380</v>
          </cell>
          <cell r="F57">
            <v>273</v>
          </cell>
          <cell r="G57">
            <v>0.4</v>
          </cell>
          <cell r="H57">
            <v>40</v>
          </cell>
          <cell r="I57" t="str">
            <v>матрица</v>
          </cell>
          <cell r="K57">
            <v>384</v>
          </cell>
          <cell r="L57">
            <v>-4</v>
          </cell>
          <cell r="O57">
            <v>97</v>
          </cell>
          <cell r="P57">
            <v>313.04000000000002</v>
          </cell>
          <cell r="Q57">
            <v>76</v>
          </cell>
          <cell r="R57">
            <v>152.96000000000004</v>
          </cell>
          <cell r="U57">
            <v>11</v>
          </cell>
          <cell r="V57">
            <v>8.987368421052631</v>
          </cell>
          <cell r="W57">
            <v>82.8</v>
          </cell>
          <cell r="X57">
            <v>70.2</v>
          </cell>
          <cell r="Y57">
            <v>72.8</v>
          </cell>
          <cell r="Z57">
            <v>92.2</v>
          </cell>
          <cell r="AA57">
            <v>87.4</v>
          </cell>
          <cell r="AB57">
            <v>77</v>
          </cell>
          <cell r="AC57">
            <v>75.400000000000006</v>
          </cell>
          <cell r="AD57">
            <v>73.400000000000006</v>
          </cell>
          <cell r="AE57">
            <v>71</v>
          </cell>
          <cell r="AF57">
            <v>93.6</v>
          </cell>
          <cell r="AG57" t="str">
            <v>Мера</v>
          </cell>
          <cell r="AH57">
            <v>61.184000000000019</v>
          </cell>
        </row>
        <row r="58">
          <cell r="A58" t="str">
            <v xml:space="preserve"> 344  Колбаса Сочинка по-европейски с сочной грудинкой ТМ Стародворье, ВЕС ПОКОМ</v>
          </cell>
          <cell r="B58" t="str">
            <v>кг</v>
          </cell>
          <cell r="C58">
            <v>-1.0509999999999999</v>
          </cell>
          <cell r="D58">
            <v>336.75099999999998</v>
          </cell>
          <cell r="E58">
            <v>89.009</v>
          </cell>
          <cell r="F58">
            <v>204.89599999999999</v>
          </cell>
          <cell r="G58">
            <v>1</v>
          </cell>
          <cell r="H58">
            <v>40</v>
          </cell>
          <cell r="I58" t="str">
            <v>матрица</v>
          </cell>
          <cell r="K58">
            <v>92.2</v>
          </cell>
          <cell r="L58">
            <v>-3.1910000000000025</v>
          </cell>
          <cell r="P58">
            <v>0</v>
          </cell>
          <cell r="Q58">
            <v>17.8018</v>
          </cell>
          <cell r="U58">
            <v>11.509847318810456</v>
          </cell>
          <cell r="V58">
            <v>11.509847318810456</v>
          </cell>
          <cell r="W58">
            <v>13.7582</v>
          </cell>
          <cell r="X58">
            <v>27.838999999999999</v>
          </cell>
          <cell r="Y58">
            <v>31.811800000000002</v>
          </cell>
          <cell r="Z58">
            <v>31.388000000000002</v>
          </cell>
          <cell r="AA58">
            <v>32.826199999999993</v>
          </cell>
          <cell r="AB58">
            <v>23.677800000000001</v>
          </cell>
          <cell r="AC58">
            <v>25.561399999999999</v>
          </cell>
          <cell r="AD58">
            <v>35.452800000000003</v>
          </cell>
          <cell r="AE58">
            <v>33.5672</v>
          </cell>
          <cell r="AF58">
            <v>18.768000000000001</v>
          </cell>
          <cell r="AH58">
            <v>0</v>
          </cell>
          <cell r="AJ58" t="str">
            <v>SU002941</v>
          </cell>
        </row>
        <row r="59">
          <cell r="A59" t="str">
            <v xml:space="preserve"> 345  Колбаса Сочинка по-фински с сочным окроком ТМ Стародворье ВЕС ПОКОМ</v>
          </cell>
          <cell r="B59" t="str">
            <v>кг</v>
          </cell>
          <cell r="C59">
            <v>-2.8519999999999999</v>
          </cell>
          <cell r="D59">
            <v>292.39800000000002</v>
          </cell>
          <cell r="E59">
            <v>95.903999999999996</v>
          </cell>
          <cell r="F59">
            <v>160.16999999999999</v>
          </cell>
          <cell r="G59">
            <v>1</v>
          </cell>
          <cell r="H59">
            <v>40</v>
          </cell>
          <cell r="I59" t="str">
            <v>матрица</v>
          </cell>
          <cell r="K59">
            <v>94.1</v>
          </cell>
          <cell r="L59">
            <v>1.804000000000002</v>
          </cell>
          <cell r="O59">
            <v>7.1125999999999543</v>
          </cell>
          <cell r="P59">
            <v>0</v>
          </cell>
          <cell r="Q59">
            <v>19.180799999999998</v>
          </cell>
          <cell r="R59">
            <v>43.706200000000024</v>
          </cell>
          <cell r="U59">
            <v>11</v>
          </cell>
          <cell r="V59">
            <v>8.721356773440105</v>
          </cell>
          <cell r="W59">
            <v>16.3188</v>
          </cell>
          <cell r="X59">
            <v>26.0106</v>
          </cell>
          <cell r="Y59">
            <v>28.36</v>
          </cell>
          <cell r="Z59">
            <v>33.883599999999987</v>
          </cell>
          <cell r="AA59">
            <v>35.869800000000012</v>
          </cell>
          <cell r="AB59">
            <v>16.998000000000001</v>
          </cell>
          <cell r="AC59">
            <v>17.624999999999989</v>
          </cell>
          <cell r="AD59">
            <v>32.520600000000002</v>
          </cell>
          <cell r="AE59">
            <v>28.607800000000001</v>
          </cell>
          <cell r="AF59">
            <v>18.065200000000001</v>
          </cell>
          <cell r="AH59">
            <v>43.706200000000024</v>
          </cell>
          <cell r="AJ59" t="str">
            <v>SU002943</v>
          </cell>
        </row>
        <row r="60">
          <cell r="A60" t="str">
            <v xml:space="preserve"> 347  Колбаса Сочинка рубленая с сочным окороком ТМ Стародворье ВЕС ПОКОМ</v>
          </cell>
          <cell r="B60" t="str">
            <v>кг</v>
          </cell>
          <cell r="C60">
            <v>27.103000000000002</v>
          </cell>
          <cell r="D60">
            <v>101.047</v>
          </cell>
          <cell r="E60">
            <v>52.417000000000002</v>
          </cell>
          <cell r="F60">
            <v>60.963000000000001</v>
          </cell>
          <cell r="G60">
            <v>1</v>
          </cell>
          <cell r="H60">
            <v>40</v>
          </cell>
          <cell r="I60" t="str">
            <v>матрица</v>
          </cell>
          <cell r="K60">
            <v>108.9</v>
          </cell>
          <cell r="L60">
            <v>-56.483000000000004</v>
          </cell>
          <cell r="O60">
            <v>112.06140000000001</v>
          </cell>
          <cell r="P60">
            <v>0</v>
          </cell>
          <cell r="Q60">
            <v>10.4834</v>
          </cell>
          <cell r="U60">
            <v>16.504607283896448</v>
          </cell>
          <cell r="V60">
            <v>16.504607283896448</v>
          </cell>
          <cell r="W60">
            <v>17.120999999999999</v>
          </cell>
          <cell r="X60">
            <v>19.910399999999999</v>
          </cell>
          <cell r="Y60">
            <v>13.8344</v>
          </cell>
          <cell r="Z60">
            <v>0.74560000000000171</v>
          </cell>
          <cell r="AA60">
            <v>0</v>
          </cell>
          <cell r="AB60">
            <v>11.125</v>
          </cell>
          <cell r="AC60">
            <v>11.125000000000011</v>
          </cell>
          <cell r="AD60">
            <v>0</v>
          </cell>
          <cell r="AE60">
            <v>0</v>
          </cell>
          <cell r="AF60">
            <v>0</v>
          </cell>
          <cell r="AG60" t="str">
            <v>заказываем с 19,06,25</v>
          </cell>
          <cell r="AH60">
            <v>0</v>
          </cell>
          <cell r="AJ60" t="str">
            <v>SU002947</v>
          </cell>
        </row>
        <row r="61">
          <cell r="A61" t="str">
            <v xml:space="preserve"> 364  Сардельки Филейские Вязанка ВЕС NDX ТМ Вязанка  ПОКОМ</v>
          </cell>
          <cell r="B61" t="str">
            <v>кг</v>
          </cell>
          <cell r="C61">
            <v>45.95</v>
          </cell>
          <cell r="D61">
            <v>16.282</v>
          </cell>
          <cell r="E61">
            <v>34.183</v>
          </cell>
          <cell r="F61">
            <v>8.1280000000000001</v>
          </cell>
          <cell r="G61">
            <v>1</v>
          </cell>
          <cell r="H61">
            <v>30</v>
          </cell>
          <cell r="I61" t="str">
            <v>матрица</v>
          </cell>
          <cell r="K61">
            <v>37.799999999999997</v>
          </cell>
          <cell r="L61">
            <v>-3.6169999999999973</v>
          </cell>
          <cell r="O61">
            <v>20.02940000000002</v>
          </cell>
          <cell r="P61">
            <v>24.73259999999998</v>
          </cell>
          <cell r="Q61">
            <v>6.8365999999999998</v>
          </cell>
          <cell r="R61">
            <v>22.312600000000007</v>
          </cell>
          <cell r="U61">
            <v>11.000000000000002</v>
          </cell>
          <cell r="V61">
            <v>7.7363016704209695</v>
          </cell>
          <cell r="W61">
            <v>7.0462000000000007</v>
          </cell>
          <cell r="X61">
            <v>5.8540000000000001</v>
          </cell>
          <cell r="Y61">
            <v>5.8655999999999997</v>
          </cell>
          <cell r="Z61">
            <v>6.8128000000000002</v>
          </cell>
          <cell r="AA61">
            <v>8.4947999999999997</v>
          </cell>
          <cell r="AB61">
            <v>8.9293999999999993</v>
          </cell>
          <cell r="AC61">
            <v>7.9813999999999989</v>
          </cell>
          <cell r="AD61">
            <v>8.0896000000000008</v>
          </cell>
          <cell r="AE61">
            <v>9.7215999999999987</v>
          </cell>
          <cell r="AF61">
            <v>10.597799999999999</v>
          </cell>
          <cell r="AH61">
            <v>22.312600000000007</v>
          </cell>
          <cell r="AJ61" t="str">
            <v>SU002835</v>
          </cell>
        </row>
        <row r="62">
          <cell r="A62" t="str">
            <v xml:space="preserve"> 376  Колбаса Докторская Дугушка 0,6кг ГОСТ ТМ Стародворье  ПОКОМ </v>
          </cell>
          <cell r="B62" t="str">
            <v>шт</v>
          </cell>
          <cell r="G62">
            <v>0</v>
          </cell>
          <cell r="H62">
            <v>60</v>
          </cell>
          <cell r="I62" t="str">
            <v>матрица</v>
          </cell>
          <cell r="L62">
            <v>0</v>
          </cell>
          <cell r="P62">
            <v>0</v>
          </cell>
          <cell r="Q62">
            <v>0</v>
          </cell>
          <cell r="U62" t="e">
            <v>#DIV/0!</v>
          </cell>
          <cell r="V62" t="e">
            <v>#DIV/0!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 t="str">
            <v>нет потребности</v>
          </cell>
        </row>
        <row r="63">
          <cell r="A63" t="str">
            <v xml:space="preserve"> 394 Ветчина Сочинка с сочным окороком ТМ Стародворье полиамид ф/в 0,35 кг  Поком</v>
          </cell>
          <cell r="B63" t="str">
            <v>шт</v>
          </cell>
          <cell r="G63">
            <v>0</v>
          </cell>
          <cell r="H63">
            <v>50</v>
          </cell>
          <cell r="I63" t="str">
            <v>матрица</v>
          </cell>
          <cell r="L63">
            <v>0</v>
          </cell>
          <cell r="P63">
            <v>0</v>
          </cell>
          <cell r="Q63">
            <v>0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 t="str">
            <v>нет потребности</v>
          </cell>
        </row>
        <row r="64">
          <cell r="A64" t="str">
            <v xml:space="preserve"> 395  Колбаса Докторская ГОСТ ТМ Вязанка в оболочке полиамид 0,37 кг. ПОКОМ</v>
          </cell>
          <cell r="B64" t="str">
            <v>шт</v>
          </cell>
          <cell r="C64">
            <v>207</v>
          </cell>
          <cell r="E64">
            <v>146</v>
          </cell>
          <cell r="F64">
            <v>50</v>
          </cell>
          <cell r="G64">
            <v>0.37</v>
          </cell>
          <cell r="H64">
            <v>50</v>
          </cell>
          <cell r="I64" t="str">
            <v>матрица</v>
          </cell>
          <cell r="K64">
            <v>146</v>
          </cell>
          <cell r="L64">
            <v>0</v>
          </cell>
          <cell r="O64">
            <v>99</v>
          </cell>
          <cell r="P64">
            <v>231.32</v>
          </cell>
          <cell r="Q64">
            <v>29.2</v>
          </cell>
          <cell r="U64">
            <v>13.024657534246575</v>
          </cell>
          <cell r="V64">
            <v>13.024657534246575</v>
          </cell>
          <cell r="W64">
            <v>42.4</v>
          </cell>
          <cell r="X64">
            <v>27</v>
          </cell>
          <cell r="Y64">
            <v>20</v>
          </cell>
          <cell r="Z64">
            <v>9.4</v>
          </cell>
          <cell r="AA64">
            <v>2.6</v>
          </cell>
          <cell r="AB64">
            <v>32</v>
          </cell>
          <cell r="AC64">
            <v>32</v>
          </cell>
          <cell r="AD64">
            <v>14</v>
          </cell>
          <cell r="AE64">
            <v>14</v>
          </cell>
          <cell r="AF64">
            <v>18.600000000000001</v>
          </cell>
          <cell r="AG64" t="str">
            <v>Мера / заказываем с 30,05,25</v>
          </cell>
          <cell r="AH64">
            <v>0</v>
          </cell>
        </row>
        <row r="65">
          <cell r="A65" t="str">
            <v xml:space="preserve"> 396  Сардельки Филейские Вязанка ТМ Вязанка в оболочке NDX  0,4 кг. ПОКОМ</v>
          </cell>
          <cell r="B65" t="str">
            <v>шт</v>
          </cell>
          <cell r="G65">
            <v>0</v>
          </cell>
          <cell r="H65">
            <v>30</v>
          </cell>
          <cell r="I65" t="str">
            <v>матрица</v>
          </cell>
          <cell r="L65">
            <v>0</v>
          </cell>
          <cell r="P65">
            <v>0</v>
          </cell>
          <cell r="Q65">
            <v>0</v>
          </cell>
          <cell r="U65" t="e">
            <v>#DIV/0!</v>
          </cell>
          <cell r="V65" t="e">
            <v>#DIV/0!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 t="str">
            <v>нет потребности</v>
          </cell>
        </row>
        <row r="66">
          <cell r="A66" t="str">
            <v xml:space="preserve"> 397  Ветчина Дугушка ТМ Стародворье ТС Дугушка в полиамидной оболочке 0,6 кг. ПОКОМ</v>
          </cell>
          <cell r="B66" t="str">
            <v>шт</v>
          </cell>
          <cell r="G66">
            <v>0</v>
          </cell>
          <cell r="H66">
            <v>55</v>
          </cell>
          <cell r="I66" t="str">
            <v>матрица</v>
          </cell>
          <cell r="L66">
            <v>0</v>
          </cell>
          <cell r="P66">
            <v>0</v>
          </cell>
          <cell r="Q66">
            <v>0</v>
          </cell>
          <cell r="U66" t="e">
            <v>#DIV/0!</v>
          </cell>
          <cell r="V66" t="e">
            <v>#DIV/0!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 t="str">
            <v>нет потребности</v>
          </cell>
        </row>
        <row r="67">
          <cell r="A67" t="str">
            <v xml:space="preserve"> 397 Сосиски Сливочные по-стародворски Бордо Фикс.вес 0,45 П/а мгс Стародворье  Поком</v>
          </cell>
          <cell r="B67" t="str">
            <v>шт</v>
          </cell>
          <cell r="G67">
            <v>0</v>
          </cell>
          <cell r="H67">
            <v>40</v>
          </cell>
          <cell r="I67" t="str">
            <v>матрица</v>
          </cell>
          <cell r="L67">
            <v>0</v>
          </cell>
          <cell r="P67">
            <v>0</v>
          </cell>
          <cell r="Q67">
            <v>0</v>
          </cell>
          <cell r="U67" t="e">
            <v>#DIV/0!</v>
          </cell>
          <cell r="V67" t="e">
            <v>#DIV/0!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 t="str">
            <v>нет потребности</v>
          </cell>
        </row>
        <row r="68">
          <cell r="A68" t="str">
            <v xml:space="preserve"> 408  Ветчина Сливушка с индейкой ТМ Вязанка, 0,4кг  ПОКОМ</v>
          </cell>
          <cell r="B68" t="str">
            <v>шт</v>
          </cell>
          <cell r="C68">
            <v>4</v>
          </cell>
          <cell r="D68">
            <v>180</v>
          </cell>
          <cell r="E68">
            <v>97</v>
          </cell>
          <cell r="F68">
            <v>73</v>
          </cell>
          <cell r="G68">
            <v>0.4</v>
          </cell>
          <cell r="H68">
            <v>50</v>
          </cell>
          <cell r="I68" t="str">
            <v>матрица</v>
          </cell>
          <cell r="K68">
            <v>101</v>
          </cell>
          <cell r="L68">
            <v>-4</v>
          </cell>
          <cell r="O68">
            <v>40.199999999999989</v>
          </cell>
          <cell r="P68">
            <v>33.800000000000011</v>
          </cell>
          <cell r="Q68">
            <v>19.399999999999999</v>
          </cell>
          <cell r="R68">
            <v>66.399999999999977</v>
          </cell>
          <cell r="U68">
            <v>11</v>
          </cell>
          <cell r="V68">
            <v>7.5773195876288666</v>
          </cell>
          <cell r="W68">
            <v>18.600000000000001</v>
          </cell>
          <cell r="X68">
            <v>19.2</v>
          </cell>
          <cell r="Y68">
            <v>19.2</v>
          </cell>
          <cell r="Z68">
            <v>19</v>
          </cell>
          <cell r="AA68">
            <v>15.6</v>
          </cell>
          <cell r="AB68">
            <v>17.2</v>
          </cell>
          <cell r="AC68">
            <v>20.6</v>
          </cell>
          <cell r="AD68">
            <v>18.600000000000001</v>
          </cell>
          <cell r="AE68">
            <v>17.600000000000001</v>
          </cell>
          <cell r="AF68">
            <v>18.8</v>
          </cell>
          <cell r="AH68">
            <v>26.559999999999992</v>
          </cell>
        </row>
        <row r="69">
          <cell r="A69" t="str">
            <v xml:space="preserve"> 435  Колбаса Молочная Стародворская  с молоком в оболочке полиамид 0,4 кг.ТМ Стародворье ПОКОМ</v>
          </cell>
          <cell r="B69" t="str">
            <v>шт</v>
          </cell>
          <cell r="C69">
            <v>43</v>
          </cell>
          <cell r="D69">
            <v>100</v>
          </cell>
          <cell r="E69">
            <v>63</v>
          </cell>
          <cell r="F69">
            <v>55</v>
          </cell>
          <cell r="G69">
            <v>0.4</v>
          </cell>
          <cell r="H69">
            <v>55</v>
          </cell>
          <cell r="I69" t="str">
            <v>матрица</v>
          </cell>
          <cell r="K69">
            <v>65</v>
          </cell>
          <cell r="L69">
            <v>-2</v>
          </cell>
          <cell r="P69">
            <v>60</v>
          </cell>
          <cell r="Q69">
            <v>12.6</v>
          </cell>
          <cell r="R69">
            <v>23.599999999999994</v>
          </cell>
          <cell r="U69">
            <v>11</v>
          </cell>
          <cell r="V69">
            <v>9.1269841269841265</v>
          </cell>
          <cell r="W69">
            <v>14</v>
          </cell>
          <cell r="X69">
            <v>10.199999999999999</v>
          </cell>
          <cell r="Y69">
            <v>7.8</v>
          </cell>
          <cell r="Z69">
            <v>16</v>
          </cell>
          <cell r="AA69">
            <v>16.2</v>
          </cell>
          <cell r="AB69">
            <v>15.2</v>
          </cell>
          <cell r="AC69">
            <v>14.6</v>
          </cell>
          <cell r="AD69">
            <v>16.600000000000001</v>
          </cell>
          <cell r="AE69">
            <v>19.600000000000001</v>
          </cell>
          <cell r="AF69">
            <v>18.399999999999999</v>
          </cell>
          <cell r="AH69">
            <v>9.4399999999999977</v>
          </cell>
        </row>
        <row r="70">
          <cell r="A70" t="str">
            <v xml:space="preserve"> 436  Колбаса Молочная стародворская с молоком, ВЕС, ТМ Стародворье  ПОКОМ</v>
          </cell>
          <cell r="B70" t="str">
            <v>кг</v>
          </cell>
          <cell r="C70">
            <v>10.041</v>
          </cell>
          <cell r="D70">
            <v>11.55</v>
          </cell>
          <cell r="E70">
            <v>5.2240000000000002</v>
          </cell>
          <cell r="F70">
            <v>15.817</v>
          </cell>
          <cell r="G70">
            <v>1</v>
          </cell>
          <cell r="H70">
            <v>55</v>
          </cell>
          <cell r="I70" t="str">
            <v>матрица</v>
          </cell>
          <cell r="K70">
            <v>5.9</v>
          </cell>
          <cell r="L70">
            <v>-0.67600000000000016</v>
          </cell>
          <cell r="O70">
            <v>5.356600000000002</v>
          </cell>
          <cell r="P70">
            <v>0</v>
          </cell>
          <cell r="Q70">
            <v>1.0448</v>
          </cell>
          <cell r="U70">
            <v>20.265696784073508</v>
          </cell>
          <cell r="V70">
            <v>20.265696784073508</v>
          </cell>
          <cell r="W70">
            <v>1.6252</v>
          </cell>
          <cell r="X70">
            <v>1.7403999999999999</v>
          </cell>
          <cell r="Y70">
            <v>0.87119999999999997</v>
          </cell>
          <cell r="Z70">
            <v>0.86720000000000008</v>
          </cell>
          <cell r="AA70">
            <v>2.3128000000000002</v>
          </cell>
          <cell r="AB70">
            <v>2.0251999999999999</v>
          </cell>
          <cell r="AC70">
            <v>1.7256</v>
          </cell>
          <cell r="AD70">
            <v>1.7192000000000001</v>
          </cell>
          <cell r="AE70">
            <v>0.85760000000000003</v>
          </cell>
          <cell r="AF70">
            <v>1.8264</v>
          </cell>
          <cell r="AG70" t="str">
            <v>нужно увеличить продажи</v>
          </cell>
          <cell r="AH70">
            <v>0</v>
          </cell>
          <cell r="AJ70" t="str">
            <v>SU003273</v>
          </cell>
        </row>
        <row r="71">
          <cell r="A71" t="str">
            <v xml:space="preserve"> 445  Колбаса Краковюрст ТМ Баварушка рубленая в оболочке черева в в.у 0,2 кг ПОКОМ</v>
          </cell>
          <cell r="B71" t="str">
            <v>шт</v>
          </cell>
          <cell r="G71">
            <v>0</v>
          </cell>
          <cell r="H71">
            <v>40</v>
          </cell>
          <cell r="I71" t="str">
            <v>матрица</v>
          </cell>
          <cell r="L71">
            <v>0</v>
          </cell>
          <cell r="P71">
            <v>0</v>
          </cell>
          <cell r="Q71">
            <v>0</v>
          </cell>
          <cell r="U71" t="e">
            <v>#DIV/0!</v>
          </cell>
          <cell r="V71" t="e">
            <v>#DIV/0!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-0.4</v>
          </cell>
          <cell r="AF71">
            <v>-0.4</v>
          </cell>
          <cell r="AG71" t="str">
            <v>нет потребности / 13,06,25 в уценку 9 шт./ 26,04,25 списание 11шт (недостача)</v>
          </cell>
        </row>
        <row r="72">
          <cell r="A72" t="str">
            <v xml:space="preserve"> 447  Колбаски Краковюрст ТМ Баварушка с изысканными пряностями в оболочке NDX в в.у 0,2 кг. ПОКОМ </v>
          </cell>
          <cell r="B72" t="str">
            <v>шт</v>
          </cell>
          <cell r="C72">
            <v>35</v>
          </cell>
          <cell r="D72">
            <v>12</v>
          </cell>
          <cell r="E72">
            <v>33</v>
          </cell>
          <cell r="F72">
            <v>13</v>
          </cell>
          <cell r="G72">
            <v>0.2</v>
          </cell>
          <cell r="H72">
            <v>35</v>
          </cell>
          <cell r="I72" t="str">
            <v>ВНИМАНИЕ / матрица</v>
          </cell>
          <cell r="K72">
            <v>49</v>
          </cell>
          <cell r="L72">
            <v>-16</v>
          </cell>
          <cell r="O72">
            <v>32</v>
          </cell>
          <cell r="P72">
            <v>46</v>
          </cell>
          <cell r="Q72">
            <v>6.6</v>
          </cell>
          <cell r="U72">
            <v>13.787878787878789</v>
          </cell>
          <cell r="V72">
            <v>13.787878787878789</v>
          </cell>
          <cell r="W72">
            <v>8.8000000000000007</v>
          </cell>
          <cell r="X72">
            <v>7.6</v>
          </cell>
          <cell r="Y72">
            <v>6</v>
          </cell>
          <cell r="Z72">
            <v>1.4</v>
          </cell>
          <cell r="AA72">
            <v>1.6</v>
          </cell>
          <cell r="AB72">
            <v>8.6</v>
          </cell>
          <cell r="AC72">
            <v>6.8</v>
          </cell>
          <cell r="AD72">
            <v>-1</v>
          </cell>
          <cell r="AE72">
            <v>0.8</v>
          </cell>
          <cell r="AF72">
            <v>20</v>
          </cell>
          <cell r="AG72" t="str">
            <v>Мера</v>
          </cell>
          <cell r="AH72">
            <v>0</v>
          </cell>
        </row>
        <row r="73">
          <cell r="A73" t="str">
            <v xml:space="preserve"> 449  Колбаса Дугушка Стародворская ВЕС ТС Дугушка ПОКОМ</v>
          </cell>
          <cell r="B73" t="str">
            <v>кг</v>
          </cell>
          <cell r="C73">
            <v>148.036</v>
          </cell>
          <cell r="E73">
            <v>99.707999999999998</v>
          </cell>
          <cell r="F73">
            <v>36.088000000000001</v>
          </cell>
          <cell r="G73">
            <v>1</v>
          </cell>
          <cell r="H73">
            <v>60</v>
          </cell>
          <cell r="I73" t="str">
            <v>матрица</v>
          </cell>
          <cell r="K73">
            <v>99.44</v>
          </cell>
          <cell r="L73">
            <v>0.26800000000000068</v>
          </cell>
          <cell r="P73">
            <v>124.508</v>
          </cell>
          <cell r="Q73">
            <v>19.941600000000001</v>
          </cell>
          <cell r="R73">
            <v>78.70320000000001</v>
          </cell>
          <cell r="U73">
            <v>12</v>
          </cell>
          <cell r="V73">
            <v>8.0533156817908296</v>
          </cell>
          <cell r="W73">
            <v>18.091999999999999</v>
          </cell>
          <cell r="X73">
            <v>12.376799999999999</v>
          </cell>
          <cell r="Y73">
            <v>12.213200000000001</v>
          </cell>
          <cell r="Z73">
            <v>14.264200000000001</v>
          </cell>
          <cell r="AA73">
            <v>15.787800000000001</v>
          </cell>
          <cell r="AB73">
            <v>15.267799999999999</v>
          </cell>
          <cell r="AC73">
            <v>14.351599999999999</v>
          </cell>
          <cell r="AD73">
            <v>23.482600000000001</v>
          </cell>
          <cell r="AE73">
            <v>24.74</v>
          </cell>
          <cell r="AF73">
            <v>14.577199999999999</v>
          </cell>
          <cell r="AG73" t="str">
            <v>ТМА июль_август</v>
          </cell>
          <cell r="AH73">
            <v>78.70320000000001</v>
          </cell>
          <cell r="AJ73" t="str">
            <v>SU002634</v>
          </cell>
        </row>
        <row r="74">
          <cell r="A74" t="str">
            <v xml:space="preserve"> 452  Колбаса Со шпиком ВЕС большой батон ТМ Особый рецепт  ПОКОМ</v>
          </cell>
          <cell r="B74" t="str">
            <v>кг</v>
          </cell>
          <cell r="C74">
            <v>140.17699999999999</v>
          </cell>
          <cell r="D74">
            <v>658.80499999999995</v>
          </cell>
          <cell r="E74">
            <v>324.70100000000002</v>
          </cell>
          <cell r="F74">
            <v>386.88</v>
          </cell>
          <cell r="G74">
            <v>1</v>
          </cell>
          <cell r="H74">
            <v>60</v>
          </cell>
          <cell r="I74" t="str">
            <v>матрица</v>
          </cell>
          <cell r="K74">
            <v>326</v>
          </cell>
          <cell r="L74">
            <v>-1.2989999999999782</v>
          </cell>
          <cell r="O74">
            <v>4</v>
          </cell>
          <cell r="P74">
            <v>128.12664000000009</v>
          </cell>
          <cell r="Q74">
            <v>64.940200000000004</v>
          </cell>
          <cell r="R74">
            <v>195.33555999999999</v>
          </cell>
          <cell r="U74">
            <v>11</v>
          </cell>
          <cell r="V74">
            <v>7.9920702430851769</v>
          </cell>
          <cell r="W74">
            <v>66.274799999999999</v>
          </cell>
          <cell r="X74">
            <v>69.089399999999998</v>
          </cell>
          <cell r="Y74">
            <v>72.679400000000001</v>
          </cell>
          <cell r="Z74">
            <v>76.860199999999992</v>
          </cell>
          <cell r="AA74">
            <v>100.41800000000001</v>
          </cell>
          <cell r="AB74">
            <v>94.379600000000011</v>
          </cell>
          <cell r="AC74">
            <v>80.987400000000008</v>
          </cell>
          <cell r="AD74">
            <v>98.933199999999999</v>
          </cell>
          <cell r="AE74">
            <v>119.5502</v>
          </cell>
          <cell r="AF74">
            <v>120.8832</v>
          </cell>
          <cell r="AG74" t="str">
            <v>ТМА июнь</v>
          </cell>
          <cell r="AH74">
            <v>195.33555999999999</v>
          </cell>
          <cell r="AJ74" t="str">
            <v>SU003423</v>
          </cell>
        </row>
        <row r="75">
          <cell r="A75" t="str">
            <v xml:space="preserve"> 456  Колбаса Филейная ТМ Особый рецепт ВЕС большой батон  ПОКОМ</v>
          </cell>
          <cell r="B75" t="str">
            <v>кг</v>
          </cell>
          <cell r="C75">
            <v>116.414</v>
          </cell>
          <cell r="D75">
            <v>921.93499999999995</v>
          </cell>
          <cell r="E75">
            <v>276.238</v>
          </cell>
          <cell r="F75">
            <v>665.12099999999998</v>
          </cell>
          <cell r="G75">
            <v>1</v>
          </cell>
          <cell r="H75">
            <v>60</v>
          </cell>
          <cell r="I75" t="str">
            <v>ВНИМАНИЕ / матрица</v>
          </cell>
          <cell r="K75">
            <v>277</v>
          </cell>
          <cell r="L75">
            <v>-0.76200000000000045</v>
          </cell>
          <cell r="P75">
            <v>0</v>
          </cell>
          <cell r="Q75">
            <v>55.247599999999998</v>
          </cell>
          <cell r="U75">
            <v>12.038912097539079</v>
          </cell>
          <cell r="V75">
            <v>12.038912097539079</v>
          </cell>
          <cell r="W75">
            <v>67.212199999999996</v>
          </cell>
          <cell r="X75">
            <v>78.841999999999999</v>
          </cell>
          <cell r="Y75">
            <v>78.359400000000008</v>
          </cell>
          <cell r="Z75">
            <v>81.408399999999887</v>
          </cell>
          <cell r="AA75">
            <v>93.769199999999998</v>
          </cell>
          <cell r="AB75">
            <v>91.756200000000007</v>
          </cell>
          <cell r="AC75">
            <v>91.648599999999988</v>
          </cell>
          <cell r="AD75">
            <v>114.00920000000001</v>
          </cell>
          <cell r="AE75">
            <v>125.3982</v>
          </cell>
          <cell r="AF75">
            <v>149.44499999999999</v>
          </cell>
          <cell r="AG75" t="str">
            <v>ТМА август</v>
          </cell>
          <cell r="AH75">
            <v>0</v>
          </cell>
          <cell r="AJ75" t="str">
            <v>SU003420</v>
          </cell>
        </row>
        <row r="76">
          <cell r="A76" t="str">
            <v xml:space="preserve"> 457  Колбаса Молочная ТМ Особый рецепт ВЕС большой батон  ПОКОМ</v>
          </cell>
          <cell r="B76" t="str">
            <v>кг</v>
          </cell>
          <cell r="C76">
            <v>623.495</v>
          </cell>
          <cell r="D76">
            <v>1041.2260000000001</v>
          </cell>
          <cell r="E76">
            <v>646.90300000000002</v>
          </cell>
          <cell r="F76">
            <v>899.702</v>
          </cell>
          <cell r="G76">
            <v>1</v>
          </cell>
          <cell r="H76">
            <v>60</v>
          </cell>
          <cell r="I76" t="str">
            <v>матрица</v>
          </cell>
          <cell r="K76">
            <v>657</v>
          </cell>
          <cell r="L76">
            <v>-10.09699999999998</v>
          </cell>
          <cell r="O76">
            <v>193.96500000000009</v>
          </cell>
          <cell r="P76">
            <v>342.45740000000001</v>
          </cell>
          <cell r="Q76">
            <v>129.38060000000002</v>
          </cell>
          <cell r="R76">
            <v>116.44280000000003</v>
          </cell>
          <cell r="U76">
            <v>12</v>
          </cell>
          <cell r="V76">
            <v>11.099997990425148</v>
          </cell>
          <cell r="W76">
            <v>152.09800000000001</v>
          </cell>
          <cell r="X76">
            <v>158.20060000000001</v>
          </cell>
          <cell r="Y76">
            <v>141.90180000000001</v>
          </cell>
          <cell r="Z76">
            <v>150.96219999999991</v>
          </cell>
          <cell r="AA76">
            <v>158.00399999999999</v>
          </cell>
          <cell r="AB76">
            <v>130.19059999999999</v>
          </cell>
          <cell r="AC76">
            <v>135.84559999999999</v>
          </cell>
          <cell r="AD76">
            <v>174.24619999999999</v>
          </cell>
          <cell r="AE76">
            <v>179.3938</v>
          </cell>
          <cell r="AF76">
            <v>74.373199999999997</v>
          </cell>
          <cell r="AG76" t="str">
            <v>ТМА июль_август</v>
          </cell>
          <cell r="AH76">
            <v>116.44280000000003</v>
          </cell>
          <cell r="AJ76" t="str">
            <v>SU003422</v>
          </cell>
        </row>
        <row r="77">
          <cell r="A77" t="str">
            <v xml:space="preserve"> 460  Колбаса Стародворская Традиционная ВЕС ТМ Стародворье в оболочке полиамид. ПОКОМ</v>
          </cell>
          <cell r="B77" t="str">
            <v>кг</v>
          </cell>
          <cell r="C77">
            <v>6.8029999999999999</v>
          </cell>
          <cell r="F77">
            <v>6.8029999999999999</v>
          </cell>
          <cell r="G77">
            <v>1</v>
          </cell>
          <cell r="H77">
            <v>55</v>
          </cell>
          <cell r="I77" t="str">
            <v>матрица</v>
          </cell>
          <cell r="L77">
            <v>0</v>
          </cell>
          <cell r="O77">
            <v>8.0206000000000017</v>
          </cell>
          <cell r="P77">
            <v>0</v>
          </cell>
          <cell r="Q77">
            <v>0</v>
          </cell>
          <cell r="U77" t="e">
            <v>#DIV/0!</v>
          </cell>
          <cell r="V77" t="e">
            <v>#DIV/0!</v>
          </cell>
          <cell r="W77">
            <v>1.0791999999999999</v>
          </cell>
          <cell r="X77">
            <v>1.3475999999999999</v>
          </cell>
          <cell r="Y77">
            <v>0.53400000000000003</v>
          </cell>
          <cell r="Z77">
            <v>-3.2000000000000002E-3</v>
          </cell>
          <cell r="AA77">
            <v>0.5252</v>
          </cell>
          <cell r="AB77">
            <v>1.3284</v>
          </cell>
          <cell r="AC77">
            <v>1.0680000000000001</v>
          </cell>
          <cell r="AD77">
            <v>1.0676000000000001</v>
          </cell>
          <cell r="AE77">
            <v>0.8</v>
          </cell>
          <cell r="AF77">
            <v>0.53520000000000001</v>
          </cell>
          <cell r="AG77" t="str">
            <v>нужно увеличить продажи!!!</v>
          </cell>
          <cell r="AH77">
            <v>0</v>
          </cell>
          <cell r="AJ77" t="str">
            <v>SU003392</v>
          </cell>
        </row>
        <row r="78">
          <cell r="A78" t="str">
            <v xml:space="preserve"> 463  Колбаса Молочная Традиционнаяв оболочке полиамид.ТМ Стародворье. ВЕС ПОКОМ</v>
          </cell>
          <cell r="B78" t="str">
            <v>кг</v>
          </cell>
          <cell r="C78">
            <v>28.26</v>
          </cell>
          <cell r="E78">
            <v>6.7160000000000002</v>
          </cell>
          <cell r="F78">
            <v>21.544</v>
          </cell>
          <cell r="G78">
            <v>1</v>
          </cell>
          <cell r="H78">
            <v>55</v>
          </cell>
          <cell r="I78" t="str">
            <v>матрица</v>
          </cell>
          <cell r="K78">
            <v>7</v>
          </cell>
          <cell r="L78">
            <v>-0.28399999999999981</v>
          </cell>
          <cell r="P78">
            <v>0</v>
          </cell>
          <cell r="Q78">
            <v>1.3431999999999999</v>
          </cell>
          <cell r="U78">
            <v>16.039309112567004</v>
          </cell>
          <cell r="V78">
            <v>16.039309112567004</v>
          </cell>
          <cell r="W78">
            <v>0.80399999999999994</v>
          </cell>
          <cell r="X78">
            <v>-8.0000000000000004E-4</v>
          </cell>
          <cell r="Y78">
            <v>0.26960000000000001</v>
          </cell>
          <cell r="Z78">
            <v>0.26960000000000001</v>
          </cell>
          <cell r="AA78">
            <v>0.26640000000000003</v>
          </cell>
          <cell r="AB78">
            <v>0.53839999999999999</v>
          </cell>
          <cell r="AC78">
            <v>1.0788</v>
          </cell>
          <cell r="AD78">
            <v>2.1507999999999998</v>
          </cell>
          <cell r="AE78">
            <v>1.6120000000000001</v>
          </cell>
          <cell r="AF78">
            <v>0.53600000000000003</v>
          </cell>
          <cell r="AG78" t="str">
            <v>нужно увеличить продажи!!!</v>
          </cell>
          <cell r="AH78">
            <v>0</v>
          </cell>
          <cell r="AJ78" t="str">
            <v>SU003394</v>
          </cell>
        </row>
        <row r="79">
          <cell r="A79" t="str">
            <v xml:space="preserve"> 464  Колбаса Стародворская Традиционная со шпиком оболочке полиамид ТМ Стародворье.</v>
          </cell>
          <cell r="B79" t="str">
            <v>кг</v>
          </cell>
          <cell r="C79">
            <v>17.670000000000002</v>
          </cell>
          <cell r="F79">
            <v>17.670000000000002</v>
          </cell>
          <cell r="G79">
            <v>1</v>
          </cell>
          <cell r="H79">
            <v>55</v>
          </cell>
          <cell r="I79" t="str">
            <v>матрица</v>
          </cell>
          <cell r="L79">
            <v>0</v>
          </cell>
          <cell r="P79">
            <v>0</v>
          </cell>
          <cell r="Q79">
            <v>0</v>
          </cell>
          <cell r="U79" t="e">
            <v>#DIV/0!</v>
          </cell>
          <cell r="V79" t="e">
            <v>#DIV/0!</v>
          </cell>
          <cell r="W79">
            <v>0.53559999999999997</v>
          </cell>
          <cell r="X79">
            <v>0.80600000000000005</v>
          </cell>
          <cell r="Y79">
            <v>0.27039999999999997</v>
          </cell>
          <cell r="Z79">
            <v>0</v>
          </cell>
          <cell r="AA79">
            <v>0</v>
          </cell>
          <cell r="AB79">
            <v>0</v>
          </cell>
          <cell r="AC79">
            <v>0.80679999999999996</v>
          </cell>
          <cell r="AD79">
            <v>1.0728</v>
          </cell>
          <cell r="AE79">
            <v>0.26600000000000001</v>
          </cell>
          <cell r="AF79">
            <v>0.79600000000000004</v>
          </cell>
          <cell r="AG79" t="str">
            <v>нужно увеличить продажи!!!</v>
          </cell>
          <cell r="AH79">
            <v>0</v>
          </cell>
          <cell r="AJ79" t="str">
            <v>SU003396</v>
          </cell>
        </row>
        <row r="80">
          <cell r="A80" t="str">
            <v xml:space="preserve"> 465  Колбаса Филейная оригинальная ТМ Особый рецепт в оболочке полиамид. ВЕС. ПОКОМ</v>
          </cell>
          <cell r="B80" t="str">
            <v>кг</v>
          </cell>
          <cell r="G80">
            <v>0</v>
          </cell>
          <cell r="H80">
            <v>60</v>
          </cell>
          <cell r="I80" t="str">
            <v>матрица</v>
          </cell>
          <cell r="L80">
            <v>0</v>
          </cell>
          <cell r="P80">
            <v>0</v>
          </cell>
          <cell r="Q80">
            <v>0</v>
          </cell>
          <cell r="U80" t="e">
            <v>#DIV/0!</v>
          </cell>
          <cell r="V80" t="e">
            <v>#DIV/0!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 t="str">
            <v>нет потребности</v>
          </cell>
        </row>
        <row r="81">
          <cell r="A81" t="str">
            <v xml:space="preserve"> 490  Колбаса Сервелат Филейский ТМ Вязанка  0,3 кг. срез  ПОКОМ</v>
          </cell>
          <cell r="B81" t="str">
            <v>шт</v>
          </cell>
          <cell r="C81">
            <v>71</v>
          </cell>
          <cell r="D81">
            <v>114</v>
          </cell>
          <cell r="E81">
            <v>90</v>
          </cell>
          <cell r="F81">
            <v>74</v>
          </cell>
          <cell r="G81">
            <v>0.3</v>
          </cell>
          <cell r="H81">
            <v>40</v>
          </cell>
          <cell r="I81" t="str">
            <v>матрица</v>
          </cell>
          <cell r="K81">
            <v>91</v>
          </cell>
          <cell r="L81">
            <v>-1</v>
          </cell>
          <cell r="P81">
            <v>65</v>
          </cell>
          <cell r="Q81">
            <v>18</v>
          </cell>
          <cell r="R81">
            <v>59</v>
          </cell>
          <cell r="U81">
            <v>11</v>
          </cell>
          <cell r="V81">
            <v>7.7222222222222223</v>
          </cell>
          <cell r="W81">
            <v>17.2</v>
          </cell>
          <cell r="X81">
            <v>5.2</v>
          </cell>
          <cell r="Y81">
            <v>8.8000000000000007</v>
          </cell>
          <cell r="Z81">
            <v>19</v>
          </cell>
          <cell r="AA81">
            <v>15.8</v>
          </cell>
          <cell r="AB81">
            <v>6.2</v>
          </cell>
          <cell r="AC81">
            <v>6.4</v>
          </cell>
          <cell r="AD81">
            <v>20.2</v>
          </cell>
          <cell r="AE81">
            <v>18.600000000000001</v>
          </cell>
          <cell r="AF81">
            <v>7.8</v>
          </cell>
          <cell r="AH81">
            <v>17.7</v>
          </cell>
        </row>
        <row r="82">
          <cell r="A82" t="str">
            <v xml:space="preserve"> 491  Колбаса Филейская Рубленая ТМ Вязанка  0,3 кг. срез.  ПОКОМ</v>
          </cell>
          <cell r="B82" t="str">
            <v>шт</v>
          </cell>
          <cell r="C82">
            <v>108</v>
          </cell>
          <cell r="D82">
            <v>6</v>
          </cell>
          <cell r="E82">
            <v>105</v>
          </cell>
          <cell r="F82">
            <v>4</v>
          </cell>
          <cell r="G82">
            <v>0.3</v>
          </cell>
          <cell r="H82">
            <v>40</v>
          </cell>
          <cell r="I82" t="str">
            <v>матрица</v>
          </cell>
          <cell r="K82">
            <v>113</v>
          </cell>
          <cell r="L82">
            <v>-8</v>
          </cell>
          <cell r="P82">
            <v>100</v>
          </cell>
          <cell r="Q82">
            <v>21</v>
          </cell>
          <cell r="R82">
            <v>127</v>
          </cell>
          <cell r="U82">
            <v>11</v>
          </cell>
          <cell r="V82">
            <v>4.9523809523809526</v>
          </cell>
          <cell r="W82">
            <v>18</v>
          </cell>
          <cell r="X82">
            <v>5.2</v>
          </cell>
          <cell r="Y82">
            <v>4</v>
          </cell>
          <cell r="Z82">
            <v>5.4</v>
          </cell>
          <cell r="AA82">
            <v>9</v>
          </cell>
          <cell r="AB82">
            <v>15</v>
          </cell>
          <cell r="AC82">
            <v>9</v>
          </cell>
          <cell r="AD82">
            <v>10.4</v>
          </cell>
          <cell r="AE82">
            <v>12.6</v>
          </cell>
          <cell r="AF82">
            <v>20.399999999999999</v>
          </cell>
          <cell r="AH82">
            <v>38.1</v>
          </cell>
        </row>
        <row r="83">
          <cell r="A83" t="str">
            <v xml:space="preserve"> 498  Колбаса Сочинка рубленая с сочным окороком 0,3кг ТМ Стародворье  ПОКОМ</v>
          </cell>
          <cell r="B83" t="str">
            <v>шт</v>
          </cell>
          <cell r="C83">
            <v>37</v>
          </cell>
          <cell r="D83">
            <v>54</v>
          </cell>
          <cell r="E83">
            <v>60</v>
          </cell>
          <cell r="F83">
            <v>23</v>
          </cell>
          <cell r="G83">
            <v>0.3</v>
          </cell>
          <cell r="H83">
            <v>40</v>
          </cell>
          <cell r="I83" t="str">
            <v>матрица</v>
          </cell>
          <cell r="K83">
            <v>63</v>
          </cell>
          <cell r="L83">
            <v>-3</v>
          </cell>
          <cell r="O83">
            <v>28.199999999999989</v>
          </cell>
          <cell r="P83">
            <v>51.4</v>
          </cell>
          <cell r="Q83">
            <v>12</v>
          </cell>
          <cell r="R83">
            <v>29.400000000000006</v>
          </cell>
          <cell r="U83">
            <v>11</v>
          </cell>
          <cell r="V83">
            <v>8.5499999999999989</v>
          </cell>
          <cell r="W83">
            <v>11.4</v>
          </cell>
          <cell r="X83">
            <v>9.1999999999999993</v>
          </cell>
          <cell r="Y83">
            <v>9.1999999999999993</v>
          </cell>
          <cell r="Z83">
            <v>8.1999999999999993</v>
          </cell>
          <cell r="AA83">
            <v>8.4</v>
          </cell>
          <cell r="AB83">
            <v>10.6</v>
          </cell>
          <cell r="AC83">
            <v>12.4</v>
          </cell>
          <cell r="AD83">
            <v>10.4</v>
          </cell>
          <cell r="AE83">
            <v>10.4</v>
          </cell>
          <cell r="AF83">
            <v>12.8</v>
          </cell>
          <cell r="AH83">
            <v>8.8200000000000021</v>
          </cell>
        </row>
        <row r="84">
          <cell r="A84" t="str">
            <v>090  Мини-салями со вкусом бекона,  0.05кг, ядрена копоть   ПОКОМ</v>
          </cell>
          <cell r="B84" t="str">
            <v>шт</v>
          </cell>
          <cell r="C84">
            <v>1</v>
          </cell>
          <cell r="F84">
            <v>1</v>
          </cell>
          <cell r="G84">
            <v>0.05</v>
          </cell>
          <cell r="H84">
            <v>120</v>
          </cell>
          <cell r="I84" t="str">
            <v>матрица</v>
          </cell>
          <cell r="L84">
            <v>0</v>
          </cell>
          <cell r="O84">
            <v>8</v>
          </cell>
          <cell r="P84">
            <v>5</v>
          </cell>
          <cell r="Q84">
            <v>0</v>
          </cell>
          <cell r="R84">
            <v>8</v>
          </cell>
          <cell r="U84" t="e">
            <v>#DIV/0!</v>
          </cell>
          <cell r="V84" t="e">
            <v>#DIV/0!</v>
          </cell>
          <cell r="W84">
            <v>1.4</v>
          </cell>
          <cell r="X84">
            <v>1.6</v>
          </cell>
          <cell r="Y84">
            <v>1.4</v>
          </cell>
          <cell r="Z84">
            <v>1.6</v>
          </cell>
          <cell r="AA84">
            <v>1</v>
          </cell>
          <cell r="AB84">
            <v>0.8</v>
          </cell>
          <cell r="AC84">
            <v>2.6</v>
          </cell>
          <cell r="AD84">
            <v>2.6</v>
          </cell>
          <cell r="AE84">
            <v>1.8</v>
          </cell>
          <cell r="AF84">
            <v>1.6</v>
          </cell>
          <cell r="AH84">
            <v>0.4</v>
          </cell>
        </row>
        <row r="85">
          <cell r="A85" t="str">
            <v>255  Сосиски Молочные для завтрака ТМ Особый рецепт, п/а МГС, ВЕС, ТМ Стародворье  ПОКОМ</v>
          </cell>
          <cell r="B85" t="str">
            <v>кг</v>
          </cell>
          <cell r="C85">
            <v>395.27800000000002</v>
          </cell>
          <cell r="D85">
            <v>330.04</v>
          </cell>
          <cell r="E85">
            <v>504.88600000000002</v>
          </cell>
          <cell r="F85">
            <v>163.15299999999999</v>
          </cell>
          <cell r="G85">
            <v>1</v>
          </cell>
          <cell r="H85">
            <v>40</v>
          </cell>
          <cell r="I85" t="str">
            <v>матрица</v>
          </cell>
          <cell r="K85">
            <v>455</v>
          </cell>
          <cell r="L85">
            <v>49.886000000000024</v>
          </cell>
          <cell r="O85">
            <v>141.3372</v>
          </cell>
          <cell r="P85">
            <v>657.67190000000005</v>
          </cell>
          <cell r="Q85">
            <v>100.97720000000001</v>
          </cell>
          <cell r="R85">
            <v>249.56429999999997</v>
          </cell>
          <cell r="U85">
            <v>11.999999999999998</v>
          </cell>
          <cell r="V85">
            <v>9.5285084157611806</v>
          </cell>
          <cell r="W85">
            <v>100.25700000000001</v>
          </cell>
          <cell r="X85">
            <v>74.032200000000003</v>
          </cell>
          <cell r="Y85">
            <v>68.753200000000007</v>
          </cell>
          <cell r="Z85">
            <v>83.736999999999995</v>
          </cell>
          <cell r="AA85">
            <v>89.46520000000001</v>
          </cell>
          <cell r="AB85">
            <v>77.991399999999999</v>
          </cell>
          <cell r="AC85">
            <v>82.013200000000012</v>
          </cell>
          <cell r="AD85">
            <v>109.3326</v>
          </cell>
          <cell r="AE85">
            <v>106.2696</v>
          </cell>
          <cell r="AF85">
            <v>94.362200000000001</v>
          </cell>
          <cell r="AG85" t="str">
            <v>ТМА июль_август</v>
          </cell>
          <cell r="AH85">
            <v>249.56429999999997</v>
          </cell>
          <cell r="AJ85" t="str">
            <v>SU002074</v>
          </cell>
        </row>
        <row r="86">
          <cell r="A86" t="str">
            <v>495  Колбаса Сочинка по-европейски с сочной грудинкой 0,3кг ТМ Стародворье  ПОКОМ</v>
          </cell>
          <cell r="B86" t="str">
            <v>шт</v>
          </cell>
          <cell r="C86">
            <v>4</v>
          </cell>
          <cell r="D86">
            <v>144</v>
          </cell>
          <cell r="E86">
            <v>120</v>
          </cell>
          <cell r="F86">
            <v>24</v>
          </cell>
          <cell r="G86">
            <v>0.3</v>
          </cell>
          <cell r="H86">
            <v>40</v>
          </cell>
          <cell r="I86" t="str">
            <v>матрица</v>
          </cell>
          <cell r="K86">
            <v>131</v>
          </cell>
          <cell r="L86">
            <v>-11</v>
          </cell>
          <cell r="P86">
            <v>104</v>
          </cell>
          <cell r="Q86">
            <v>24</v>
          </cell>
          <cell r="R86">
            <v>136</v>
          </cell>
          <cell r="U86">
            <v>11</v>
          </cell>
          <cell r="V86">
            <v>5.333333333333333</v>
          </cell>
          <cell r="W86">
            <v>17</v>
          </cell>
          <cell r="X86">
            <v>5.8</v>
          </cell>
          <cell r="Y86">
            <v>9.1999999999999993</v>
          </cell>
          <cell r="Z86">
            <v>17.399999999999999</v>
          </cell>
          <cell r="AA86">
            <v>16.2</v>
          </cell>
          <cell r="AB86">
            <v>11.6</v>
          </cell>
          <cell r="AC86">
            <v>10.6</v>
          </cell>
          <cell r="AD86">
            <v>14.4</v>
          </cell>
          <cell r="AE86">
            <v>13.2</v>
          </cell>
          <cell r="AF86">
            <v>20</v>
          </cell>
          <cell r="AH86">
            <v>40.799999999999997</v>
          </cell>
        </row>
        <row r="87">
          <cell r="A87" t="str">
            <v>496  Колбаса Сочинка по-фински с сочным окроком 0,3кг ТМ Стародворье  ПОКОМ</v>
          </cell>
          <cell r="B87" t="str">
            <v>шт</v>
          </cell>
          <cell r="C87">
            <v>25</v>
          </cell>
          <cell r="D87">
            <v>72</v>
          </cell>
          <cell r="E87">
            <v>24</v>
          </cell>
          <cell r="F87">
            <v>71</v>
          </cell>
          <cell r="G87">
            <v>0.3</v>
          </cell>
          <cell r="H87">
            <v>40</v>
          </cell>
          <cell r="I87" t="str">
            <v>матрица</v>
          </cell>
          <cell r="K87">
            <v>37</v>
          </cell>
          <cell r="L87">
            <v>-13</v>
          </cell>
          <cell r="O87">
            <v>41.399999999999991</v>
          </cell>
          <cell r="P87">
            <v>0</v>
          </cell>
          <cell r="Q87">
            <v>4.8</v>
          </cell>
          <cell r="U87">
            <v>23.416666666666664</v>
          </cell>
          <cell r="V87">
            <v>23.416666666666664</v>
          </cell>
          <cell r="W87">
            <v>7.6</v>
          </cell>
          <cell r="X87">
            <v>11.2</v>
          </cell>
          <cell r="Y87">
            <v>11.2</v>
          </cell>
          <cell r="Z87">
            <v>3.4</v>
          </cell>
          <cell r="AA87">
            <v>1.6</v>
          </cell>
          <cell r="AB87">
            <v>6</v>
          </cell>
          <cell r="AC87">
            <v>10.4</v>
          </cell>
          <cell r="AD87">
            <v>11</v>
          </cell>
          <cell r="AE87">
            <v>4.8</v>
          </cell>
          <cell r="AF87">
            <v>4.4000000000000004</v>
          </cell>
          <cell r="AG87" t="str">
            <v>23,01,25 в уценку 70шт.</v>
          </cell>
          <cell r="AH87">
            <v>0</v>
          </cell>
        </row>
        <row r="88">
          <cell r="A88" t="str">
            <v>501 Сосиски Филейские по-ганноверски ТМ Вязанка.в оболочке амицел в м.г.с ВЕС. ПОКОМ</v>
          </cell>
          <cell r="B88" t="str">
            <v>кг</v>
          </cell>
          <cell r="C88">
            <v>40.130000000000003</v>
          </cell>
          <cell r="E88">
            <v>11.675000000000001</v>
          </cell>
          <cell r="F88">
            <v>28.1</v>
          </cell>
          <cell r="G88">
            <v>1</v>
          </cell>
          <cell r="H88">
            <v>45</v>
          </cell>
          <cell r="I88" t="str">
            <v>матрица</v>
          </cell>
          <cell r="K88">
            <v>12.5</v>
          </cell>
          <cell r="L88">
            <v>-0.82499999999999929</v>
          </cell>
          <cell r="P88">
            <v>0</v>
          </cell>
          <cell r="Q88">
            <v>2.335</v>
          </cell>
          <cell r="U88">
            <v>12.034261241970022</v>
          </cell>
          <cell r="V88">
            <v>12.034261241970022</v>
          </cell>
          <cell r="W88">
            <v>2.6394000000000002</v>
          </cell>
          <cell r="X88">
            <v>1.3740000000000001</v>
          </cell>
          <cell r="Y88">
            <v>0.54880000000000007</v>
          </cell>
          <cell r="Z88">
            <v>1.8892</v>
          </cell>
          <cell r="AA88">
            <v>2.9916</v>
          </cell>
          <cell r="AB88">
            <v>1.6532</v>
          </cell>
          <cell r="AC88">
            <v>2.4306000000000001</v>
          </cell>
          <cell r="AD88">
            <v>4.1362000000000014</v>
          </cell>
          <cell r="AE88">
            <v>2.5495999999999999</v>
          </cell>
          <cell r="AF88">
            <v>2.2911999999999999</v>
          </cell>
          <cell r="AG88" t="str">
            <v>нужно увеличить продажи</v>
          </cell>
          <cell r="AH88">
            <v>0</v>
          </cell>
          <cell r="AJ88" t="str">
            <v>SU003616</v>
          </cell>
        </row>
        <row r="89">
          <cell r="A89" t="str">
            <v>503 Колбаса Филейская со шпиком ТМ Вязанка в оболочке полиамид.ПОКОМ</v>
          </cell>
          <cell r="B89" t="str">
            <v>кг</v>
          </cell>
          <cell r="C89">
            <v>32.433999999999997</v>
          </cell>
          <cell r="E89">
            <v>14.708</v>
          </cell>
          <cell r="F89">
            <v>17.725999999999999</v>
          </cell>
          <cell r="G89">
            <v>1</v>
          </cell>
          <cell r="H89">
            <v>50</v>
          </cell>
          <cell r="I89" t="str">
            <v>матрица</v>
          </cell>
          <cell r="K89">
            <v>15.5</v>
          </cell>
          <cell r="L89">
            <v>-0.79199999999999982</v>
          </cell>
          <cell r="P89">
            <v>6.0480000000000018</v>
          </cell>
          <cell r="Q89">
            <v>2.9416000000000002</v>
          </cell>
          <cell r="R89">
            <v>8.5836000000000041</v>
          </cell>
          <cell r="U89">
            <v>11.000000000000002</v>
          </cell>
          <cell r="V89">
            <v>8.0819961925482726</v>
          </cell>
          <cell r="W89">
            <v>2.6520000000000001</v>
          </cell>
          <cell r="X89">
            <v>0.9456</v>
          </cell>
          <cell r="Y89">
            <v>0.68320000000000003</v>
          </cell>
          <cell r="Z89">
            <v>1.6319999999999999</v>
          </cell>
          <cell r="AA89">
            <v>2.1743999999999999</v>
          </cell>
          <cell r="AB89">
            <v>2.9912000000000001</v>
          </cell>
          <cell r="AC89">
            <v>2.4575999999999998</v>
          </cell>
          <cell r="AD89">
            <v>1.3460000000000001</v>
          </cell>
          <cell r="AE89">
            <v>2.1179999999999999</v>
          </cell>
          <cell r="AF89">
            <v>1.8572</v>
          </cell>
          <cell r="AH89">
            <v>8.5836000000000041</v>
          </cell>
          <cell r="AJ89" t="str">
            <v>SU003642</v>
          </cell>
        </row>
        <row r="90">
          <cell r="A90" t="str">
            <v>504  Ветчина Мясорубская с окороком 0,33кг срез ТМ Стародворье  ПОКОМ</v>
          </cell>
          <cell r="B90" t="str">
            <v>шт</v>
          </cell>
          <cell r="C90">
            <v>7</v>
          </cell>
          <cell r="D90">
            <v>24</v>
          </cell>
          <cell r="E90">
            <v>8</v>
          </cell>
          <cell r="F90">
            <v>21</v>
          </cell>
          <cell r="G90">
            <v>0.33</v>
          </cell>
          <cell r="H90">
            <v>40</v>
          </cell>
          <cell r="I90" t="str">
            <v>матрица</v>
          </cell>
          <cell r="K90">
            <v>9</v>
          </cell>
          <cell r="L90">
            <v>-1</v>
          </cell>
          <cell r="O90">
            <v>9.6000000000000014</v>
          </cell>
          <cell r="P90">
            <v>0</v>
          </cell>
          <cell r="Q90">
            <v>1.6</v>
          </cell>
          <cell r="U90">
            <v>19.125</v>
          </cell>
          <cell r="V90">
            <v>19.125</v>
          </cell>
          <cell r="W90">
            <v>2.6</v>
          </cell>
          <cell r="X90">
            <v>3.2</v>
          </cell>
          <cell r="Y90">
            <v>3.4</v>
          </cell>
          <cell r="Z90">
            <v>3.6</v>
          </cell>
          <cell r="AA90">
            <v>3</v>
          </cell>
          <cell r="AB90">
            <v>2.8</v>
          </cell>
          <cell r="AC90">
            <v>1.6</v>
          </cell>
          <cell r="AD90">
            <v>2.2000000000000002</v>
          </cell>
          <cell r="AE90">
            <v>5</v>
          </cell>
          <cell r="AF90">
            <v>5</v>
          </cell>
          <cell r="AH90">
            <v>0</v>
          </cell>
        </row>
        <row r="91">
          <cell r="A91" t="str">
            <v>515  Колбаса Сервелат Мясорубский Делюкс 0,3кг ТМ Стародворье  ПОКОМ</v>
          </cell>
          <cell r="B91" t="str">
            <v>шт</v>
          </cell>
          <cell r="C91">
            <v>28</v>
          </cell>
          <cell r="E91">
            <v>25</v>
          </cell>
          <cell r="F91">
            <v>2</v>
          </cell>
          <cell r="G91">
            <v>0.3</v>
          </cell>
          <cell r="H91">
            <v>40</v>
          </cell>
          <cell r="I91" t="str">
            <v>матрица</v>
          </cell>
          <cell r="K91">
            <v>29</v>
          </cell>
          <cell r="L91">
            <v>-4</v>
          </cell>
          <cell r="O91">
            <v>18</v>
          </cell>
          <cell r="P91">
            <v>34.799999999999997</v>
          </cell>
          <cell r="Q91">
            <v>5</v>
          </cell>
          <cell r="U91">
            <v>10.959999999999999</v>
          </cell>
          <cell r="V91">
            <v>10.959999999999999</v>
          </cell>
          <cell r="W91">
            <v>6.2</v>
          </cell>
          <cell r="X91">
            <v>4</v>
          </cell>
          <cell r="Y91">
            <v>3.4</v>
          </cell>
          <cell r="Z91">
            <v>3.2</v>
          </cell>
          <cell r="AA91">
            <v>3.2</v>
          </cell>
          <cell r="AB91">
            <v>4.8</v>
          </cell>
          <cell r="AC91">
            <v>6.6</v>
          </cell>
          <cell r="AD91">
            <v>5</v>
          </cell>
          <cell r="AE91">
            <v>2.4</v>
          </cell>
          <cell r="AF91">
            <v>4.8</v>
          </cell>
          <cell r="AH91">
            <v>0</v>
          </cell>
        </row>
        <row r="92">
          <cell r="A92" t="str">
            <v>519  Грудинка 0,12 кг нарезка ТМ Стародворье  ПОКОМ</v>
          </cell>
          <cell r="B92" t="str">
            <v>шт</v>
          </cell>
          <cell r="C92">
            <v>8</v>
          </cell>
          <cell r="D92">
            <v>19</v>
          </cell>
          <cell r="E92">
            <v>7</v>
          </cell>
          <cell r="F92">
            <v>15</v>
          </cell>
          <cell r="G92">
            <v>0.12</v>
          </cell>
          <cell r="H92">
            <v>45</v>
          </cell>
          <cell r="I92" t="str">
            <v>матрица</v>
          </cell>
          <cell r="K92">
            <v>13</v>
          </cell>
          <cell r="L92">
            <v>-6</v>
          </cell>
          <cell r="O92">
            <v>24.6</v>
          </cell>
          <cell r="P92">
            <v>4.3999999999999986</v>
          </cell>
          <cell r="Q92">
            <v>1.4</v>
          </cell>
          <cell r="U92">
            <v>31.428571428571431</v>
          </cell>
          <cell r="V92">
            <v>31.428571428571431</v>
          </cell>
          <cell r="W92">
            <v>4.4000000000000004</v>
          </cell>
          <cell r="X92">
            <v>3.8</v>
          </cell>
          <cell r="Y92">
            <v>2.2000000000000002</v>
          </cell>
          <cell r="Z92">
            <v>2.8</v>
          </cell>
          <cell r="AA92">
            <v>2.2000000000000002</v>
          </cell>
          <cell r="AB92">
            <v>1</v>
          </cell>
          <cell r="AC92">
            <v>0.6</v>
          </cell>
          <cell r="AD92">
            <v>3.4</v>
          </cell>
          <cell r="AE92">
            <v>4.2</v>
          </cell>
          <cell r="AF92">
            <v>1.6</v>
          </cell>
          <cell r="AH92">
            <v>0</v>
          </cell>
        </row>
        <row r="93">
          <cell r="A93" t="str">
            <v>522  Колбаса Гвардейская с/к ТМ Стародворье  ПОКОМ</v>
          </cell>
          <cell r="B93" t="str">
            <v>кг</v>
          </cell>
          <cell r="C93">
            <v>-0.12</v>
          </cell>
          <cell r="F93">
            <v>-0.12</v>
          </cell>
          <cell r="G93">
            <v>1</v>
          </cell>
          <cell r="H93">
            <v>180</v>
          </cell>
          <cell r="I93" t="str">
            <v>матрица</v>
          </cell>
          <cell r="L93">
            <v>0</v>
          </cell>
          <cell r="Q93">
            <v>0</v>
          </cell>
          <cell r="R93">
            <v>4</v>
          </cell>
          <cell r="U93" t="e">
            <v>#DIV/0!</v>
          </cell>
          <cell r="V93" t="e">
            <v>#DIV/0!</v>
          </cell>
          <cell r="W93">
            <v>0</v>
          </cell>
          <cell r="X93">
            <v>0.44400000000000012</v>
          </cell>
          <cell r="Y93">
            <v>0.74119999999999997</v>
          </cell>
          <cell r="Z93">
            <v>0.74080000000000001</v>
          </cell>
          <cell r="AA93">
            <v>0.58760000000000001</v>
          </cell>
          <cell r="AB93">
            <v>0.21560000000000001</v>
          </cell>
          <cell r="AC93">
            <v>1.0531999999999999</v>
          </cell>
          <cell r="AD93">
            <v>1.7692000000000001</v>
          </cell>
          <cell r="AE93">
            <v>0.8587999999999999</v>
          </cell>
          <cell r="AF93">
            <v>0.85120000000000007</v>
          </cell>
          <cell r="AG93" t="str">
            <v>нет в бланке</v>
          </cell>
          <cell r="AH93">
            <v>4</v>
          </cell>
          <cell r="AJ93" t="str">
            <v>SU003915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2" sqref="AH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26.28515625" customWidth="1"/>
    <col min="33" max="33" width="7" customWidth="1"/>
    <col min="34" max="34" width="8" customWidth="1"/>
    <col min="35" max="35" width="11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8348.3230000000003</v>
      </c>
      <c r="F5" s="4">
        <f>SUM(F6:F499)</f>
        <v>12097.730999999998</v>
      </c>
      <c r="G5" s="8"/>
      <c r="H5" s="1"/>
      <c r="I5" s="1"/>
      <c r="J5" s="1"/>
      <c r="K5" s="4">
        <f t="shared" ref="K5:R5" si="0">SUM(K6:K499)</f>
        <v>9347.3079999999973</v>
      </c>
      <c r="L5" s="4">
        <f t="shared" si="0"/>
        <v>-998.98500000000013</v>
      </c>
      <c r="M5" s="4">
        <f t="shared" si="0"/>
        <v>0</v>
      </c>
      <c r="N5" s="4">
        <f t="shared" si="0"/>
        <v>0</v>
      </c>
      <c r="O5" s="4">
        <f t="shared" si="0"/>
        <v>5359.7585800000006</v>
      </c>
      <c r="P5" s="4">
        <f t="shared" si="0"/>
        <v>1669.6645999999992</v>
      </c>
      <c r="Q5" s="4">
        <f t="shared" si="0"/>
        <v>2137.0088999999989</v>
      </c>
      <c r="R5" s="4">
        <f t="shared" si="0"/>
        <v>0</v>
      </c>
      <c r="S5" s="1"/>
      <c r="T5" s="1"/>
      <c r="U5" s="1"/>
      <c r="V5" s="4">
        <f t="shared" ref="V5:AE5" si="1">SUM(V6:V499)</f>
        <v>1845.8967999999995</v>
      </c>
      <c r="W5" s="4">
        <f t="shared" si="1"/>
        <v>1809.0690000000002</v>
      </c>
      <c r="X5" s="4">
        <f t="shared" si="1"/>
        <v>1734.6771999999999</v>
      </c>
      <c r="Y5" s="4">
        <f t="shared" si="1"/>
        <v>1763.5059999999996</v>
      </c>
      <c r="Z5" s="4">
        <f t="shared" si="1"/>
        <v>1826.7923999999998</v>
      </c>
      <c r="AA5" s="4">
        <f t="shared" si="1"/>
        <v>1650.7000000000007</v>
      </c>
      <c r="AB5" s="4">
        <f t="shared" si="1"/>
        <v>1650.3311999999992</v>
      </c>
      <c r="AC5" s="4">
        <f t="shared" si="1"/>
        <v>2180.4144000000001</v>
      </c>
      <c r="AD5" s="4">
        <f t="shared" si="1"/>
        <v>2200.4896000000003</v>
      </c>
      <c r="AE5" s="4">
        <f t="shared" si="1"/>
        <v>1627.5090000000002</v>
      </c>
      <c r="AF5" s="1"/>
      <c r="AG5" s="4">
        <f>SUM(AG6:AG499)</f>
        <v>1635.2288999999992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0" t="s">
        <v>36</v>
      </c>
      <c r="B6" s="20" t="s">
        <v>37</v>
      </c>
      <c r="C6" s="20">
        <v>1.3080000000000001</v>
      </c>
      <c r="D6" s="20">
        <v>279.74900000000002</v>
      </c>
      <c r="E6" s="20">
        <v>68.751999999999995</v>
      </c>
      <c r="F6" s="20">
        <v>202.90700000000001</v>
      </c>
      <c r="G6" s="21">
        <v>1</v>
      </c>
      <c r="H6" s="20">
        <v>50</v>
      </c>
      <c r="I6" s="20" t="s">
        <v>38</v>
      </c>
      <c r="J6" s="20"/>
      <c r="K6" s="20">
        <v>101</v>
      </c>
      <c r="L6" s="20">
        <f t="shared" ref="L6:L37" si="2">E6-K6</f>
        <v>-32.248000000000005</v>
      </c>
      <c r="M6" s="20"/>
      <c r="N6" s="20"/>
      <c r="O6" s="20"/>
      <c r="P6" s="20">
        <f>E6/5</f>
        <v>13.750399999999999</v>
      </c>
      <c r="Q6" s="22"/>
      <c r="R6" s="22"/>
      <c r="S6" s="20"/>
      <c r="T6" s="20">
        <f>(F6+O6+Q6)/P6</f>
        <v>14.756443448917851</v>
      </c>
      <c r="U6" s="20">
        <f>(F6+O6)/P6</f>
        <v>14.756443448917851</v>
      </c>
      <c r="V6" s="20">
        <v>17.324200000000001</v>
      </c>
      <c r="W6" s="20">
        <v>23.366399999999999</v>
      </c>
      <c r="X6" s="20">
        <v>21.144400000000001</v>
      </c>
      <c r="Y6" s="20">
        <v>23.4376</v>
      </c>
      <c r="Z6" s="20">
        <v>26.4482</v>
      </c>
      <c r="AA6" s="20">
        <v>18.048400000000001</v>
      </c>
      <c r="AB6" s="20">
        <v>13.410399999999999</v>
      </c>
      <c r="AC6" s="20">
        <v>15.3436</v>
      </c>
      <c r="AD6" s="20">
        <v>16.416799999999999</v>
      </c>
      <c r="AE6" s="20">
        <v>25.577999999999999</v>
      </c>
      <c r="AF6" s="20" t="s">
        <v>39</v>
      </c>
      <c r="AG6" s="20">
        <f t="shared" ref="AG6:AG24" si="3">G6*Q6</f>
        <v>0</v>
      </c>
      <c r="AH6" s="1"/>
      <c r="AI6" s="1" t="str">
        <f>VLOOKUP(A6,[1]Sheet!$A:$AJ,36,0)</f>
        <v>SU000722</v>
      </c>
      <c r="AJ6" s="1">
        <f>(SUM(V6:AE6)+P6)/11*22</f>
        <v>428.53680000000003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14.929</v>
      </c>
      <c r="D7" s="1">
        <v>146.93199999999999</v>
      </c>
      <c r="E7" s="1">
        <v>51.88</v>
      </c>
      <c r="F7" s="1">
        <v>105.91500000000001</v>
      </c>
      <c r="G7" s="8">
        <v>1</v>
      </c>
      <c r="H7" s="1">
        <v>45</v>
      </c>
      <c r="I7" s="10" t="s">
        <v>41</v>
      </c>
      <c r="J7" s="1"/>
      <c r="K7" s="1">
        <v>50.2</v>
      </c>
      <c r="L7" s="1">
        <f t="shared" si="2"/>
        <v>1.6799999999999997</v>
      </c>
      <c r="M7" s="1"/>
      <c r="N7" s="1"/>
      <c r="O7" s="1"/>
      <c r="P7" s="1">
        <f t="shared" ref="P7:P69" si="4">E7/5</f>
        <v>10.376000000000001</v>
      </c>
      <c r="Q7" s="5">
        <f t="shared" ref="Q7:Q18" si="5">11*P7-O7-F7</f>
        <v>8.2210000000000036</v>
      </c>
      <c r="R7" s="5"/>
      <c r="S7" s="1"/>
      <c r="T7" s="1">
        <f t="shared" ref="T7:T69" si="6">(F7+O7+Q7)/P7</f>
        <v>11</v>
      </c>
      <c r="U7" s="1">
        <f t="shared" ref="U7:U69" si="7">(F7+O7)/P7</f>
        <v>10.207690824980725</v>
      </c>
      <c r="V7" s="1">
        <v>10.380800000000001</v>
      </c>
      <c r="W7" s="1">
        <v>10.6516</v>
      </c>
      <c r="X7" s="1">
        <v>9.8163999999999998</v>
      </c>
      <c r="Y7" s="1">
        <v>8.6964000000000006</v>
      </c>
      <c r="Z7" s="1">
        <v>13.335800000000001</v>
      </c>
      <c r="AA7" s="1">
        <v>10.0566</v>
      </c>
      <c r="AB7" s="1">
        <v>5.9832000000000001</v>
      </c>
      <c r="AC7" s="1">
        <v>8.5864000000000011</v>
      </c>
      <c r="AD7" s="1">
        <v>10.2408</v>
      </c>
      <c r="AE7" s="1">
        <v>11.5708</v>
      </c>
      <c r="AF7" s="1" t="s">
        <v>42</v>
      </c>
      <c r="AG7" s="1">
        <f t="shared" si="3"/>
        <v>8.2210000000000036</v>
      </c>
      <c r="AH7" s="1"/>
      <c r="AI7" s="1" t="str">
        <f>VLOOKUP(A7,[1]Sheet!$A:$AJ,36,0)</f>
        <v>SU001523</v>
      </c>
      <c r="AJ7" s="1">
        <f t="shared" ref="AJ7:AJ8" si="8">(SUM(V7:AE7)+P7)/11*22</f>
        <v>219.3896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43</v>
      </c>
      <c r="B8" s="1" t="s">
        <v>37</v>
      </c>
      <c r="C8" s="1">
        <v>48.368000000000002</v>
      </c>
      <c r="D8" s="1">
        <v>298.67200000000003</v>
      </c>
      <c r="E8" s="1">
        <v>60.156999999999996</v>
      </c>
      <c r="F8" s="11">
        <f>283.327-192</f>
        <v>91.326999999999998</v>
      </c>
      <c r="G8" s="8">
        <v>1</v>
      </c>
      <c r="H8" s="1">
        <v>45</v>
      </c>
      <c r="I8" s="1" t="s">
        <v>38</v>
      </c>
      <c r="J8" s="1"/>
      <c r="K8" s="1">
        <v>58.7</v>
      </c>
      <c r="L8" s="1">
        <f t="shared" si="2"/>
        <v>1.4569999999999936</v>
      </c>
      <c r="M8" s="1"/>
      <c r="N8" s="1"/>
      <c r="O8" s="1">
        <v>33.482999999999983</v>
      </c>
      <c r="P8" s="1">
        <f t="shared" si="4"/>
        <v>12.0314</v>
      </c>
      <c r="Q8" s="5">
        <f t="shared" si="5"/>
        <v>7.5354000000000099</v>
      </c>
      <c r="R8" s="5"/>
      <c r="S8" s="1"/>
      <c r="T8" s="1">
        <f t="shared" si="6"/>
        <v>10.999999999999998</v>
      </c>
      <c r="U8" s="1">
        <f t="shared" si="7"/>
        <v>10.373688847515666</v>
      </c>
      <c r="V8" s="1">
        <v>12.545199999999999</v>
      </c>
      <c r="W8" s="1">
        <v>11.930999999999999</v>
      </c>
      <c r="X8" s="1">
        <v>10.3462</v>
      </c>
      <c r="Y8" s="1">
        <v>9.8420000000000005</v>
      </c>
      <c r="Z8" s="1">
        <v>9.8415999999999997</v>
      </c>
      <c r="AA8" s="1">
        <v>9.7949999999999999</v>
      </c>
      <c r="AB8" s="1">
        <v>10.889799999999999</v>
      </c>
      <c r="AC8" s="1">
        <v>15.539400000000001</v>
      </c>
      <c r="AD8" s="1">
        <v>13.347</v>
      </c>
      <c r="AE8" s="1">
        <v>9.3233999999999995</v>
      </c>
      <c r="AF8" s="11" t="s">
        <v>44</v>
      </c>
      <c r="AG8" s="1">
        <f t="shared" si="3"/>
        <v>7.5354000000000099</v>
      </c>
      <c r="AH8" s="1"/>
      <c r="AI8" s="1" t="str">
        <f>VLOOKUP(A8,[1]Sheet!$A:$AJ,36,0)</f>
        <v>SU001721</v>
      </c>
      <c r="AJ8" s="1">
        <f t="shared" si="8"/>
        <v>250.864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46</v>
      </c>
      <c r="C9" s="1"/>
      <c r="D9" s="1">
        <v>481</v>
      </c>
      <c r="E9" s="1">
        <v>166</v>
      </c>
      <c r="F9" s="11">
        <f>276+192</f>
        <v>468</v>
      </c>
      <c r="G9" s="8">
        <v>0.45</v>
      </c>
      <c r="H9" s="1">
        <v>45</v>
      </c>
      <c r="I9" s="1" t="s">
        <v>38</v>
      </c>
      <c r="J9" s="1"/>
      <c r="K9" s="1">
        <v>214</v>
      </c>
      <c r="L9" s="1">
        <f t="shared" si="2"/>
        <v>-48</v>
      </c>
      <c r="M9" s="1"/>
      <c r="N9" s="1"/>
      <c r="O9" s="1"/>
      <c r="P9" s="1">
        <f t="shared" si="4"/>
        <v>33.200000000000003</v>
      </c>
      <c r="Q9" s="5"/>
      <c r="R9" s="5"/>
      <c r="S9" s="1"/>
      <c r="T9" s="1">
        <f t="shared" si="6"/>
        <v>14.096385542168674</v>
      </c>
      <c r="U9" s="1">
        <f t="shared" si="7"/>
        <v>14.096385542168674</v>
      </c>
      <c r="V9" s="1">
        <v>34.200000000000003</v>
      </c>
      <c r="W9" s="1">
        <v>39.6</v>
      </c>
      <c r="X9" s="1">
        <v>45</v>
      </c>
      <c r="Y9" s="1">
        <v>43.2</v>
      </c>
      <c r="Z9" s="1">
        <v>36</v>
      </c>
      <c r="AA9" s="1">
        <v>31.8</v>
      </c>
      <c r="AB9" s="1">
        <v>28.4</v>
      </c>
      <c r="AC9" s="1">
        <v>49.2</v>
      </c>
      <c r="AD9" s="1">
        <v>44.4</v>
      </c>
      <c r="AE9" s="1">
        <v>34.200000000000003</v>
      </c>
      <c r="AF9" s="11" t="s">
        <v>47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48</v>
      </c>
      <c r="B10" s="20" t="s">
        <v>46</v>
      </c>
      <c r="C10" s="20">
        <v>128</v>
      </c>
      <c r="D10" s="20">
        <v>322</v>
      </c>
      <c r="E10" s="20">
        <v>274</v>
      </c>
      <c r="F10" s="20">
        <v>128</v>
      </c>
      <c r="G10" s="21">
        <v>0.45</v>
      </c>
      <c r="H10" s="20">
        <v>45</v>
      </c>
      <c r="I10" s="20" t="s">
        <v>38</v>
      </c>
      <c r="J10" s="20"/>
      <c r="K10" s="20">
        <v>294</v>
      </c>
      <c r="L10" s="20">
        <f t="shared" si="2"/>
        <v>-20</v>
      </c>
      <c r="M10" s="20"/>
      <c r="N10" s="20"/>
      <c r="O10" s="20">
        <v>261.89999999999998</v>
      </c>
      <c r="P10" s="20">
        <f t="shared" si="4"/>
        <v>54.8</v>
      </c>
      <c r="Q10" s="22">
        <f>8*P10-O10-F10</f>
        <v>48.5</v>
      </c>
      <c r="R10" s="22"/>
      <c r="S10" s="20"/>
      <c r="T10" s="20">
        <f t="shared" si="6"/>
        <v>8</v>
      </c>
      <c r="U10" s="20">
        <f t="shared" si="7"/>
        <v>7.1149635036496353</v>
      </c>
      <c r="V10" s="20">
        <v>58.4</v>
      </c>
      <c r="W10" s="20">
        <v>52</v>
      </c>
      <c r="X10" s="20">
        <v>61.4</v>
      </c>
      <c r="Y10" s="20">
        <v>64</v>
      </c>
      <c r="Z10" s="20">
        <v>55.8</v>
      </c>
      <c r="AA10" s="20">
        <v>42.4</v>
      </c>
      <c r="AB10" s="20">
        <v>35.799999999999997</v>
      </c>
      <c r="AC10" s="20">
        <v>64</v>
      </c>
      <c r="AD10" s="20">
        <v>56</v>
      </c>
      <c r="AE10" s="20">
        <v>20.8</v>
      </c>
      <c r="AF10" s="20" t="s">
        <v>39</v>
      </c>
      <c r="AG10" s="20">
        <f t="shared" si="3"/>
        <v>21.824999999999999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46</v>
      </c>
      <c r="C11" s="1">
        <v>40</v>
      </c>
      <c r="D11" s="1">
        <v>77</v>
      </c>
      <c r="E11" s="1">
        <v>32</v>
      </c>
      <c r="F11" s="1">
        <v>85</v>
      </c>
      <c r="G11" s="8">
        <v>0.17</v>
      </c>
      <c r="H11" s="1">
        <v>180</v>
      </c>
      <c r="I11" s="1" t="s">
        <v>38</v>
      </c>
      <c r="J11" s="1"/>
      <c r="K11" s="1">
        <v>32</v>
      </c>
      <c r="L11" s="1">
        <f t="shared" si="2"/>
        <v>0</v>
      </c>
      <c r="M11" s="1"/>
      <c r="N11" s="1"/>
      <c r="O11" s="1"/>
      <c r="P11" s="1">
        <f t="shared" si="4"/>
        <v>6.4</v>
      </c>
      <c r="Q11" s="5"/>
      <c r="R11" s="5"/>
      <c r="S11" s="1"/>
      <c r="T11" s="1">
        <f t="shared" si="6"/>
        <v>13.28125</v>
      </c>
      <c r="U11" s="1">
        <f t="shared" si="7"/>
        <v>13.28125</v>
      </c>
      <c r="V11" s="1">
        <v>6.8</v>
      </c>
      <c r="W11" s="1">
        <v>8.8000000000000007</v>
      </c>
      <c r="X11" s="1">
        <v>8.1999999999999993</v>
      </c>
      <c r="Y11" s="1">
        <v>3</v>
      </c>
      <c r="Z11" s="1">
        <v>3.2</v>
      </c>
      <c r="AA11" s="1">
        <v>2.6</v>
      </c>
      <c r="AB11" s="1">
        <v>2</v>
      </c>
      <c r="AC11" s="1">
        <v>2.5619999999999998</v>
      </c>
      <c r="AD11" s="1">
        <v>3.6</v>
      </c>
      <c r="AE11" s="1">
        <v>9</v>
      </c>
      <c r="AF11" s="1"/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46</v>
      </c>
      <c r="C12" s="1">
        <v>45</v>
      </c>
      <c r="D12" s="1">
        <v>24</v>
      </c>
      <c r="E12" s="1">
        <v>39</v>
      </c>
      <c r="F12" s="1">
        <v>1</v>
      </c>
      <c r="G12" s="8">
        <v>0.3</v>
      </c>
      <c r="H12" s="1">
        <v>40</v>
      </c>
      <c r="I12" s="1" t="s">
        <v>38</v>
      </c>
      <c r="J12" s="1"/>
      <c r="K12" s="1">
        <v>45</v>
      </c>
      <c r="L12" s="1">
        <f t="shared" si="2"/>
        <v>-6</v>
      </c>
      <c r="M12" s="1"/>
      <c r="N12" s="1"/>
      <c r="O12" s="1">
        <v>41.4</v>
      </c>
      <c r="P12" s="1">
        <f t="shared" si="4"/>
        <v>7.8</v>
      </c>
      <c r="Q12" s="5">
        <f t="shared" si="5"/>
        <v>43.4</v>
      </c>
      <c r="R12" s="5"/>
      <c r="S12" s="1"/>
      <c r="T12" s="1">
        <f t="shared" si="6"/>
        <v>11</v>
      </c>
      <c r="U12" s="1">
        <f t="shared" si="7"/>
        <v>5.4358974358974361</v>
      </c>
      <c r="V12" s="1">
        <v>7.2</v>
      </c>
      <c r="W12" s="1">
        <v>4.2</v>
      </c>
      <c r="X12" s="1">
        <v>4.2</v>
      </c>
      <c r="Y12" s="1">
        <v>4.2</v>
      </c>
      <c r="Z12" s="1">
        <v>3.6</v>
      </c>
      <c r="AA12" s="1">
        <v>0.4</v>
      </c>
      <c r="AB12" s="1">
        <v>1.4</v>
      </c>
      <c r="AC12" s="1">
        <v>7.6</v>
      </c>
      <c r="AD12" s="1">
        <v>6.6</v>
      </c>
      <c r="AE12" s="1">
        <v>3</v>
      </c>
      <c r="AF12" s="1"/>
      <c r="AG12" s="1">
        <f t="shared" si="3"/>
        <v>13.02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46</v>
      </c>
      <c r="C13" s="1">
        <v>42</v>
      </c>
      <c r="D13" s="1">
        <v>133</v>
      </c>
      <c r="E13" s="1">
        <v>35</v>
      </c>
      <c r="F13" s="1">
        <v>84</v>
      </c>
      <c r="G13" s="8">
        <v>0.17</v>
      </c>
      <c r="H13" s="1">
        <v>180</v>
      </c>
      <c r="I13" s="1" t="s">
        <v>38</v>
      </c>
      <c r="J13" s="1"/>
      <c r="K13" s="1">
        <v>35</v>
      </c>
      <c r="L13" s="1">
        <f t="shared" si="2"/>
        <v>0</v>
      </c>
      <c r="M13" s="1"/>
      <c r="N13" s="1"/>
      <c r="O13" s="1"/>
      <c r="P13" s="1">
        <f t="shared" si="4"/>
        <v>7</v>
      </c>
      <c r="Q13" s="5"/>
      <c r="R13" s="5"/>
      <c r="S13" s="1"/>
      <c r="T13" s="1">
        <f t="shared" si="6"/>
        <v>12</v>
      </c>
      <c r="U13" s="1">
        <f t="shared" si="7"/>
        <v>12</v>
      </c>
      <c r="V13" s="1">
        <v>7.6</v>
      </c>
      <c r="W13" s="1">
        <v>9.6</v>
      </c>
      <c r="X13" s="1">
        <v>9.8000000000000007</v>
      </c>
      <c r="Y13" s="1">
        <v>6.4</v>
      </c>
      <c r="Z13" s="1">
        <v>10.8</v>
      </c>
      <c r="AA13" s="1">
        <v>10</v>
      </c>
      <c r="AB13" s="1">
        <v>6</v>
      </c>
      <c r="AC13" s="1">
        <v>9.6</v>
      </c>
      <c r="AD13" s="1">
        <v>9</v>
      </c>
      <c r="AE13" s="1">
        <v>7</v>
      </c>
      <c r="AF13" s="1"/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46</v>
      </c>
      <c r="C14" s="1">
        <v>5</v>
      </c>
      <c r="D14" s="1">
        <v>6</v>
      </c>
      <c r="E14" s="1">
        <v>5</v>
      </c>
      <c r="F14" s="1">
        <v>6</v>
      </c>
      <c r="G14" s="8">
        <v>0.35</v>
      </c>
      <c r="H14" s="1">
        <v>50</v>
      </c>
      <c r="I14" s="1" t="s">
        <v>38</v>
      </c>
      <c r="J14" s="1"/>
      <c r="K14" s="1">
        <v>5</v>
      </c>
      <c r="L14" s="1">
        <f t="shared" si="2"/>
        <v>0</v>
      </c>
      <c r="M14" s="1"/>
      <c r="N14" s="1"/>
      <c r="O14" s="1">
        <v>8</v>
      </c>
      <c r="P14" s="1">
        <f t="shared" si="4"/>
        <v>1</v>
      </c>
      <c r="Q14" s="5"/>
      <c r="R14" s="5"/>
      <c r="S14" s="1"/>
      <c r="T14" s="1">
        <f t="shared" si="6"/>
        <v>14</v>
      </c>
      <c r="U14" s="1">
        <f t="shared" si="7"/>
        <v>14</v>
      </c>
      <c r="V14" s="1">
        <v>1.4</v>
      </c>
      <c r="W14" s="1">
        <v>0.8</v>
      </c>
      <c r="X14" s="1">
        <v>0.4</v>
      </c>
      <c r="Y14" s="1">
        <v>0.6</v>
      </c>
      <c r="Z14" s="1">
        <v>0.6</v>
      </c>
      <c r="AA14" s="1">
        <v>0.8</v>
      </c>
      <c r="AB14" s="1">
        <v>1</v>
      </c>
      <c r="AC14" s="1">
        <v>1.2</v>
      </c>
      <c r="AD14" s="1">
        <v>1</v>
      </c>
      <c r="AE14" s="1">
        <v>-0.2</v>
      </c>
      <c r="AF14" s="1" t="s">
        <v>53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46</v>
      </c>
      <c r="C15" s="1">
        <v>4</v>
      </c>
      <c r="D15" s="1">
        <v>24</v>
      </c>
      <c r="E15" s="1">
        <v>3</v>
      </c>
      <c r="F15" s="1">
        <v>24</v>
      </c>
      <c r="G15" s="8">
        <v>0.35</v>
      </c>
      <c r="H15" s="1">
        <v>50</v>
      </c>
      <c r="I15" s="1" t="s">
        <v>38</v>
      </c>
      <c r="J15" s="1"/>
      <c r="K15" s="1">
        <v>6</v>
      </c>
      <c r="L15" s="1">
        <f t="shared" si="2"/>
        <v>-3</v>
      </c>
      <c r="M15" s="1"/>
      <c r="N15" s="1"/>
      <c r="O15" s="1"/>
      <c r="P15" s="1">
        <f t="shared" si="4"/>
        <v>0.6</v>
      </c>
      <c r="Q15" s="5"/>
      <c r="R15" s="5"/>
      <c r="S15" s="1"/>
      <c r="T15" s="1">
        <f t="shared" si="6"/>
        <v>40</v>
      </c>
      <c r="U15" s="1">
        <f t="shared" si="7"/>
        <v>40</v>
      </c>
      <c r="V15" s="1">
        <v>1.2</v>
      </c>
      <c r="W15" s="1">
        <v>2</v>
      </c>
      <c r="X15" s="1">
        <v>1.4</v>
      </c>
      <c r="Y15" s="1">
        <v>0.8</v>
      </c>
      <c r="Z15" s="1">
        <v>0.8</v>
      </c>
      <c r="AA15" s="1">
        <v>2.2000000000000002</v>
      </c>
      <c r="AB15" s="1">
        <v>0.4</v>
      </c>
      <c r="AC15" s="1">
        <v>0</v>
      </c>
      <c r="AD15" s="1">
        <v>1.8</v>
      </c>
      <c r="AE15" s="1">
        <v>-1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55</v>
      </c>
      <c r="B16" s="17" t="s">
        <v>37</v>
      </c>
      <c r="C16" s="17">
        <v>42.453000000000003</v>
      </c>
      <c r="D16" s="17">
        <v>138.83600000000001</v>
      </c>
      <c r="E16" s="17">
        <v>87.174000000000007</v>
      </c>
      <c r="F16" s="17">
        <v>88.843999999999994</v>
      </c>
      <c r="G16" s="18">
        <v>1</v>
      </c>
      <c r="H16" s="17">
        <v>55</v>
      </c>
      <c r="I16" s="17" t="s">
        <v>38</v>
      </c>
      <c r="J16" s="17"/>
      <c r="K16" s="17">
        <v>84.24</v>
      </c>
      <c r="L16" s="17">
        <f t="shared" si="2"/>
        <v>2.9340000000000117</v>
      </c>
      <c r="M16" s="17"/>
      <c r="N16" s="17"/>
      <c r="O16" s="17">
        <v>87.561800000000005</v>
      </c>
      <c r="P16" s="17">
        <f t="shared" si="4"/>
        <v>17.434800000000003</v>
      </c>
      <c r="Q16" s="19">
        <f>12*P16-O16-F16</f>
        <v>32.811800000000034</v>
      </c>
      <c r="R16" s="19"/>
      <c r="S16" s="17"/>
      <c r="T16" s="17">
        <f t="shared" si="6"/>
        <v>12</v>
      </c>
      <c r="U16" s="17">
        <f t="shared" si="7"/>
        <v>10.118028311193703</v>
      </c>
      <c r="V16" s="17">
        <v>17.8</v>
      </c>
      <c r="W16" s="17">
        <v>15.523199999999999</v>
      </c>
      <c r="X16" s="17">
        <v>15.695</v>
      </c>
      <c r="Y16" s="17">
        <v>19.034400000000002</v>
      </c>
      <c r="Z16" s="17">
        <v>19.564800000000002</v>
      </c>
      <c r="AA16" s="17">
        <v>18.7056</v>
      </c>
      <c r="AB16" s="17">
        <v>16.7348</v>
      </c>
      <c r="AC16" s="17">
        <v>22.9956</v>
      </c>
      <c r="AD16" s="17">
        <v>23.9008</v>
      </c>
      <c r="AE16" s="17">
        <v>26.327000000000002</v>
      </c>
      <c r="AF16" s="17" t="s">
        <v>56</v>
      </c>
      <c r="AG16" s="17">
        <f t="shared" si="3"/>
        <v>32.811800000000034</v>
      </c>
      <c r="AH16" s="1"/>
      <c r="AI16" s="1" t="str">
        <f>VLOOKUP(A16,[1]Sheet!$A:$AJ,36,0)</f>
        <v>SU002035</v>
      </c>
      <c r="AJ16" s="1">
        <f t="shared" ref="AJ16:AJ24" si="9">(SUM(V16:AE16)+P16)/11*22</f>
        <v>427.43200000000002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57</v>
      </c>
      <c r="B17" s="17" t="s">
        <v>37</v>
      </c>
      <c r="C17" s="17">
        <v>493.41500000000002</v>
      </c>
      <c r="D17" s="17">
        <v>1889.751</v>
      </c>
      <c r="E17" s="17">
        <v>741.21799999999996</v>
      </c>
      <c r="F17" s="17">
        <v>1159.1300000000001</v>
      </c>
      <c r="G17" s="18">
        <v>1</v>
      </c>
      <c r="H17" s="17">
        <v>50</v>
      </c>
      <c r="I17" s="17" t="s">
        <v>38</v>
      </c>
      <c r="J17" s="17"/>
      <c r="K17" s="17">
        <v>754.5</v>
      </c>
      <c r="L17" s="17">
        <f t="shared" si="2"/>
        <v>-13.282000000000039</v>
      </c>
      <c r="M17" s="17"/>
      <c r="N17" s="17"/>
      <c r="O17" s="17">
        <v>519.05392000000018</v>
      </c>
      <c r="P17" s="17">
        <f t="shared" si="4"/>
        <v>148.24359999999999</v>
      </c>
      <c r="Q17" s="19">
        <f>12*P17-O17-F17</f>
        <v>100.73927999999933</v>
      </c>
      <c r="R17" s="19"/>
      <c r="S17" s="17"/>
      <c r="T17" s="17">
        <f t="shared" si="6"/>
        <v>12</v>
      </c>
      <c r="U17" s="17">
        <f t="shared" si="7"/>
        <v>11.320447695549761</v>
      </c>
      <c r="V17" s="17">
        <v>170.4864</v>
      </c>
      <c r="W17" s="17">
        <v>162.62960000000001</v>
      </c>
      <c r="X17" s="17">
        <v>144.03120000000001</v>
      </c>
      <c r="Y17" s="17">
        <v>165.55879999999999</v>
      </c>
      <c r="Z17" s="17">
        <v>169.62280000000001</v>
      </c>
      <c r="AA17" s="17">
        <v>131.8356</v>
      </c>
      <c r="AB17" s="17">
        <v>150.05199999999999</v>
      </c>
      <c r="AC17" s="17">
        <v>186.96279999999999</v>
      </c>
      <c r="AD17" s="17">
        <v>179.75380000000001</v>
      </c>
      <c r="AE17" s="17">
        <v>48.911200000000001</v>
      </c>
      <c r="AF17" s="17" t="s">
        <v>58</v>
      </c>
      <c r="AG17" s="17">
        <f t="shared" si="3"/>
        <v>100.73927999999933</v>
      </c>
      <c r="AH17" s="1"/>
      <c r="AI17" s="1" t="str">
        <f>VLOOKUP(A17,[1]Sheet!$A:$AJ,36,0)</f>
        <v>SU000126</v>
      </c>
      <c r="AJ17" s="1">
        <f t="shared" si="9"/>
        <v>3316.1756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37</v>
      </c>
      <c r="C18" s="1">
        <v>6.1710000000000003</v>
      </c>
      <c r="D18" s="1">
        <v>43.368000000000002</v>
      </c>
      <c r="E18" s="1">
        <v>27.382999999999999</v>
      </c>
      <c r="F18" s="1">
        <v>21.277000000000001</v>
      </c>
      <c r="G18" s="8">
        <v>1</v>
      </c>
      <c r="H18" s="1">
        <v>60</v>
      </c>
      <c r="I18" s="1" t="s">
        <v>38</v>
      </c>
      <c r="J18" s="1"/>
      <c r="K18" s="1">
        <v>32</v>
      </c>
      <c r="L18" s="1">
        <f t="shared" si="2"/>
        <v>-4.6170000000000009</v>
      </c>
      <c r="M18" s="1"/>
      <c r="N18" s="1"/>
      <c r="O18" s="1">
        <v>27.30899999999999</v>
      </c>
      <c r="P18" s="1">
        <f t="shared" si="4"/>
        <v>5.4765999999999995</v>
      </c>
      <c r="Q18" s="5">
        <f t="shared" si="5"/>
        <v>11.656600000000005</v>
      </c>
      <c r="R18" s="5"/>
      <c r="S18" s="1"/>
      <c r="T18" s="1">
        <f t="shared" si="6"/>
        <v>11</v>
      </c>
      <c r="U18" s="1">
        <f t="shared" si="7"/>
        <v>8.87156264835847</v>
      </c>
      <c r="V18" s="1">
        <v>5.1229999999999993</v>
      </c>
      <c r="W18" s="1">
        <v>3.5110000000000001</v>
      </c>
      <c r="X18" s="1">
        <v>3.6865999999999999</v>
      </c>
      <c r="Y18" s="1">
        <v>5.4298000000000002</v>
      </c>
      <c r="Z18" s="1">
        <v>6.2281999999999993</v>
      </c>
      <c r="AA18" s="1">
        <v>4.2115999999999998</v>
      </c>
      <c r="AB18" s="1">
        <v>3.6911999999999998</v>
      </c>
      <c r="AC18" s="1">
        <v>3.6804000000000001</v>
      </c>
      <c r="AD18" s="1">
        <v>2.613</v>
      </c>
      <c r="AE18" s="1">
        <v>6.5693999999999999</v>
      </c>
      <c r="AF18" s="1"/>
      <c r="AG18" s="1">
        <f t="shared" si="3"/>
        <v>11.656600000000005</v>
      </c>
      <c r="AH18" s="1"/>
      <c r="AI18" s="1" t="str">
        <f>VLOOKUP(A18,[1]Sheet!$A:$AJ,36,0)</f>
        <v>SU002011</v>
      </c>
      <c r="AJ18" s="1">
        <f t="shared" si="9"/>
        <v>100.44159999999999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7" t="s">
        <v>60</v>
      </c>
      <c r="B19" s="17" t="s">
        <v>37</v>
      </c>
      <c r="C19" s="17">
        <v>178.006</v>
      </c>
      <c r="D19" s="17">
        <v>1027.2650000000001</v>
      </c>
      <c r="E19" s="17">
        <v>290.37200000000001</v>
      </c>
      <c r="F19" s="17">
        <v>482.26400000000001</v>
      </c>
      <c r="G19" s="18">
        <v>1</v>
      </c>
      <c r="H19" s="17">
        <v>60</v>
      </c>
      <c r="I19" s="17" t="s">
        <v>38</v>
      </c>
      <c r="J19" s="17"/>
      <c r="K19" s="17">
        <v>290</v>
      </c>
      <c r="L19" s="17">
        <f t="shared" si="2"/>
        <v>0.3720000000000141</v>
      </c>
      <c r="M19" s="17"/>
      <c r="N19" s="17"/>
      <c r="O19" s="17">
        <v>150.51479999999989</v>
      </c>
      <c r="P19" s="17">
        <f t="shared" si="4"/>
        <v>58.074400000000004</v>
      </c>
      <c r="Q19" s="19">
        <f>12*P19-O19-F19</f>
        <v>64.114000000000146</v>
      </c>
      <c r="R19" s="19"/>
      <c r="S19" s="17"/>
      <c r="T19" s="17">
        <f t="shared" si="6"/>
        <v>12</v>
      </c>
      <c r="U19" s="17">
        <f t="shared" si="7"/>
        <v>10.896002369374456</v>
      </c>
      <c r="V19" s="17">
        <v>64.905999999999992</v>
      </c>
      <c r="W19" s="17">
        <v>66.080799999999996</v>
      </c>
      <c r="X19" s="17">
        <v>67.623999999999995</v>
      </c>
      <c r="Y19" s="17">
        <v>59.8658</v>
      </c>
      <c r="Z19" s="17">
        <v>66.309600000000003</v>
      </c>
      <c r="AA19" s="17">
        <v>86.118799999999993</v>
      </c>
      <c r="AB19" s="17">
        <v>106.4802</v>
      </c>
      <c r="AC19" s="17">
        <v>123.089</v>
      </c>
      <c r="AD19" s="17">
        <v>126.0908</v>
      </c>
      <c r="AE19" s="17">
        <v>119.1194</v>
      </c>
      <c r="AF19" s="17" t="s">
        <v>61</v>
      </c>
      <c r="AG19" s="17">
        <f t="shared" si="3"/>
        <v>64.114000000000146</v>
      </c>
      <c r="AH19" s="1"/>
      <c r="AI19" s="1" t="str">
        <f>VLOOKUP(A19,[1]Sheet!$A:$AJ,36,0)</f>
        <v>SU000251</v>
      </c>
      <c r="AJ19" s="1">
        <f t="shared" si="9"/>
        <v>1887.5175999999997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62</v>
      </c>
      <c r="B20" s="1" t="s">
        <v>37</v>
      </c>
      <c r="C20" s="1">
        <v>7.2729999999999997</v>
      </c>
      <c r="D20" s="1">
        <v>37.119999999999997</v>
      </c>
      <c r="E20" s="1">
        <v>14.135999999999999</v>
      </c>
      <c r="F20" s="1">
        <v>29.361999999999998</v>
      </c>
      <c r="G20" s="8">
        <v>1</v>
      </c>
      <c r="H20" s="1">
        <v>60</v>
      </c>
      <c r="I20" s="1" t="s">
        <v>38</v>
      </c>
      <c r="J20" s="1"/>
      <c r="K20" s="1">
        <v>13.8</v>
      </c>
      <c r="L20" s="1">
        <f t="shared" si="2"/>
        <v>0.33599999999999852</v>
      </c>
      <c r="M20" s="1"/>
      <c r="N20" s="1"/>
      <c r="O20" s="1"/>
      <c r="P20" s="1">
        <f t="shared" si="4"/>
        <v>2.8271999999999999</v>
      </c>
      <c r="Q20" s="5">
        <v>4</v>
      </c>
      <c r="R20" s="5"/>
      <c r="S20" s="1"/>
      <c r="T20" s="1">
        <f t="shared" si="6"/>
        <v>11.800367855121674</v>
      </c>
      <c r="U20" s="1">
        <f t="shared" si="7"/>
        <v>10.385540464063384</v>
      </c>
      <c r="V20" s="1">
        <v>2.4777999999999998</v>
      </c>
      <c r="W20" s="1">
        <v>3.35</v>
      </c>
      <c r="X20" s="1">
        <v>3.8723999999999998</v>
      </c>
      <c r="Y20" s="1">
        <v>3.335</v>
      </c>
      <c r="Z20" s="1">
        <v>2.9942000000000002</v>
      </c>
      <c r="AA20" s="1">
        <v>3.1122000000000001</v>
      </c>
      <c r="AB20" s="1">
        <v>3.6328</v>
      </c>
      <c r="AC20" s="1">
        <v>4.3681999999999999</v>
      </c>
      <c r="AD20" s="1">
        <v>4.0166000000000004</v>
      </c>
      <c r="AE20" s="1">
        <v>3.1436000000000002</v>
      </c>
      <c r="AF20" s="1"/>
      <c r="AG20" s="1">
        <f t="shared" si="3"/>
        <v>4</v>
      </c>
      <c r="AH20" s="1"/>
      <c r="AI20" s="1" t="s">
        <v>149</v>
      </c>
      <c r="AJ20" s="1">
        <f t="shared" si="9"/>
        <v>74.260000000000005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7" t="s">
        <v>63</v>
      </c>
      <c r="B21" s="17" t="s">
        <v>37</v>
      </c>
      <c r="C21" s="17">
        <v>111.322</v>
      </c>
      <c r="D21" s="17">
        <v>165.59200000000001</v>
      </c>
      <c r="E21" s="17">
        <v>115.91</v>
      </c>
      <c r="F21" s="17">
        <v>153.16800000000001</v>
      </c>
      <c r="G21" s="18">
        <v>1</v>
      </c>
      <c r="H21" s="17">
        <v>60</v>
      </c>
      <c r="I21" s="17" t="s">
        <v>38</v>
      </c>
      <c r="J21" s="17"/>
      <c r="K21" s="17">
        <v>109</v>
      </c>
      <c r="L21" s="17">
        <f t="shared" si="2"/>
        <v>6.9099999999999966</v>
      </c>
      <c r="M21" s="17"/>
      <c r="N21" s="17"/>
      <c r="O21" s="17">
        <v>126.60568000000001</v>
      </c>
      <c r="P21" s="17">
        <f t="shared" si="4"/>
        <v>23.181999999999999</v>
      </c>
      <c r="Q21" s="19"/>
      <c r="R21" s="19"/>
      <c r="S21" s="17"/>
      <c r="T21" s="17">
        <f t="shared" si="6"/>
        <v>12.06857389353809</v>
      </c>
      <c r="U21" s="17">
        <f t="shared" si="7"/>
        <v>12.06857389353809</v>
      </c>
      <c r="V21" s="17">
        <v>27.387599999999999</v>
      </c>
      <c r="W21" s="17">
        <v>24.055</v>
      </c>
      <c r="X21" s="17">
        <v>21.225000000000001</v>
      </c>
      <c r="Y21" s="17">
        <v>28.329599999999999</v>
      </c>
      <c r="Z21" s="17">
        <v>26.4</v>
      </c>
      <c r="AA21" s="17">
        <v>22.459</v>
      </c>
      <c r="AB21" s="17">
        <v>25.966999999999999</v>
      </c>
      <c r="AC21" s="17">
        <v>33.745600000000003</v>
      </c>
      <c r="AD21" s="17">
        <v>36.382399999999997</v>
      </c>
      <c r="AE21" s="17">
        <v>29.8918</v>
      </c>
      <c r="AF21" s="17" t="s">
        <v>58</v>
      </c>
      <c r="AG21" s="17">
        <f t="shared" si="3"/>
        <v>0</v>
      </c>
      <c r="AH21" s="1"/>
      <c r="AI21" s="1" t="str">
        <f>VLOOKUP(A21,[1]Sheet!$A:$AJ,36,0)</f>
        <v>SU002010</v>
      </c>
      <c r="AJ21" s="1">
        <f t="shared" si="9"/>
        <v>598.04999999999995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64</v>
      </c>
      <c r="B22" s="20" t="s">
        <v>37</v>
      </c>
      <c r="C22" s="20">
        <v>-0.93200000000000005</v>
      </c>
      <c r="D22" s="20">
        <v>147.47999999999999</v>
      </c>
      <c r="E22" s="20">
        <v>60.561999999999998</v>
      </c>
      <c r="F22" s="20">
        <v>85.986000000000004</v>
      </c>
      <c r="G22" s="21">
        <v>1</v>
      </c>
      <c r="H22" s="20">
        <v>60</v>
      </c>
      <c r="I22" s="20" t="s">
        <v>38</v>
      </c>
      <c r="J22" s="20"/>
      <c r="K22" s="20">
        <v>60.54</v>
      </c>
      <c r="L22" s="20">
        <f t="shared" si="2"/>
        <v>2.1999999999998465E-2</v>
      </c>
      <c r="M22" s="20"/>
      <c r="N22" s="20"/>
      <c r="O22" s="20">
        <v>17.1388</v>
      </c>
      <c r="P22" s="20">
        <f t="shared" si="4"/>
        <v>12.112399999999999</v>
      </c>
      <c r="Q22" s="22"/>
      <c r="R22" s="22"/>
      <c r="S22" s="20"/>
      <c r="T22" s="20">
        <f t="shared" si="6"/>
        <v>8.5139856675803323</v>
      </c>
      <c r="U22" s="20">
        <f t="shared" si="7"/>
        <v>8.5139856675803323</v>
      </c>
      <c r="V22" s="20">
        <v>11.5832</v>
      </c>
      <c r="W22" s="20">
        <v>12.484</v>
      </c>
      <c r="X22" s="20">
        <v>13.176399999999999</v>
      </c>
      <c r="Y22" s="20">
        <v>15.6144</v>
      </c>
      <c r="Z22" s="20">
        <v>14.9276</v>
      </c>
      <c r="AA22" s="20">
        <v>10.361800000000001</v>
      </c>
      <c r="AB22" s="20">
        <v>9.8385999999999996</v>
      </c>
      <c r="AC22" s="20">
        <v>9.8447999999999993</v>
      </c>
      <c r="AD22" s="20">
        <v>9.4893999999999998</v>
      </c>
      <c r="AE22" s="20">
        <v>14.4114</v>
      </c>
      <c r="AF22" s="20" t="s">
        <v>39</v>
      </c>
      <c r="AG22" s="20">
        <f t="shared" si="3"/>
        <v>0</v>
      </c>
      <c r="AH22" s="1"/>
      <c r="AI22" s="1" t="str">
        <f>VLOOKUP(A22,[1]Sheet!$A:$AJ,36,0)</f>
        <v>SU002150</v>
      </c>
      <c r="AJ22" s="1">
        <f t="shared" si="9"/>
        <v>267.68800000000005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7" t="s">
        <v>65</v>
      </c>
      <c r="B23" s="17" t="s">
        <v>37</v>
      </c>
      <c r="C23" s="17">
        <v>66.929000000000002</v>
      </c>
      <c r="D23" s="17">
        <v>11.377000000000001</v>
      </c>
      <c r="E23" s="17">
        <v>60.713000000000001</v>
      </c>
      <c r="F23" s="17">
        <v>14.074</v>
      </c>
      <c r="G23" s="18">
        <v>1</v>
      </c>
      <c r="H23" s="17">
        <v>60</v>
      </c>
      <c r="I23" s="17" t="s">
        <v>38</v>
      </c>
      <c r="J23" s="17"/>
      <c r="K23" s="17">
        <v>55.78</v>
      </c>
      <c r="L23" s="17">
        <f t="shared" si="2"/>
        <v>4.9329999999999998</v>
      </c>
      <c r="M23" s="17"/>
      <c r="N23" s="17"/>
      <c r="O23" s="17">
        <v>81.0732</v>
      </c>
      <c r="P23" s="17">
        <f t="shared" si="4"/>
        <v>12.1426</v>
      </c>
      <c r="Q23" s="19">
        <f t="shared" ref="Q23:Q24" si="10">12*P23-O23-F23</f>
        <v>50.563999999999993</v>
      </c>
      <c r="R23" s="19"/>
      <c r="S23" s="17"/>
      <c r="T23" s="17">
        <f t="shared" si="6"/>
        <v>12</v>
      </c>
      <c r="U23" s="17">
        <f t="shared" si="7"/>
        <v>7.8358176996689339</v>
      </c>
      <c r="V23" s="17">
        <v>11.3538</v>
      </c>
      <c r="W23" s="17">
        <v>5.7496</v>
      </c>
      <c r="X23" s="17">
        <v>6.3587999999999996</v>
      </c>
      <c r="Y23" s="17">
        <v>9.3458000000000006</v>
      </c>
      <c r="Z23" s="17">
        <v>8.8163999999999998</v>
      </c>
      <c r="AA23" s="17">
        <v>7.1420000000000003</v>
      </c>
      <c r="AB23" s="17">
        <v>10.839</v>
      </c>
      <c r="AC23" s="17">
        <v>21.087199999999999</v>
      </c>
      <c r="AD23" s="17">
        <v>20.3752</v>
      </c>
      <c r="AE23" s="17">
        <v>15.800800000000001</v>
      </c>
      <c r="AF23" s="17" t="s">
        <v>61</v>
      </c>
      <c r="AG23" s="17">
        <f t="shared" si="3"/>
        <v>50.563999999999993</v>
      </c>
      <c r="AH23" s="1"/>
      <c r="AI23" s="1" t="str">
        <f>VLOOKUP(A23,[1]Sheet!$A:$AJ,36,0)</f>
        <v>SU002158</v>
      </c>
      <c r="AJ23" s="1">
        <f t="shared" si="9"/>
        <v>258.0224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66</v>
      </c>
      <c r="B24" s="17" t="s">
        <v>37</v>
      </c>
      <c r="C24" s="17">
        <v>16.695</v>
      </c>
      <c r="D24" s="17">
        <v>121.334</v>
      </c>
      <c r="E24" s="17">
        <v>66.3</v>
      </c>
      <c r="F24" s="17">
        <v>66.935000000000002</v>
      </c>
      <c r="G24" s="18">
        <v>1</v>
      </c>
      <c r="H24" s="17">
        <v>60</v>
      </c>
      <c r="I24" s="17" t="s">
        <v>38</v>
      </c>
      <c r="J24" s="17"/>
      <c r="K24" s="17">
        <v>62</v>
      </c>
      <c r="L24" s="17">
        <f t="shared" si="2"/>
        <v>4.2999999999999972</v>
      </c>
      <c r="M24" s="17"/>
      <c r="N24" s="17"/>
      <c r="O24" s="17">
        <v>50.990799999999993</v>
      </c>
      <c r="P24" s="17">
        <f t="shared" si="4"/>
        <v>13.26</v>
      </c>
      <c r="Q24" s="19">
        <f t="shared" si="10"/>
        <v>41.194200000000009</v>
      </c>
      <c r="R24" s="19"/>
      <c r="S24" s="17"/>
      <c r="T24" s="17">
        <f t="shared" si="6"/>
        <v>12</v>
      </c>
      <c r="U24" s="17">
        <f t="shared" si="7"/>
        <v>8.8933484162895926</v>
      </c>
      <c r="V24" s="17">
        <v>11.7598</v>
      </c>
      <c r="W24" s="17">
        <v>11.6236</v>
      </c>
      <c r="X24" s="17">
        <v>13.2088</v>
      </c>
      <c r="Y24" s="17">
        <v>16.180800000000001</v>
      </c>
      <c r="Z24" s="17">
        <v>16.357600000000001</v>
      </c>
      <c r="AA24" s="17">
        <v>12.295</v>
      </c>
      <c r="AB24" s="17">
        <v>11.582800000000001</v>
      </c>
      <c r="AC24" s="17">
        <v>13.6424</v>
      </c>
      <c r="AD24" s="17">
        <v>12.067600000000001</v>
      </c>
      <c r="AE24" s="17">
        <v>7.1962000000000002</v>
      </c>
      <c r="AF24" s="17" t="s">
        <v>58</v>
      </c>
      <c r="AG24" s="17">
        <f t="shared" si="3"/>
        <v>41.194200000000009</v>
      </c>
      <c r="AH24" s="1"/>
      <c r="AI24" s="1" t="str">
        <f>VLOOKUP(A24,[1]Sheet!$A:$AJ,36,0)</f>
        <v>SU002151</v>
      </c>
      <c r="AJ24" s="1">
        <f t="shared" si="9"/>
        <v>278.34920000000005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67</v>
      </c>
      <c r="B25" s="12" t="s">
        <v>37</v>
      </c>
      <c r="C25" s="12"/>
      <c r="D25" s="12"/>
      <c r="E25" s="12"/>
      <c r="F25" s="12"/>
      <c r="G25" s="13">
        <v>0</v>
      </c>
      <c r="H25" s="12">
        <v>30</v>
      </c>
      <c r="I25" s="12" t="s">
        <v>38</v>
      </c>
      <c r="J25" s="12"/>
      <c r="K25" s="12"/>
      <c r="L25" s="12">
        <f t="shared" si="2"/>
        <v>0</v>
      </c>
      <c r="M25" s="12"/>
      <c r="N25" s="12"/>
      <c r="O25" s="12"/>
      <c r="P25" s="12">
        <f t="shared" si="4"/>
        <v>0</v>
      </c>
      <c r="Q25" s="14"/>
      <c r="R25" s="14"/>
      <c r="S25" s="12"/>
      <c r="T25" s="12" t="e">
        <f t="shared" si="6"/>
        <v>#DIV/0!</v>
      </c>
      <c r="U25" s="12" t="e">
        <f t="shared" si="7"/>
        <v>#DIV/0!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 t="s">
        <v>68</v>
      </c>
      <c r="AG25" s="12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37</v>
      </c>
      <c r="C26" s="1">
        <v>0.36199999999999999</v>
      </c>
      <c r="D26" s="1">
        <v>125.376</v>
      </c>
      <c r="E26" s="1">
        <v>67.262</v>
      </c>
      <c r="F26" s="1">
        <v>50.399000000000001</v>
      </c>
      <c r="G26" s="8">
        <v>1</v>
      </c>
      <c r="H26" s="1">
        <v>30</v>
      </c>
      <c r="I26" s="1" t="s">
        <v>38</v>
      </c>
      <c r="J26" s="1"/>
      <c r="K26" s="1">
        <v>67</v>
      </c>
      <c r="L26" s="1">
        <f t="shared" si="2"/>
        <v>0.26200000000000045</v>
      </c>
      <c r="M26" s="1"/>
      <c r="N26" s="1"/>
      <c r="O26" s="1">
        <v>11.0646</v>
      </c>
      <c r="P26" s="1">
        <f t="shared" si="4"/>
        <v>13.452400000000001</v>
      </c>
      <c r="Q26" s="5">
        <f t="shared" ref="Q26" si="11">11*P26-O26-F26</f>
        <v>86.512799999999999</v>
      </c>
      <c r="R26" s="5"/>
      <c r="S26" s="1"/>
      <c r="T26" s="1">
        <f t="shared" si="6"/>
        <v>11</v>
      </c>
      <c r="U26" s="1">
        <f t="shared" si="7"/>
        <v>4.5689691058844515</v>
      </c>
      <c r="V26" s="1">
        <v>8.7225999999999999</v>
      </c>
      <c r="W26" s="1">
        <v>12.468400000000001</v>
      </c>
      <c r="X26" s="1">
        <v>13.2446</v>
      </c>
      <c r="Y26" s="1">
        <v>13.361000000000001</v>
      </c>
      <c r="Z26" s="1">
        <v>13.955399999999999</v>
      </c>
      <c r="AA26" s="1">
        <v>12.222799999999999</v>
      </c>
      <c r="AB26" s="1">
        <v>15.3064</v>
      </c>
      <c r="AC26" s="1">
        <v>18.569600000000001</v>
      </c>
      <c r="AD26" s="1">
        <v>19.45</v>
      </c>
      <c r="AE26" s="1">
        <v>17.203199999999999</v>
      </c>
      <c r="AF26" s="1"/>
      <c r="AG26" s="1">
        <f>G26*Q26</f>
        <v>86.512799999999999</v>
      </c>
      <c r="AH26" s="1"/>
      <c r="AI26" s="1" t="str">
        <f>VLOOKUP(A26,[1]Sheet!$A:$AJ,36,0)</f>
        <v>SU002287</v>
      </c>
      <c r="AJ26" s="1">
        <f t="shared" ref="AJ26:AJ27" si="12">(SUM(V26:AE26)+P26)/11*22</f>
        <v>315.9128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7" t="s">
        <v>70</v>
      </c>
      <c r="B27" s="17" t="s">
        <v>37</v>
      </c>
      <c r="C27" s="17">
        <v>158.45099999999999</v>
      </c>
      <c r="D27" s="17">
        <v>137.53700000000001</v>
      </c>
      <c r="E27" s="17">
        <v>70.153000000000006</v>
      </c>
      <c r="F27" s="17">
        <v>213.74100000000001</v>
      </c>
      <c r="G27" s="18">
        <v>1</v>
      </c>
      <c r="H27" s="17">
        <v>30</v>
      </c>
      <c r="I27" s="17" t="s">
        <v>38</v>
      </c>
      <c r="J27" s="17"/>
      <c r="K27" s="17">
        <v>79.400000000000006</v>
      </c>
      <c r="L27" s="17">
        <f t="shared" si="2"/>
        <v>-9.2469999999999999</v>
      </c>
      <c r="M27" s="17"/>
      <c r="N27" s="17"/>
      <c r="O27" s="17"/>
      <c r="P27" s="17">
        <f t="shared" si="4"/>
        <v>14.030600000000002</v>
      </c>
      <c r="Q27" s="19"/>
      <c r="R27" s="19"/>
      <c r="S27" s="17"/>
      <c r="T27" s="17">
        <f t="shared" si="6"/>
        <v>15.233917295055093</v>
      </c>
      <c r="U27" s="17">
        <f t="shared" si="7"/>
        <v>15.233917295055093</v>
      </c>
      <c r="V27" s="17">
        <v>12.3788</v>
      </c>
      <c r="W27" s="17">
        <v>17.258800000000001</v>
      </c>
      <c r="X27" s="17">
        <v>14.4382</v>
      </c>
      <c r="Y27" s="17">
        <v>19.763200000000001</v>
      </c>
      <c r="Z27" s="17">
        <v>22.683800000000002</v>
      </c>
      <c r="AA27" s="17">
        <v>30.064</v>
      </c>
      <c r="AB27" s="17">
        <v>30.851600000000001</v>
      </c>
      <c r="AC27" s="17">
        <v>12.9824</v>
      </c>
      <c r="AD27" s="17">
        <v>14.2888</v>
      </c>
      <c r="AE27" s="17">
        <v>24.3264</v>
      </c>
      <c r="AF27" s="23" t="s">
        <v>61</v>
      </c>
      <c r="AG27" s="17">
        <f>G27*Q27</f>
        <v>0</v>
      </c>
      <c r="AH27" s="1"/>
      <c r="AI27" s="1" t="str">
        <f>VLOOKUP(A27,[1]Sheet!$A:$AJ,36,0)</f>
        <v>SU000227</v>
      </c>
      <c r="AJ27" s="1">
        <f t="shared" si="12"/>
        <v>426.13319999999999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71</v>
      </c>
      <c r="B28" s="12" t="s">
        <v>37</v>
      </c>
      <c r="C28" s="12"/>
      <c r="D28" s="12"/>
      <c r="E28" s="12"/>
      <c r="F28" s="12"/>
      <c r="G28" s="13">
        <v>0</v>
      </c>
      <c r="H28" s="12">
        <v>45</v>
      </c>
      <c r="I28" s="12" t="s">
        <v>38</v>
      </c>
      <c r="J28" s="12"/>
      <c r="K28" s="12"/>
      <c r="L28" s="12">
        <f t="shared" si="2"/>
        <v>0</v>
      </c>
      <c r="M28" s="12"/>
      <c r="N28" s="12"/>
      <c r="O28" s="12"/>
      <c r="P28" s="12">
        <f t="shared" si="4"/>
        <v>0</v>
      </c>
      <c r="Q28" s="14"/>
      <c r="R28" s="14"/>
      <c r="S28" s="12"/>
      <c r="T28" s="12" t="e">
        <f t="shared" si="6"/>
        <v>#DIV/0!</v>
      </c>
      <c r="U28" s="12" t="e">
        <f t="shared" si="7"/>
        <v>#DIV/0!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 t="s">
        <v>68</v>
      </c>
      <c r="AG28" s="12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72</v>
      </c>
      <c r="B29" s="1" t="s">
        <v>37</v>
      </c>
      <c r="C29" s="1">
        <v>4.2270000000000003</v>
      </c>
      <c r="D29" s="1">
        <v>52.182000000000002</v>
      </c>
      <c r="E29" s="1">
        <v>13.744999999999999</v>
      </c>
      <c r="F29" s="1">
        <v>40.298999999999999</v>
      </c>
      <c r="G29" s="8">
        <v>1</v>
      </c>
      <c r="H29" s="1">
        <v>40</v>
      </c>
      <c r="I29" s="1" t="s">
        <v>38</v>
      </c>
      <c r="J29" s="1"/>
      <c r="K29" s="1">
        <v>19.7</v>
      </c>
      <c r="L29" s="1">
        <f t="shared" si="2"/>
        <v>-5.9550000000000001</v>
      </c>
      <c r="M29" s="1"/>
      <c r="N29" s="1"/>
      <c r="O29" s="1"/>
      <c r="P29" s="1">
        <f t="shared" si="4"/>
        <v>2.7489999999999997</v>
      </c>
      <c r="Q29" s="5"/>
      <c r="R29" s="5"/>
      <c r="S29" s="1"/>
      <c r="T29" s="1">
        <f t="shared" si="6"/>
        <v>14.65951255001819</v>
      </c>
      <c r="U29" s="1">
        <f t="shared" si="7"/>
        <v>14.65951255001819</v>
      </c>
      <c r="V29" s="1">
        <v>3.3054000000000001</v>
      </c>
      <c r="W29" s="1">
        <v>3.4922</v>
      </c>
      <c r="X29" s="1">
        <v>2.9358</v>
      </c>
      <c r="Y29" s="1">
        <v>3.1459999999999999</v>
      </c>
      <c r="Z29" s="1">
        <v>3.1459999999999999</v>
      </c>
      <c r="AA29" s="1">
        <v>2.9643999999999999</v>
      </c>
      <c r="AB29" s="1">
        <v>2.9643999999999999</v>
      </c>
      <c r="AC29" s="1">
        <v>3.8563999999999998</v>
      </c>
      <c r="AD29" s="1">
        <v>6.1416000000000004</v>
      </c>
      <c r="AE29" s="1">
        <v>5.3170000000000002</v>
      </c>
      <c r="AF29" s="1"/>
      <c r="AG29" s="1">
        <f t="shared" ref="AG29:AG51" si="13">G29*Q29</f>
        <v>0</v>
      </c>
      <c r="AH29" s="1"/>
      <c r="AI29" s="1" t="str">
        <f>VLOOKUP(A29,[1]Sheet!$A:$AJ,36,0)</f>
        <v>SU000246</v>
      </c>
      <c r="AJ29" s="1">
        <f t="shared" ref="AJ29:AJ32" si="14">(SUM(V29:AE29)+P29)/11*22</f>
        <v>80.036400000000015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37</v>
      </c>
      <c r="C30" s="1">
        <v>0.32200000000000001</v>
      </c>
      <c r="D30" s="1">
        <v>51.58</v>
      </c>
      <c r="E30" s="1">
        <v>2.4729999999999999</v>
      </c>
      <c r="F30" s="1">
        <v>40.304000000000002</v>
      </c>
      <c r="G30" s="8">
        <v>1</v>
      </c>
      <c r="H30" s="1">
        <v>30</v>
      </c>
      <c r="I30" s="1" t="s">
        <v>38</v>
      </c>
      <c r="J30" s="1"/>
      <c r="K30" s="1">
        <v>9.1</v>
      </c>
      <c r="L30" s="1">
        <f t="shared" si="2"/>
        <v>-6.6269999999999998</v>
      </c>
      <c r="M30" s="1"/>
      <c r="N30" s="1"/>
      <c r="O30" s="1"/>
      <c r="P30" s="1">
        <f t="shared" si="4"/>
        <v>0.49459999999999998</v>
      </c>
      <c r="Q30" s="5"/>
      <c r="R30" s="5"/>
      <c r="S30" s="1"/>
      <c r="T30" s="1">
        <f t="shared" si="6"/>
        <v>81.488071168621119</v>
      </c>
      <c r="U30" s="1">
        <f t="shared" si="7"/>
        <v>81.488071168621119</v>
      </c>
      <c r="V30" s="1">
        <v>0.43020000000000003</v>
      </c>
      <c r="W30" s="1">
        <v>5.8239999999999998</v>
      </c>
      <c r="X30" s="1">
        <v>4.9668000000000001</v>
      </c>
      <c r="Y30" s="1">
        <v>4.2281999999999993</v>
      </c>
      <c r="Z30" s="1">
        <v>3.931</v>
      </c>
      <c r="AA30" s="1">
        <v>1.3732</v>
      </c>
      <c r="AB30" s="1">
        <v>1.6639999999999999</v>
      </c>
      <c r="AC30" s="1">
        <v>6.3507999999999996</v>
      </c>
      <c r="AD30" s="1">
        <v>5.7728000000000002</v>
      </c>
      <c r="AE30" s="1">
        <v>3.4988000000000001</v>
      </c>
      <c r="AF30" s="1" t="s">
        <v>74</v>
      </c>
      <c r="AG30" s="1">
        <f t="shared" si="13"/>
        <v>0</v>
      </c>
      <c r="AH30" s="1"/>
      <c r="AI30" s="1" t="str">
        <f>VLOOKUP(A30,[1]Sheet!$A:$AJ,36,0)</f>
        <v>SU001430</v>
      </c>
      <c r="AJ30" s="1">
        <f t="shared" si="14"/>
        <v>77.068799999999996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37</v>
      </c>
      <c r="C31" s="1">
        <v>-7.2130000000000001</v>
      </c>
      <c r="D31" s="1">
        <v>229.49100000000001</v>
      </c>
      <c r="E31" s="1">
        <v>50.692</v>
      </c>
      <c r="F31" s="1">
        <v>157.774</v>
      </c>
      <c r="G31" s="8">
        <v>1</v>
      </c>
      <c r="H31" s="1">
        <v>50</v>
      </c>
      <c r="I31" s="1" t="s">
        <v>38</v>
      </c>
      <c r="J31" s="1"/>
      <c r="K31" s="1">
        <v>83.3</v>
      </c>
      <c r="L31" s="1">
        <f t="shared" si="2"/>
        <v>-32.607999999999997</v>
      </c>
      <c r="M31" s="1"/>
      <c r="N31" s="1"/>
      <c r="O31" s="1"/>
      <c r="P31" s="1">
        <f t="shared" si="4"/>
        <v>10.138400000000001</v>
      </c>
      <c r="Q31" s="5"/>
      <c r="R31" s="5"/>
      <c r="S31" s="1"/>
      <c r="T31" s="1">
        <f t="shared" si="6"/>
        <v>15.562021620768562</v>
      </c>
      <c r="U31" s="1">
        <f t="shared" si="7"/>
        <v>15.562021620768562</v>
      </c>
      <c r="V31" s="1">
        <v>14.091799999999999</v>
      </c>
      <c r="W31" s="1">
        <v>18.706399999999999</v>
      </c>
      <c r="X31" s="1">
        <v>14.009399999999999</v>
      </c>
      <c r="Y31" s="1">
        <v>11.787000000000001</v>
      </c>
      <c r="Z31" s="1">
        <v>16.793800000000001</v>
      </c>
      <c r="AA31" s="1">
        <v>13.187200000000001</v>
      </c>
      <c r="AB31" s="1">
        <v>7.0721999999999996</v>
      </c>
      <c r="AC31" s="1">
        <v>7.6275999999999993</v>
      </c>
      <c r="AD31" s="1">
        <v>18.778199999999998</v>
      </c>
      <c r="AE31" s="1">
        <v>21.281600000000001</v>
      </c>
      <c r="AF31" s="1"/>
      <c r="AG31" s="1">
        <f t="shared" si="13"/>
        <v>0</v>
      </c>
      <c r="AH31" s="1"/>
      <c r="AI31" s="1" t="str">
        <f>VLOOKUP(A31,[1]Sheet!$A:$AJ,36,0)</f>
        <v>SU002612</v>
      </c>
      <c r="AJ31" s="1">
        <f t="shared" si="14"/>
        <v>306.94719999999995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37</v>
      </c>
      <c r="C32" s="1">
        <v>1.7390000000000001</v>
      </c>
      <c r="D32" s="1">
        <v>111.83199999999999</v>
      </c>
      <c r="E32" s="1">
        <v>54.015000000000001</v>
      </c>
      <c r="F32" s="1">
        <v>52.033999999999999</v>
      </c>
      <c r="G32" s="8">
        <v>1</v>
      </c>
      <c r="H32" s="1">
        <v>50</v>
      </c>
      <c r="I32" s="1" t="s">
        <v>38</v>
      </c>
      <c r="J32" s="1"/>
      <c r="K32" s="1">
        <v>77.2</v>
      </c>
      <c r="L32" s="1">
        <f t="shared" si="2"/>
        <v>-23.185000000000002</v>
      </c>
      <c r="M32" s="1"/>
      <c r="N32" s="1"/>
      <c r="O32" s="1">
        <v>41.691200000000023</v>
      </c>
      <c r="P32" s="1">
        <f t="shared" si="4"/>
        <v>10.803000000000001</v>
      </c>
      <c r="Q32" s="5">
        <f t="shared" ref="Q32:Q51" si="15">11*P32-O32-F32</f>
        <v>25.10779999999999</v>
      </c>
      <c r="R32" s="5"/>
      <c r="S32" s="1"/>
      <c r="T32" s="1">
        <f t="shared" si="6"/>
        <v>11.000000000000002</v>
      </c>
      <c r="U32" s="1">
        <f t="shared" si="7"/>
        <v>8.6758493011200617</v>
      </c>
      <c r="V32" s="1">
        <v>10.617599999999999</v>
      </c>
      <c r="W32" s="1">
        <v>9.6739999999999995</v>
      </c>
      <c r="X32" s="1">
        <v>8.7233999999999998</v>
      </c>
      <c r="Y32" s="1">
        <v>11.3622</v>
      </c>
      <c r="Z32" s="1">
        <v>13.0406</v>
      </c>
      <c r="AA32" s="1">
        <v>8.5477999999999987</v>
      </c>
      <c r="AB32" s="1">
        <v>7.2493999999999996</v>
      </c>
      <c r="AC32" s="1">
        <v>9.1093999999999991</v>
      </c>
      <c r="AD32" s="1">
        <v>8.5602</v>
      </c>
      <c r="AE32" s="1">
        <v>1.3049999999999999</v>
      </c>
      <c r="AF32" s="1"/>
      <c r="AG32" s="1">
        <f t="shared" si="13"/>
        <v>25.10779999999999</v>
      </c>
      <c r="AH32" s="1"/>
      <c r="AI32" s="1" t="str">
        <f>VLOOKUP(A32,[1]Sheet!$A:$AJ,36,0)</f>
        <v>SU002614</v>
      </c>
      <c r="AJ32" s="1">
        <f t="shared" si="14"/>
        <v>197.98519999999996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46</v>
      </c>
      <c r="C33" s="1">
        <v>191</v>
      </c>
      <c r="D33" s="1">
        <v>1131</v>
      </c>
      <c r="E33" s="1">
        <v>357</v>
      </c>
      <c r="F33" s="1">
        <v>603</v>
      </c>
      <c r="G33" s="8">
        <v>0.4</v>
      </c>
      <c r="H33" s="1">
        <v>45</v>
      </c>
      <c r="I33" s="1" t="s">
        <v>38</v>
      </c>
      <c r="J33" s="1"/>
      <c r="K33" s="1">
        <v>372</v>
      </c>
      <c r="L33" s="1">
        <f t="shared" si="2"/>
        <v>-15</v>
      </c>
      <c r="M33" s="1"/>
      <c r="N33" s="1"/>
      <c r="O33" s="1">
        <v>260.33999999999997</v>
      </c>
      <c r="P33" s="1">
        <f t="shared" si="4"/>
        <v>71.400000000000006</v>
      </c>
      <c r="Q33" s="5"/>
      <c r="R33" s="5"/>
      <c r="S33" s="1"/>
      <c r="T33" s="1">
        <f t="shared" si="6"/>
        <v>12.09159663865546</v>
      </c>
      <c r="U33" s="1">
        <f t="shared" si="7"/>
        <v>12.09159663865546</v>
      </c>
      <c r="V33" s="1">
        <v>98.4</v>
      </c>
      <c r="W33" s="1">
        <v>90.6</v>
      </c>
      <c r="X33" s="1">
        <v>80.599999999999994</v>
      </c>
      <c r="Y33" s="1">
        <v>73.599999999999994</v>
      </c>
      <c r="Z33" s="1">
        <v>74</v>
      </c>
      <c r="AA33" s="1">
        <v>81.599999999999994</v>
      </c>
      <c r="AB33" s="1">
        <v>75.8</v>
      </c>
      <c r="AC33" s="1">
        <v>124</v>
      </c>
      <c r="AD33" s="1">
        <v>105</v>
      </c>
      <c r="AE33" s="1">
        <v>28.8</v>
      </c>
      <c r="AF33" s="1" t="s">
        <v>42</v>
      </c>
      <c r="AG33" s="1">
        <f t="shared" si="13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46</v>
      </c>
      <c r="C34" s="1">
        <v>46</v>
      </c>
      <c r="D34" s="1">
        <v>250</v>
      </c>
      <c r="E34" s="1">
        <v>169</v>
      </c>
      <c r="F34" s="1">
        <v>110</v>
      </c>
      <c r="G34" s="8">
        <v>0.45</v>
      </c>
      <c r="H34" s="1">
        <v>50</v>
      </c>
      <c r="I34" s="10" t="s">
        <v>41</v>
      </c>
      <c r="J34" s="1"/>
      <c r="K34" s="1">
        <v>181</v>
      </c>
      <c r="L34" s="1">
        <f t="shared" si="2"/>
        <v>-12</v>
      </c>
      <c r="M34" s="1"/>
      <c r="N34" s="1"/>
      <c r="O34" s="1">
        <v>168.04</v>
      </c>
      <c r="P34" s="1">
        <f t="shared" si="4"/>
        <v>33.799999999999997</v>
      </c>
      <c r="Q34" s="5">
        <f t="shared" si="15"/>
        <v>93.759999999999962</v>
      </c>
      <c r="R34" s="5"/>
      <c r="S34" s="1"/>
      <c r="T34" s="1">
        <f t="shared" si="6"/>
        <v>11</v>
      </c>
      <c r="U34" s="1">
        <f t="shared" si="7"/>
        <v>8.2260355029585792</v>
      </c>
      <c r="V34" s="1">
        <v>32.799999999999997</v>
      </c>
      <c r="W34" s="1">
        <v>25.4</v>
      </c>
      <c r="X34" s="1">
        <v>28.8</v>
      </c>
      <c r="Y34" s="1">
        <v>25.4</v>
      </c>
      <c r="Z34" s="1">
        <v>29.2</v>
      </c>
      <c r="AA34" s="1">
        <v>25.2</v>
      </c>
      <c r="AB34" s="1">
        <v>22</v>
      </c>
      <c r="AC34" s="1">
        <v>25</v>
      </c>
      <c r="AD34" s="1">
        <v>24.6</v>
      </c>
      <c r="AE34" s="1">
        <v>29.2</v>
      </c>
      <c r="AF34" s="1" t="s">
        <v>42</v>
      </c>
      <c r="AG34" s="1">
        <f t="shared" si="13"/>
        <v>42.191999999999986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0" t="s">
        <v>79</v>
      </c>
      <c r="B35" s="20" t="s">
        <v>46</v>
      </c>
      <c r="C35" s="20">
        <v>45</v>
      </c>
      <c r="D35" s="20">
        <v>1202</v>
      </c>
      <c r="E35" s="20">
        <v>419</v>
      </c>
      <c r="F35" s="20">
        <v>733</v>
      </c>
      <c r="G35" s="21">
        <v>0.4</v>
      </c>
      <c r="H35" s="20">
        <v>45</v>
      </c>
      <c r="I35" s="20" t="s">
        <v>38</v>
      </c>
      <c r="J35" s="20"/>
      <c r="K35" s="20">
        <v>502</v>
      </c>
      <c r="L35" s="20">
        <f t="shared" si="2"/>
        <v>-83</v>
      </c>
      <c r="M35" s="20"/>
      <c r="N35" s="20"/>
      <c r="O35" s="20">
        <v>0</v>
      </c>
      <c r="P35" s="20">
        <f t="shared" si="4"/>
        <v>83.8</v>
      </c>
      <c r="Q35" s="22"/>
      <c r="R35" s="22"/>
      <c r="S35" s="20"/>
      <c r="T35" s="20">
        <f t="shared" si="6"/>
        <v>8.7470167064439135</v>
      </c>
      <c r="U35" s="20">
        <f t="shared" si="7"/>
        <v>8.7470167064439135</v>
      </c>
      <c r="V35" s="20">
        <v>99.2</v>
      </c>
      <c r="W35" s="20">
        <v>110.2</v>
      </c>
      <c r="X35" s="20">
        <v>110.2</v>
      </c>
      <c r="Y35" s="20">
        <v>102.2</v>
      </c>
      <c r="Z35" s="20">
        <v>98</v>
      </c>
      <c r="AA35" s="20">
        <v>73.400000000000006</v>
      </c>
      <c r="AB35" s="20">
        <v>67</v>
      </c>
      <c r="AC35" s="20">
        <v>101.8</v>
      </c>
      <c r="AD35" s="20">
        <v>91.2</v>
      </c>
      <c r="AE35" s="20">
        <v>51</v>
      </c>
      <c r="AF35" s="20" t="s">
        <v>39</v>
      </c>
      <c r="AG35" s="20">
        <f t="shared" si="13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37</v>
      </c>
      <c r="C36" s="1">
        <v>16.943999999999999</v>
      </c>
      <c r="D36" s="1">
        <v>112.304</v>
      </c>
      <c r="E36" s="1">
        <v>23.716000000000001</v>
      </c>
      <c r="F36" s="1">
        <v>101.988</v>
      </c>
      <c r="G36" s="8">
        <v>1</v>
      </c>
      <c r="H36" s="1">
        <v>45</v>
      </c>
      <c r="I36" s="1" t="s">
        <v>38</v>
      </c>
      <c r="J36" s="1"/>
      <c r="K36" s="1">
        <v>22.2</v>
      </c>
      <c r="L36" s="1">
        <f t="shared" si="2"/>
        <v>1.5160000000000018</v>
      </c>
      <c r="M36" s="1"/>
      <c r="N36" s="1"/>
      <c r="O36" s="1"/>
      <c r="P36" s="1">
        <f t="shared" si="4"/>
        <v>4.7431999999999999</v>
      </c>
      <c r="Q36" s="5"/>
      <c r="R36" s="5"/>
      <c r="S36" s="1"/>
      <c r="T36" s="1">
        <f t="shared" si="6"/>
        <v>21.501939618822735</v>
      </c>
      <c r="U36" s="1">
        <f t="shared" si="7"/>
        <v>21.501939618822735</v>
      </c>
      <c r="V36" s="1">
        <v>5.8692000000000002</v>
      </c>
      <c r="W36" s="1">
        <v>9.8908000000000005</v>
      </c>
      <c r="X36" s="1">
        <v>10.6854</v>
      </c>
      <c r="Y36" s="1">
        <v>9.158199999999999</v>
      </c>
      <c r="Z36" s="1">
        <v>7.3545999999999996</v>
      </c>
      <c r="AA36" s="1">
        <v>4.8731999999999998</v>
      </c>
      <c r="AB36" s="1">
        <v>6.6906000000000008</v>
      </c>
      <c r="AC36" s="1">
        <v>10.616</v>
      </c>
      <c r="AD36" s="1">
        <v>10.249000000000001</v>
      </c>
      <c r="AE36" s="1">
        <v>12.419</v>
      </c>
      <c r="AF36" s="1"/>
      <c r="AG36" s="1">
        <f t="shared" si="13"/>
        <v>0</v>
      </c>
      <c r="AH36" s="1"/>
      <c r="AI36" s="1" t="s">
        <v>150</v>
      </c>
      <c r="AJ36" s="1">
        <f>(SUM(V36:AE36)+P36)/11*22</f>
        <v>185.09839999999997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81</v>
      </c>
      <c r="B37" s="1" t="s">
        <v>46</v>
      </c>
      <c r="C37" s="1"/>
      <c r="D37" s="1"/>
      <c r="E37" s="1">
        <v>-1</v>
      </c>
      <c r="F37" s="1"/>
      <c r="G37" s="8">
        <v>0.45</v>
      </c>
      <c r="H37" s="1">
        <v>45</v>
      </c>
      <c r="I37" s="1" t="s">
        <v>38</v>
      </c>
      <c r="J37" s="1"/>
      <c r="K37" s="1">
        <v>8</v>
      </c>
      <c r="L37" s="1">
        <f t="shared" si="2"/>
        <v>-9</v>
      </c>
      <c r="M37" s="1"/>
      <c r="N37" s="1"/>
      <c r="O37" s="10"/>
      <c r="P37" s="1">
        <f t="shared" si="4"/>
        <v>-0.2</v>
      </c>
      <c r="Q37" s="15">
        <v>10</v>
      </c>
      <c r="R37" s="5"/>
      <c r="S37" s="1"/>
      <c r="T37" s="1">
        <f t="shared" si="6"/>
        <v>-50</v>
      </c>
      <c r="U37" s="1">
        <f t="shared" si="7"/>
        <v>0</v>
      </c>
      <c r="V37" s="1">
        <v>-0.2</v>
      </c>
      <c r="W37" s="1">
        <v>-0.2</v>
      </c>
      <c r="X37" s="1">
        <v>-0.2</v>
      </c>
      <c r="Y37" s="1">
        <v>-0.2</v>
      </c>
      <c r="Z37" s="1">
        <v>-0.2</v>
      </c>
      <c r="AA37" s="1">
        <v>-0.8</v>
      </c>
      <c r="AB37" s="1">
        <v>-0.8</v>
      </c>
      <c r="AC37" s="1">
        <v>-0.2</v>
      </c>
      <c r="AD37" s="1">
        <v>-0.2</v>
      </c>
      <c r="AE37" s="1">
        <v>-0.4</v>
      </c>
      <c r="AF37" s="10" t="s">
        <v>82</v>
      </c>
      <c r="AG37" s="1">
        <f t="shared" si="13"/>
        <v>4.5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46</v>
      </c>
      <c r="C38" s="1">
        <v>94</v>
      </c>
      <c r="D38" s="1">
        <v>76</v>
      </c>
      <c r="E38" s="1">
        <v>75</v>
      </c>
      <c r="F38" s="1">
        <v>54</v>
      </c>
      <c r="G38" s="8">
        <v>0.35</v>
      </c>
      <c r="H38" s="1">
        <v>40</v>
      </c>
      <c r="I38" s="1" t="s">
        <v>38</v>
      </c>
      <c r="J38" s="1"/>
      <c r="K38" s="1">
        <v>117</v>
      </c>
      <c r="L38" s="1">
        <f t="shared" ref="L38:L68" si="16">E38-K38</f>
        <v>-42</v>
      </c>
      <c r="M38" s="1"/>
      <c r="N38" s="1"/>
      <c r="O38" s="1">
        <v>102.4</v>
      </c>
      <c r="P38" s="1">
        <f t="shared" si="4"/>
        <v>15</v>
      </c>
      <c r="Q38" s="5">
        <f t="shared" si="15"/>
        <v>8.5999999999999943</v>
      </c>
      <c r="R38" s="5"/>
      <c r="S38" s="1"/>
      <c r="T38" s="1">
        <f t="shared" si="6"/>
        <v>11</v>
      </c>
      <c r="U38" s="1">
        <f t="shared" si="7"/>
        <v>10.426666666666668</v>
      </c>
      <c r="V38" s="1">
        <v>18</v>
      </c>
      <c r="W38" s="1">
        <v>14</v>
      </c>
      <c r="X38" s="1">
        <v>9</v>
      </c>
      <c r="Y38" s="1">
        <v>12.4</v>
      </c>
      <c r="Z38" s="1">
        <v>17</v>
      </c>
      <c r="AA38" s="1">
        <v>21.4</v>
      </c>
      <c r="AB38" s="1">
        <v>19.600000000000001</v>
      </c>
      <c r="AC38" s="1">
        <v>34.200000000000003</v>
      </c>
      <c r="AD38" s="1">
        <v>31</v>
      </c>
      <c r="AE38" s="1">
        <v>5.2</v>
      </c>
      <c r="AF38" s="1" t="s">
        <v>42</v>
      </c>
      <c r="AG38" s="1">
        <f t="shared" si="13"/>
        <v>3.009999999999998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37</v>
      </c>
      <c r="C39" s="1">
        <v>1.27</v>
      </c>
      <c r="D39" s="1">
        <v>186.40799999999999</v>
      </c>
      <c r="E39" s="1">
        <v>66.72</v>
      </c>
      <c r="F39" s="1">
        <v>102.27500000000001</v>
      </c>
      <c r="G39" s="8">
        <v>1</v>
      </c>
      <c r="H39" s="1">
        <v>40</v>
      </c>
      <c r="I39" s="1" t="s">
        <v>38</v>
      </c>
      <c r="J39" s="1"/>
      <c r="K39" s="1">
        <v>94.14</v>
      </c>
      <c r="L39" s="1">
        <f t="shared" si="16"/>
        <v>-27.42</v>
      </c>
      <c r="M39" s="1"/>
      <c r="N39" s="1"/>
      <c r="O39" s="1"/>
      <c r="P39" s="1">
        <f t="shared" si="4"/>
        <v>13.343999999999999</v>
      </c>
      <c r="Q39" s="5">
        <f t="shared" si="15"/>
        <v>44.508999999999986</v>
      </c>
      <c r="R39" s="5"/>
      <c r="S39" s="1"/>
      <c r="T39" s="1">
        <f t="shared" si="6"/>
        <v>11</v>
      </c>
      <c r="U39" s="1">
        <f t="shared" si="7"/>
        <v>7.6644934052757803</v>
      </c>
      <c r="V39" s="1">
        <v>9.7395999999999994</v>
      </c>
      <c r="W39" s="1">
        <v>15.5816</v>
      </c>
      <c r="X39" s="1">
        <v>18.183</v>
      </c>
      <c r="Y39" s="1">
        <v>14.053599999999999</v>
      </c>
      <c r="Z39" s="1">
        <v>13.753399999999999</v>
      </c>
      <c r="AA39" s="1">
        <v>13.4384</v>
      </c>
      <c r="AB39" s="1">
        <v>14.0502</v>
      </c>
      <c r="AC39" s="1">
        <v>16.023800000000001</v>
      </c>
      <c r="AD39" s="1">
        <v>19.886800000000001</v>
      </c>
      <c r="AE39" s="1">
        <v>20.380199999999999</v>
      </c>
      <c r="AF39" s="1"/>
      <c r="AG39" s="1">
        <f t="shared" si="13"/>
        <v>44.508999999999986</v>
      </c>
      <c r="AH39" s="1"/>
      <c r="AI39" s="1" t="str">
        <f>VLOOKUP(A39,[1]Sheet!$A:$AJ,36,0)</f>
        <v>SU002756</v>
      </c>
      <c r="AJ39" s="1">
        <f>(SUM(V39:AE39)+P39)/11*22</f>
        <v>336.86919999999998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46</v>
      </c>
      <c r="C40" s="1">
        <v>33</v>
      </c>
      <c r="D40" s="1">
        <v>197</v>
      </c>
      <c r="E40" s="1">
        <v>33</v>
      </c>
      <c r="F40" s="1">
        <v>141</v>
      </c>
      <c r="G40" s="8">
        <v>0.4</v>
      </c>
      <c r="H40" s="1">
        <v>40</v>
      </c>
      <c r="I40" s="1" t="s">
        <v>38</v>
      </c>
      <c r="J40" s="1"/>
      <c r="K40" s="1">
        <v>64</v>
      </c>
      <c r="L40" s="1">
        <f t="shared" si="16"/>
        <v>-31</v>
      </c>
      <c r="M40" s="1"/>
      <c r="N40" s="1"/>
      <c r="O40" s="1"/>
      <c r="P40" s="1">
        <f t="shared" si="4"/>
        <v>6.6</v>
      </c>
      <c r="Q40" s="5"/>
      <c r="R40" s="5"/>
      <c r="S40" s="1"/>
      <c r="T40" s="1">
        <f t="shared" si="6"/>
        <v>21.363636363636363</v>
      </c>
      <c r="U40" s="1">
        <f t="shared" si="7"/>
        <v>21.363636363636363</v>
      </c>
      <c r="V40" s="1">
        <v>13</v>
      </c>
      <c r="W40" s="1">
        <v>17.399999999999999</v>
      </c>
      <c r="X40" s="1">
        <v>14.4</v>
      </c>
      <c r="Y40" s="1">
        <v>14</v>
      </c>
      <c r="Z40" s="1">
        <v>17</v>
      </c>
      <c r="AA40" s="1">
        <v>17.8</v>
      </c>
      <c r="AB40" s="1">
        <v>13.8</v>
      </c>
      <c r="AC40" s="1">
        <v>20.399999999999999</v>
      </c>
      <c r="AD40" s="1">
        <v>16.2</v>
      </c>
      <c r="AE40" s="1">
        <v>20.2</v>
      </c>
      <c r="AF40" s="1"/>
      <c r="AG40" s="1">
        <f t="shared" si="13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46</v>
      </c>
      <c r="C41" s="1">
        <v>95</v>
      </c>
      <c r="D41" s="1">
        <v>360</v>
      </c>
      <c r="E41" s="1">
        <v>125</v>
      </c>
      <c r="F41" s="1">
        <v>161</v>
      </c>
      <c r="G41" s="8">
        <v>0.4</v>
      </c>
      <c r="H41" s="1">
        <v>45</v>
      </c>
      <c r="I41" s="1" t="s">
        <v>38</v>
      </c>
      <c r="J41" s="1"/>
      <c r="K41" s="1">
        <v>136</v>
      </c>
      <c r="L41" s="1">
        <f t="shared" si="16"/>
        <v>-11</v>
      </c>
      <c r="M41" s="1"/>
      <c r="N41" s="1"/>
      <c r="O41" s="1">
        <v>66.919999999999987</v>
      </c>
      <c r="P41" s="1">
        <f t="shared" si="4"/>
        <v>25</v>
      </c>
      <c r="Q41" s="5">
        <f t="shared" si="15"/>
        <v>47.080000000000013</v>
      </c>
      <c r="R41" s="5"/>
      <c r="S41" s="1"/>
      <c r="T41" s="1">
        <f t="shared" si="6"/>
        <v>11</v>
      </c>
      <c r="U41" s="1">
        <f t="shared" si="7"/>
        <v>9.1167999999999996</v>
      </c>
      <c r="V41" s="1">
        <v>26.4</v>
      </c>
      <c r="W41" s="1">
        <v>24.6</v>
      </c>
      <c r="X41" s="1">
        <v>26.8</v>
      </c>
      <c r="Y41" s="1">
        <v>24.4</v>
      </c>
      <c r="Z41" s="1">
        <v>23.4</v>
      </c>
      <c r="AA41" s="1">
        <v>31</v>
      </c>
      <c r="AB41" s="1">
        <v>25.8</v>
      </c>
      <c r="AC41" s="1">
        <v>40.200000000000003</v>
      </c>
      <c r="AD41" s="1">
        <v>35.6</v>
      </c>
      <c r="AE41" s="1">
        <v>35.200000000000003</v>
      </c>
      <c r="AF41" s="1" t="s">
        <v>42</v>
      </c>
      <c r="AG41" s="1">
        <f t="shared" si="13"/>
        <v>18.832000000000004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37</v>
      </c>
      <c r="C42" s="1">
        <v>16.402999999999999</v>
      </c>
      <c r="D42" s="1">
        <v>240.273</v>
      </c>
      <c r="E42" s="1">
        <v>100.55200000000001</v>
      </c>
      <c r="F42" s="1">
        <v>134.49100000000001</v>
      </c>
      <c r="G42" s="8">
        <v>1</v>
      </c>
      <c r="H42" s="1">
        <v>40</v>
      </c>
      <c r="I42" s="1" t="s">
        <v>38</v>
      </c>
      <c r="J42" s="1"/>
      <c r="K42" s="1">
        <v>119.54</v>
      </c>
      <c r="L42" s="1">
        <f t="shared" si="16"/>
        <v>-18.988</v>
      </c>
      <c r="M42" s="1"/>
      <c r="N42" s="1"/>
      <c r="O42" s="1">
        <v>45.293000000000021</v>
      </c>
      <c r="P42" s="1">
        <f t="shared" si="4"/>
        <v>20.110400000000002</v>
      </c>
      <c r="Q42" s="5">
        <f t="shared" si="15"/>
        <v>41.430399999999992</v>
      </c>
      <c r="R42" s="5"/>
      <c r="S42" s="1"/>
      <c r="T42" s="1">
        <f t="shared" si="6"/>
        <v>11</v>
      </c>
      <c r="U42" s="1">
        <f t="shared" si="7"/>
        <v>8.9398520168668956</v>
      </c>
      <c r="V42" s="1">
        <v>21.274000000000001</v>
      </c>
      <c r="W42" s="1">
        <v>21.651199999999999</v>
      </c>
      <c r="X42" s="1">
        <v>21.252400000000002</v>
      </c>
      <c r="Y42" s="1">
        <v>19.234999999999999</v>
      </c>
      <c r="Z42" s="1">
        <v>18.1812</v>
      </c>
      <c r="AA42" s="1">
        <v>14.162000000000001</v>
      </c>
      <c r="AB42" s="1">
        <v>12.928000000000001</v>
      </c>
      <c r="AC42" s="1">
        <v>25.0642</v>
      </c>
      <c r="AD42" s="1">
        <v>29.783200000000001</v>
      </c>
      <c r="AE42" s="1">
        <v>21.630600000000001</v>
      </c>
      <c r="AF42" s="1"/>
      <c r="AG42" s="1">
        <f t="shared" si="13"/>
        <v>41.430399999999992</v>
      </c>
      <c r="AH42" s="1"/>
      <c r="AI42" s="1" t="str">
        <f>VLOOKUP(A42,[1]Sheet!$A:$AJ,36,0)</f>
        <v>SU002847</v>
      </c>
      <c r="AJ42" s="1">
        <f>(SUM(V42:AE42)+P42)/11*22</f>
        <v>450.5444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46</v>
      </c>
      <c r="C43" s="1">
        <v>37</v>
      </c>
      <c r="D43" s="1">
        <v>222</v>
      </c>
      <c r="E43" s="1">
        <v>93</v>
      </c>
      <c r="F43" s="1">
        <v>99</v>
      </c>
      <c r="G43" s="8">
        <v>0.35</v>
      </c>
      <c r="H43" s="1">
        <v>40</v>
      </c>
      <c r="I43" s="1" t="s">
        <v>38</v>
      </c>
      <c r="J43" s="1"/>
      <c r="K43" s="1">
        <v>101</v>
      </c>
      <c r="L43" s="1">
        <f t="shared" si="16"/>
        <v>-8</v>
      </c>
      <c r="M43" s="1"/>
      <c r="N43" s="1"/>
      <c r="O43" s="1">
        <v>86.419999999999973</v>
      </c>
      <c r="P43" s="1">
        <f t="shared" si="4"/>
        <v>18.600000000000001</v>
      </c>
      <c r="Q43" s="5">
        <f t="shared" si="15"/>
        <v>19.180000000000049</v>
      </c>
      <c r="R43" s="5"/>
      <c r="S43" s="1"/>
      <c r="T43" s="1">
        <f t="shared" si="6"/>
        <v>11</v>
      </c>
      <c r="U43" s="1">
        <f t="shared" si="7"/>
        <v>9.9688172043010717</v>
      </c>
      <c r="V43" s="1">
        <v>21.4</v>
      </c>
      <c r="W43" s="1">
        <v>18.600000000000001</v>
      </c>
      <c r="X43" s="1">
        <v>15</v>
      </c>
      <c r="Y43" s="1">
        <v>13.4</v>
      </c>
      <c r="Z43" s="1">
        <v>16.600000000000001</v>
      </c>
      <c r="AA43" s="1">
        <v>17.399999999999999</v>
      </c>
      <c r="AB43" s="1">
        <v>15.2</v>
      </c>
      <c r="AC43" s="1">
        <v>20.8</v>
      </c>
      <c r="AD43" s="1">
        <v>19.8</v>
      </c>
      <c r="AE43" s="1">
        <v>5.2</v>
      </c>
      <c r="AF43" s="1"/>
      <c r="AG43" s="1">
        <f t="shared" si="13"/>
        <v>6.713000000000017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46</v>
      </c>
      <c r="C44" s="1">
        <v>20</v>
      </c>
      <c r="D44" s="1">
        <v>678</v>
      </c>
      <c r="E44" s="1">
        <v>234</v>
      </c>
      <c r="F44" s="1">
        <v>354</v>
      </c>
      <c r="G44" s="8">
        <v>0.4</v>
      </c>
      <c r="H44" s="1">
        <v>40</v>
      </c>
      <c r="I44" s="10" t="s">
        <v>41</v>
      </c>
      <c r="J44" s="1"/>
      <c r="K44" s="1">
        <v>355</v>
      </c>
      <c r="L44" s="1">
        <f t="shared" si="16"/>
        <v>-121</v>
      </c>
      <c r="M44" s="1"/>
      <c r="N44" s="1"/>
      <c r="O44" s="1">
        <v>103.8</v>
      </c>
      <c r="P44" s="1">
        <f t="shared" si="4"/>
        <v>46.8</v>
      </c>
      <c r="Q44" s="5">
        <f t="shared" si="15"/>
        <v>56.999999999999943</v>
      </c>
      <c r="R44" s="5"/>
      <c r="S44" s="1"/>
      <c r="T44" s="1">
        <f t="shared" si="6"/>
        <v>11</v>
      </c>
      <c r="U44" s="1">
        <f t="shared" si="7"/>
        <v>9.7820512820512828</v>
      </c>
      <c r="V44" s="1">
        <v>54.6</v>
      </c>
      <c r="W44" s="1">
        <v>57</v>
      </c>
      <c r="X44" s="1">
        <v>46.6</v>
      </c>
      <c r="Y44" s="1">
        <v>48.8</v>
      </c>
      <c r="Z44" s="1">
        <v>58.8</v>
      </c>
      <c r="AA44" s="1">
        <v>46.4</v>
      </c>
      <c r="AB44" s="1">
        <v>43.8</v>
      </c>
      <c r="AC44" s="1">
        <v>86.2</v>
      </c>
      <c r="AD44" s="1">
        <v>82.6</v>
      </c>
      <c r="AE44" s="1">
        <v>39.799999999999997</v>
      </c>
      <c r="AF44" s="1" t="s">
        <v>42</v>
      </c>
      <c r="AG44" s="1">
        <f t="shared" si="13"/>
        <v>22.799999999999979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37</v>
      </c>
      <c r="C45" s="1">
        <v>38.006</v>
      </c>
      <c r="D45" s="1">
        <v>120.98</v>
      </c>
      <c r="E45" s="1">
        <v>56.274999999999999</v>
      </c>
      <c r="F45" s="1">
        <v>99.278999999999996</v>
      </c>
      <c r="G45" s="8">
        <v>1</v>
      </c>
      <c r="H45" s="1">
        <v>50</v>
      </c>
      <c r="I45" s="1" t="s">
        <v>38</v>
      </c>
      <c r="J45" s="1"/>
      <c r="K45" s="1">
        <v>63.6</v>
      </c>
      <c r="L45" s="1">
        <f t="shared" si="16"/>
        <v>-7.3250000000000028</v>
      </c>
      <c r="M45" s="1"/>
      <c r="N45" s="1"/>
      <c r="O45" s="1"/>
      <c r="P45" s="1">
        <f t="shared" si="4"/>
        <v>11.254999999999999</v>
      </c>
      <c r="Q45" s="5">
        <f t="shared" si="15"/>
        <v>24.525999999999996</v>
      </c>
      <c r="R45" s="5"/>
      <c r="S45" s="1"/>
      <c r="T45" s="1">
        <f t="shared" si="6"/>
        <v>11</v>
      </c>
      <c r="U45" s="1">
        <f t="shared" si="7"/>
        <v>8.82087960906264</v>
      </c>
      <c r="V45" s="1">
        <v>10.4352</v>
      </c>
      <c r="W45" s="1">
        <v>13.279</v>
      </c>
      <c r="X45" s="1">
        <v>13.277799999999999</v>
      </c>
      <c r="Y45" s="1">
        <v>9.7221999999999991</v>
      </c>
      <c r="Z45" s="1">
        <v>12.444599999999999</v>
      </c>
      <c r="AA45" s="1">
        <v>8.5739999999999998</v>
      </c>
      <c r="AB45" s="1">
        <v>5.8475999999999999</v>
      </c>
      <c r="AC45" s="1">
        <v>15.519600000000001</v>
      </c>
      <c r="AD45" s="1">
        <v>15.782400000000001</v>
      </c>
      <c r="AE45" s="1">
        <v>11.5402</v>
      </c>
      <c r="AF45" s="1"/>
      <c r="AG45" s="1">
        <f t="shared" si="13"/>
        <v>24.525999999999996</v>
      </c>
      <c r="AH45" s="1"/>
      <c r="AI45" s="1" t="str">
        <f>VLOOKUP(A45,[1]Sheet!$A:$AJ,36,0)</f>
        <v>SU002828</v>
      </c>
      <c r="AJ45" s="1">
        <f t="shared" ref="AJ45:AJ47" si="17">(SUM(V45:AE45)+P45)/11*22</f>
        <v>255.35519999999997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37</v>
      </c>
      <c r="C46" s="1">
        <v>5.4119999999999999</v>
      </c>
      <c r="D46" s="1">
        <v>205.739</v>
      </c>
      <c r="E46" s="1">
        <v>95.016000000000005</v>
      </c>
      <c r="F46" s="1">
        <v>103.529</v>
      </c>
      <c r="G46" s="8">
        <v>1</v>
      </c>
      <c r="H46" s="1">
        <v>50</v>
      </c>
      <c r="I46" s="1" t="s">
        <v>38</v>
      </c>
      <c r="J46" s="1"/>
      <c r="K46" s="1">
        <v>115.2</v>
      </c>
      <c r="L46" s="1">
        <f t="shared" si="16"/>
        <v>-20.183999999999997</v>
      </c>
      <c r="M46" s="1"/>
      <c r="N46" s="1"/>
      <c r="O46" s="1">
        <v>29.588999999999999</v>
      </c>
      <c r="P46" s="1">
        <f t="shared" si="4"/>
        <v>19.0032</v>
      </c>
      <c r="Q46" s="5">
        <f t="shared" si="15"/>
        <v>75.917200000000008</v>
      </c>
      <c r="R46" s="5"/>
      <c r="S46" s="1"/>
      <c r="T46" s="1">
        <f t="shared" si="6"/>
        <v>11</v>
      </c>
      <c r="U46" s="1">
        <f t="shared" si="7"/>
        <v>7.0050307316662455</v>
      </c>
      <c r="V46" s="1">
        <v>15.209</v>
      </c>
      <c r="W46" s="1">
        <v>15.7982</v>
      </c>
      <c r="X46" s="1">
        <v>18.751999999999999</v>
      </c>
      <c r="Y46" s="1">
        <v>20.532800000000002</v>
      </c>
      <c r="Z46" s="1">
        <v>22.670200000000001</v>
      </c>
      <c r="AA46" s="1">
        <v>21.009399999999999</v>
      </c>
      <c r="AB46" s="1">
        <v>19.9666</v>
      </c>
      <c r="AC46" s="1">
        <v>29.5062</v>
      </c>
      <c r="AD46" s="1">
        <v>31.128399999999999</v>
      </c>
      <c r="AE46" s="1">
        <v>31.532399999999999</v>
      </c>
      <c r="AF46" s="1"/>
      <c r="AG46" s="1">
        <f t="shared" si="13"/>
        <v>75.917200000000008</v>
      </c>
      <c r="AH46" s="1"/>
      <c r="AI46" s="1" t="str">
        <f>VLOOKUP(A46,[1]Sheet!$A:$AJ,36,0)</f>
        <v>SU002830</v>
      </c>
      <c r="AJ46" s="1">
        <f t="shared" si="17"/>
        <v>490.21679999999998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37</v>
      </c>
      <c r="C47" s="1">
        <v>26.231000000000002</v>
      </c>
      <c r="D47" s="1">
        <v>107.59099999999999</v>
      </c>
      <c r="E47" s="1">
        <v>88.05</v>
      </c>
      <c r="F47" s="1">
        <v>38.423999999999999</v>
      </c>
      <c r="G47" s="8">
        <v>1</v>
      </c>
      <c r="H47" s="1">
        <v>40</v>
      </c>
      <c r="I47" s="1" t="s">
        <v>38</v>
      </c>
      <c r="J47" s="1"/>
      <c r="K47" s="1">
        <v>80.599999999999994</v>
      </c>
      <c r="L47" s="1">
        <f t="shared" si="16"/>
        <v>7.4500000000000028</v>
      </c>
      <c r="M47" s="1"/>
      <c r="N47" s="1"/>
      <c r="O47" s="1">
        <v>97.34729999999999</v>
      </c>
      <c r="P47" s="1">
        <f t="shared" si="4"/>
        <v>17.61</v>
      </c>
      <c r="Q47" s="5">
        <f t="shared" si="15"/>
        <v>57.93869999999999</v>
      </c>
      <c r="R47" s="5"/>
      <c r="S47" s="1"/>
      <c r="T47" s="1">
        <f t="shared" si="6"/>
        <v>11</v>
      </c>
      <c r="U47" s="1">
        <f t="shared" si="7"/>
        <v>7.7098977853492334</v>
      </c>
      <c r="V47" s="1">
        <v>19.991</v>
      </c>
      <c r="W47" s="1">
        <v>8.8412000000000006</v>
      </c>
      <c r="X47" s="1">
        <v>9.3593999999999991</v>
      </c>
      <c r="Y47" s="1">
        <v>15.241</v>
      </c>
      <c r="Z47" s="1">
        <v>13.869400000000001</v>
      </c>
      <c r="AA47" s="1">
        <v>13.071199999999999</v>
      </c>
      <c r="AB47" s="1">
        <v>10.9656</v>
      </c>
      <c r="AC47" s="1">
        <v>14.227399999999999</v>
      </c>
      <c r="AD47" s="1">
        <v>16.300599999999999</v>
      </c>
      <c r="AE47" s="1">
        <v>9.8141999999999996</v>
      </c>
      <c r="AF47" s="1"/>
      <c r="AG47" s="1">
        <f t="shared" si="13"/>
        <v>57.93869999999999</v>
      </c>
      <c r="AH47" s="1"/>
      <c r="AI47" s="1" t="str">
        <f>VLOOKUP(A47,[1]Sheet!$A:$AJ,36,0)</f>
        <v>SU002655</v>
      </c>
      <c r="AJ47" s="1">
        <f t="shared" si="17"/>
        <v>298.58199999999999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46</v>
      </c>
      <c r="C48" s="1">
        <v>12</v>
      </c>
      <c r="D48" s="1">
        <v>185</v>
      </c>
      <c r="E48" s="1">
        <v>87</v>
      </c>
      <c r="F48" s="1">
        <v>96</v>
      </c>
      <c r="G48" s="8">
        <v>0.45</v>
      </c>
      <c r="H48" s="1">
        <v>50</v>
      </c>
      <c r="I48" s="1" t="s">
        <v>38</v>
      </c>
      <c r="J48" s="1"/>
      <c r="K48" s="1">
        <v>103</v>
      </c>
      <c r="L48" s="1">
        <f t="shared" si="16"/>
        <v>-16</v>
      </c>
      <c r="M48" s="1"/>
      <c r="N48" s="1"/>
      <c r="O48" s="1">
        <v>73.28</v>
      </c>
      <c r="P48" s="1">
        <f t="shared" si="4"/>
        <v>17.399999999999999</v>
      </c>
      <c r="Q48" s="5">
        <f t="shared" si="15"/>
        <v>22.119999999999976</v>
      </c>
      <c r="R48" s="5"/>
      <c r="S48" s="1"/>
      <c r="T48" s="1">
        <f t="shared" si="6"/>
        <v>11</v>
      </c>
      <c r="U48" s="1">
        <f t="shared" si="7"/>
        <v>9.7287356321839091</v>
      </c>
      <c r="V48" s="1">
        <v>19.600000000000001</v>
      </c>
      <c r="W48" s="1">
        <v>16.2</v>
      </c>
      <c r="X48" s="1">
        <v>19.2</v>
      </c>
      <c r="Y48" s="1">
        <v>15.2</v>
      </c>
      <c r="Z48" s="1">
        <v>13.6</v>
      </c>
      <c r="AA48" s="1">
        <v>15</v>
      </c>
      <c r="AB48" s="1">
        <v>13.4</v>
      </c>
      <c r="AC48" s="1">
        <v>21.6</v>
      </c>
      <c r="AD48" s="1">
        <v>19.399999999999999</v>
      </c>
      <c r="AE48" s="1">
        <v>6.6</v>
      </c>
      <c r="AF48" s="1"/>
      <c r="AG48" s="1">
        <f t="shared" si="13"/>
        <v>9.95399999999999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94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6"/>
        <v>0</v>
      </c>
      <c r="M49" s="1"/>
      <c r="N49" s="1"/>
      <c r="O49" s="10"/>
      <c r="P49" s="1">
        <f t="shared" si="4"/>
        <v>0</v>
      </c>
      <c r="Q49" s="15">
        <v>4</v>
      </c>
      <c r="R49" s="5"/>
      <c r="S49" s="1"/>
      <c r="T49" s="1" t="e">
        <f t="shared" si="6"/>
        <v>#DIV/0!</v>
      </c>
      <c r="U49" s="1" t="e">
        <f t="shared" si="7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95</v>
      </c>
      <c r="AG49" s="1">
        <f t="shared" si="13"/>
        <v>4</v>
      </c>
      <c r="AH49" s="1"/>
      <c r="AI49" s="1" t="str">
        <f>VLOOKUP(A49,[1]Sheet!$A:$AJ,36,0)</f>
        <v>SU002795</v>
      </c>
      <c r="AJ49" s="1">
        <f>(SUM(V49:AE49)+P49)/11*22</f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96</v>
      </c>
      <c r="B50" s="1" t="s">
        <v>46</v>
      </c>
      <c r="C50" s="1">
        <v>8</v>
      </c>
      <c r="D50" s="1">
        <v>114</v>
      </c>
      <c r="E50" s="1">
        <v>48</v>
      </c>
      <c r="F50" s="1">
        <v>64</v>
      </c>
      <c r="G50" s="8">
        <v>0.4</v>
      </c>
      <c r="H50" s="1">
        <v>40</v>
      </c>
      <c r="I50" s="1" t="s">
        <v>38</v>
      </c>
      <c r="J50" s="1"/>
      <c r="K50" s="1">
        <v>73</v>
      </c>
      <c r="L50" s="1">
        <f t="shared" si="16"/>
        <v>-25</v>
      </c>
      <c r="M50" s="1"/>
      <c r="N50" s="1"/>
      <c r="O50" s="1">
        <v>16</v>
      </c>
      <c r="P50" s="1">
        <f t="shared" si="4"/>
        <v>9.6</v>
      </c>
      <c r="Q50" s="5">
        <f t="shared" si="15"/>
        <v>25.599999999999994</v>
      </c>
      <c r="R50" s="5"/>
      <c r="S50" s="1"/>
      <c r="T50" s="1">
        <f t="shared" si="6"/>
        <v>11</v>
      </c>
      <c r="U50" s="1">
        <f t="shared" si="7"/>
        <v>8.3333333333333339</v>
      </c>
      <c r="V50" s="1">
        <v>9</v>
      </c>
      <c r="W50" s="1">
        <v>8</v>
      </c>
      <c r="X50" s="1">
        <v>11.2</v>
      </c>
      <c r="Y50" s="1">
        <v>9.8000000000000007</v>
      </c>
      <c r="Z50" s="1">
        <v>8</v>
      </c>
      <c r="AA50" s="1">
        <v>9.1999999999999993</v>
      </c>
      <c r="AB50" s="1">
        <v>9.6</v>
      </c>
      <c r="AC50" s="1">
        <v>7.2</v>
      </c>
      <c r="AD50" s="1">
        <v>10</v>
      </c>
      <c r="AE50" s="1">
        <v>19.399999999999999</v>
      </c>
      <c r="AF50" s="1" t="s">
        <v>97</v>
      </c>
      <c r="AG50" s="1">
        <f t="shared" si="13"/>
        <v>10.239999999999998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46</v>
      </c>
      <c r="C51" s="1">
        <v>89</v>
      </c>
      <c r="D51" s="1">
        <v>100</v>
      </c>
      <c r="E51" s="1">
        <v>45</v>
      </c>
      <c r="F51" s="1">
        <v>50</v>
      </c>
      <c r="G51" s="8">
        <v>0.4</v>
      </c>
      <c r="H51" s="1">
        <v>40</v>
      </c>
      <c r="I51" s="1" t="s">
        <v>38</v>
      </c>
      <c r="J51" s="1"/>
      <c r="K51" s="1">
        <v>65</v>
      </c>
      <c r="L51" s="1">
        <f t="shared" si="16"/>
        <v>-20</v>
      </c>
      <c r="M51" s="1"/>
      <c r="N51" s="1"/>
      <c r="O51" s="1">
        <v>42</v>
      </c>
      <c r="P51" s="1">
        <f t="shared" si="4"/>
        <v>9</v>
      </c>
      <c r="Q51" s="5">
        <f t="shared" si="15"/>
        <v>7</v>
      </c>
      <c r="R51" s="5"/>
      <c r="S51" s="1"/>
      <c r="T51" s="1">
        <f t="shared" si="6"/>
        <v>11</v>
      </c>
      <c r="U51" s="1">
        <f t="shared" si="7"/>
        <v>10.222222222222221</v>
      </c>
      <c r="V51" s="1">
        <v>10</v>
      </c>
      <c r="W51" s="1">
        <v>7.6</v>
      </c>
      <c r="X51" s="1">
        <v>7</v>
      </c>
      <c r="Y51" s="1">
        <v>8</v>
      </c>
      <c r="Z51" s="1">
        <v>14.8</v>
      </c>
      <c r="AA51" s="1">
        <v>15.6</v>
      </c>
      <c r="AB51" s="1">
        <v>8.4</v>
      </c>
      <c r="AC51" s="1">
        <v>4.2</v>
      </c>
      <c r="AD51" s="1">
        <v>7.4</v>
      </c>
      <c r="AE51" s="1">
        <v>19.8</v>
      </c>
      <c r="AF51" s="1"/>
      <c r="AG51" s="1">
        <f t="shared" si="13"/>
        <v>2.8000000000000003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2" t="s">
        <v>99</v>
      </c>
      <c r="B52" s="12" t="s">
        <v>37</v>
      </c>
      <c r="C52" s="12"/>
      <c r="D52" s="12"/>
      <c r="E52" s="12"/>
      <c r="F52" s="12"/>
      <c r="G52" s="13">
        <v>0</v>
      </c>
      <c r="H52" s="12">
        <v>50</v>
      </c>
      <c r="I52" s="12" t="s">
        <v>38</v>
      </c>
      <c r="J52" s="12"/>
      <c r="K52" s="12"/>
      <c r="L52" s="12">
        <f t="shared" si="16"/>
        <v>0</v>
      </c>
      <c r="M52" s="12"/>
      <c r="N52" s="12"/>
      <c r="O52" s="12"/>
      <c r="P52" s="12">
        <f t="shared" si="4"/>
        <v>0</v>
      </c>
      <c r="Q52" s="14"/>
      <c r="R52" s="14"/>
      <c r="S52" s="12"/>
      <c r="T52" s="12" t="e">
        <f t="shared" si="6"/>
        <v>#DIV/0!</v>
      </c>
      <c r="U52" s="12" t="e">
        <f t="shared" si="7"/>
        <v>#DIV/0!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 t="s">
        <v>68</v>
      </c>
      <c r="AG52" s="12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37</v>
      </c>
      <c r="C53" s="1">
        <v>4.0229999999999997</v>
      </c>
      <c r="D53" s="1">
        <v>336.476</v>
      </c>
      <c r="E53" s="1">
        <v>56.792000000000002</v>
      </c>
      <c r="F53" s="1">
        <v>268.44200000000001</v>
      </c>
      <c r="G53" s="8">
        <v>1</v>
      </c>
      <c r="H53" s="1">
        <v>50</v>
      </c>
      <c r="I53" s="1" t="s">
        <v>38</v>
      </c>
      <c r="J53" s="1"/>
      <c r="K53" s="1">
        <v>82.8</v>
      </c>
      <c r="L53" s="1">
        <f t="shared" si="16"/>
        <v>-26.007999999999996</v>
      </c>
      <c r="M53" s="1"/>
      <c r="N53" s="1"/>
      <c r="O53" s="1"/>
      <c r="P53" s="1">
        <f t="shared" si="4"/>
        <v>11.3584</v>
      </c>
      <c r="Q53" s="5"/>
      <c r="R53" s="5"/>
      <c r="S53" s="1"/>
      <c r="T53" s="1">
        <f t="shared" si="6"/>
        <v>23.633786448795608</v>
      </c>
      <c r="U53" s="1">
        <f t="shared" si="7"/>
        <v>23.633786448795608</v>
      </c>
      <c r="V53" s="1">
        <v>13.098599999999999</v>
      </c>
      <c r="W53" s="1">
        <v>28.563600000000001</v>
      </c>
      <c r="X53" s="1">
        <v>28.557400000000001</v>
      </c>
      <c r="Y53" s="1">
        <v>15.7332</v>
      </c>
      <c r="Z53" s="1">
        <v>17.851800000000001</v>
      </c>
      <c r="AA53" s="1">
        <v>20.131599999999999</v>
      </c>
      <c r="AB53" s="1">
        <v>18.3066</v>
      </c>
      <c r="AC53" s="1">
        <v>36.6524</v>
      </c>
      <c r="AD53" s="1">
        <v>37.652000000000001</v>
      </c>
      <c r="AE53" s="1">
        <v>33.142600000000002</v>
      </c>
      <c r="AF53" s="1"/>
      <c r="AG53" s="1">
        <f t="shared" ref="AG53:AG60" si="18">G53*Q53</f>
        <v>0</v>
      </c>
      <c r="AH53" s="1"/>
      <c r="AI53" s="1" t="str">
        <f>VLOOKUP(A53,[1]Sheet!$A:$AJ,36,0)</f>
        <v>SU002928</v>
      </c>
      <c r="AJ53" s="1">
        <f t="shared" ref="AJ53:AJ54" si="19">(SUM(V53:AE53)+P53)/11*22</f>
        <v>522.09640000000002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37</v>
      </c>
      <c r="C54" s="1">
        <v>60.029000000000003</v>
      </c>
      <c r="D54" s="1"/>
      <c r="E54" s="1">
        <v>59.627000000000002</v>
      </c>
      <c r="F54" s="1">
        <v>1.7999999999999999E-2</v>
      </c>
      <c r="G54" s="8">
        <v>1</v>
      </c>
      <c r="H54" s="1">
        <v>50</v>
      </c>
      <c r="I54" s="1" t="s">
        <v>38</v>
      </c>
      <c r="J54" s="1"/>
      <c r="K54" s="1">
        <v>64.8</v>
      </c>
      <c r="L54" s="1">
        <f t="shared" si="16"/>
        <v>-5.1729999999999947</v>
      </c>
      <c r="M54" s="1"/>
      <c r="N54" s="1"/>
      <c r="O54" s="1">
        <v>71.540399999999991</v>
      </c>
      <c r="P54" s="1">
        <f t="shared" si="4"/>
        <v>11.9254</v>
      </c>
      <c r="Q54" s="5">
        <f t="shared" ref="Q54:Q60" si="20">11*P54-O54-F54</f>
        <v>59.620999999999995</v>
      </c>
      <c r="R54" s="5"/>
      <c r="S54" s="1"/>
      <c r="T54" s="1">
        <f t="shared" si="6"/>
        <v>10.999999999999998</v>
      </c>
      <c r="U54" s="1">
        <f t="shared" si="7"/>
        <v>6.0005031277776837</v>
      </c>
      <c r="V54" s="1">
        <v>11.926399999999999</v>
      </c>
      <c r="W54" s="1">
        <v>3.8144</v>
      </c>
      <c r="X54" s="1">
        <v>4.0781999999999998</v>
      </c>
      <c r="Y54" s="1">
        <v>4.9003999999999994</v>
      </c>
      <c r="Z54" s="1">
        <v>7.9111999999999991</v>
      </c>
      <c r="AA54" s="1">
        <v>8.1855999999999991</v>
      </c>
      <c r="AB54" s="1">
        <v>4.6406000000000001</v>
      </c>
      <c r="AC54" s="1">
        <v>2.7378</v>
      </c>
      <c r="AD54" s="1">
        <v>3.5569999999999999</v>
      </c>
      <c r="AE54" s="1">
        <v>11.928800000000001</v>
      </c>
      <c r="AF54" s="1"/>
      <c r="AG54" s="1">
        <f t="shared" si="18"/>
        <v>59.620999999999995</v>
      </c>
      <c r="AH54" s="1"/>
      <c r="AI54" s="1" t="str">
        <f>VLOOKUP(A54,[1]Sheet!$A:$AJ,36,0)</f>
        <v>SU002833</v>
      </c>
      <c r="AJ54" s="1">
        <f t="shared" si="19"/>
        <v>151.2116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46</v>
      </c>
      <c r="C55" s="1"/>
      <c r="D55" s="1">
        <v>140</v>
      </c>
      <c r="E55" s="1">
        <v>74</v>
      </c>
      <c r="F55" s="1">
        <v>58</v>
      </c>
      <c r="G55" s="8">
        <v>0.4</v>
      </c>
      <c r="H55" s="1">
        <v>50</v>
      </c>
      <c r="I55" s="1" t="s">
        <v>38</v>
      </c>
      <c r="J55" s="1"/>
      <c r="K55" s="1">
        <v>98</v>
      </c>
      <c r="L55" s="1">
        <f t="shared" si="16"/>
        <v>-24</v>
      </c>
      <c r="M55" s="1"/>
      <c r="N55" s="1"/>
      <c r="O55" s="1">
        <v>81.8</v>
      </c>
      <c r="P55" s="1">
        <f t="shared" si="4"/>
        <v>14.8</v>
      </c>
      <c r="Q55" s="5">
        <f t="shared" si="20"/>
        <v>23.000000000000014</v>
      </c>
      <c r="R55" s="5"/>
      <c r="S55" s="1"/>
      <c r="T55" s="1">
        <f t="shared" si="6"/>
        <v>11</v>
      </c>
      <c r="U55" s="1">
        <f t="shared" si="7"/>
        <v>9.4459459459459456</v>
      </c>
      <c r="V55" s="1">
        <v>16</v>
      </c>
      <c r="W55" s="1">
        <v>11.8</v>
      </c>
      <c r="X55" s="1">
        <v>14</v>
      </c>
      <c r="Y55" s="1">
        <v>15.8</v>
      </c>
      <c r="Z55" s="1">
        <v>11.6</v>
      </c>
      <c r="AA55" s="1">
        <v>12.2</v>
      </c>
      <c r="AB55" s="1">
        <v>15.2</v>
      </c>
      <c r="AC55" s="1">
        <v>18</v>
      </c>
      <c r="AD55" s="1">
        <v>15.6</v>
      </c>
      <c r="AE55" s="1">
        <v>2.8</v>
      </c>
      <c r="AF55" s="1"/>
      <c r="AG55" s="1">
        <f t="shared" si="18"/>
        <v>9.2000000000000064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46</v>
      </c>
      <c r="C56" s="1">
        <v>246</v>
      </c>
      <c r="D56" s="1">
        <v>843</v>
      </c>
      <c r="E56" s="1">
        <v>417</v>
      </c>
      <c r="F56" s="1">
        <v>503</v>
      </c>
      <c r="G56" s="8">
        <v>0.4</v>
      </c>
      <c r="H56" s="1">
        <v>40</v>
      </c>
      <c r="I56" s="1" t="s">
        <v>38</v>
      </c>
      <c r="J56" s="1"/>
      <c r="K56" s="1">
        <v>527</v>
      </c>
      <c r="L56" s="1">
        <f t="shared" si="16"/>
        <v>-110</v>
      </c>
      <c r="M56" s="1"/>
      <c r="N56" s="1"/>
      <c r="O56" s="1">
        <v>301.82</v>
      </c>
      <c r="P56" s="1">
        <f t="shared" si="4"/>
        <v>83.4</v>
      </c>
      <c r="Q56" s="5">
        <f t="shared" si="20"/>
        <v>112.58000000000015</v>
      </c>
      <c r="R56" s="5"/>
      <c r="S56" s="1"/>
      <c r="T56" s="1">
        <f t="shared" si="6"/>
        <v>11</v>
      </c>
      <c r="U56" s="1">
        <f t="shared" si="7"/>
        <v>9.6501199040767371</v>
      </c>
      <c r="V56" s="1">
        <v>92.6</v>
      </c>
      <c r="W56" s="1">
        <v>86</v>
      </c>
      <c r="X56" s="1">
        <v>81.2</v>
      </c>
      <c r="Y56" s="1">
        <v>73</v>
      </c>
      <c r="Z56" s="1">
        <v>77.2</v>
      </c>
      <c r="AA56" s="1">
        <v>88</v>
      </c>
      <c r="AB56" s="1">
        <v>81.2</v>
      </c>
      <c r="AC56" s="1">
        <v>98.6</v>
      </c>
      <c r="AD56" s="1">
        <v>108.8</v>
      </c>
      <c r="AE56" s="1">
        <v>98.8</v>
      </c>
      <c r="AF56" s="1"/>
      <c r="AG56" s="1">
        <f t="shared" si="18"/>
        <v>45.032000000000068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46</v>
      </c>
      <c r="C57" s="1">
        <v>218</v>
      </c>
      <c r="D57" s="1">
        <v>683</v>
      </c>
      <c r="E57" s="1">
        <v>329</v>
      </c>
      <c r="F57" s="1">
        <v>259</v>
      </c>
      <c r="G57" s="8">
        <v>0.4</v>
      </c>
      <c r="H57" s="1">
        <v>40</v>
      </c>
      <c r="I57" s="1" t="s">
        <v>38</v>
      </c>
      <c r="J57" s="1"/>
      <c r="K57" s="1">
        <v>348</v>
      </c>
      <c r="L57" s="1">
        <f t="shared" si="16"/>
        <v>-19</v>
      </c>
      <c r="M57" s="1"/>
      <c r="N57" s="1"/>
      <c r="O57" s="1">
        <v>344.98</v>
      </c>
      <c r="P57" s="1">
        <f t="shared" si="4"/>
        <v>65.8</v>
      </c>
      <c r="Q57" s="5">
        <f t="shared" si="20"/>
        <v>119.81999999999994</v>
      </c>
      <c r="R57" s="5"/>
      <c r="S57" s="1"/>
      <c r="T57" s="1">
        <f t="shared" si="6"/>
        <v>11</v>
      </c>
      <c r="U57" s="1">
        <f t="shared" si="7"/>
        <v>9.1790273556231003</v>
      </c>
      <c r="V57" s="1">
        <v>71.2</v>
      </c>
      <c r="W57" s="1">
        <v>56.2</v>
      </c>
      <c r="X57" s="1">
        <v>56.6</v>
      </c>
      <c r="Y57" s="1">
        <v>55.2</v>
      </c>
      <c r="Z57" s="1">
        <v>58.8</v>
      </c>
      <c r="AA57" s="1">
        <v>67.8</v>
      </c>
      <c r="AB57" s="1">
        <v>59.8</v>
      </c>
      <c r="AC57" s="1">
        <v>74.8</v>
      </c>
      <c r="AD57" s="1">
        <v>84.8</v>
      </c>
      <c r="AE57" s="1">
        <v>84.4</v>
      </c>
      <c r="AF57" s="1" t="s">
        <v>42</v>
      </c>
      <c r="AG57" s="1">
        <f t="shared" si="18"/>
        <v>47.927999999999976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37</v>
      </c>
      <c r="C58" s="1">
        <v>25.013000000000002</v>
      </c>
      <c r="D58" s="1">
        <v>263.697</v>
      </c>
      <c r="E58" s="1">
        <v>127.938</v>
      </c>
      <c r="F58" s="1">
        <v>147.959</v>
      </c>
      <c r="G58" s="8">
        <v>1</v>
      </c>
      <c r="H58" s="1">
        <v>40</v>
      </c>
      <c r="I58" s="1" t="s">
        <v>38</v>
      </c>
      <c r="J58" s="1"/>
      <c r="K58" s="1">
        <v>125.15</v>
      </c>
      <c r="L58" s="1">
        <f t="shared" si="16"/>
        <v>2.7879999999999967</v>
      </c>
      <c r="M58" s="1"/>
      <c r="N58" s="1"/>
      <c r="O58" s="1">
        <v>76.374939999999953</v>
      </c>
      <c r="P58" s="1">
        <f t="shared" si="4"/>
        <v>25.587600000000002</v>
      </c>
      <c r="Q58" s="5">
        <f t="shared" si="20"/>
        <v>57.129660000000086</v>
      </c>
      <c r="R58" s="5"/>
      <c r="S58" s="1"/>
      <c r="T58" s="1">
        <f t="shared" si="6"/>
        <v>11</v>
      </c>
      <c r="U58" s="1">
        <f t="shared" si="7"/>
        <v>8.7672911879191453</v>
      </c>
      <c r="V58" s="1">
        <v>25.957799999999999</v>
      </c>
      <c r="W58" s="1">
        <v>24.865600000000001</v>
      </c>
      <c r="X58" s="1">
        <v>26.4374</v>
      </c>
      <c r="Y58" s="1">
        <v>21.9694</v>
      </c>
      <c r="Z58" s="1">
        <v>21.752600000000001</v>
      </c>
      <c r="AA58" s="1">
        <v>20.3552</v>
      </c>
      <c r="AB58" s="1">
        <v>20.008400000000002</v>
      </c>
      <c r="AC58" s="1">
        <v>30.503799999999998</v>
      </c>
      <c r="AD58" s="1">
        <v>29.758199999999999</v>
      </c>
      <c r="AE58" s="1">
        <v>22.568200000000001</v>
      </c>
      <c r="AF58" s="1"/>
      <c r="AG58" s="1">
        <f t="shared" si="18"/>
        <v>57.129660000000086</v>
      </c>
      <c r="AH58" s="1"/>
      <c r="AI58" s="1" t="str">
        <f>VLOOKUP(A58,[1]Sheet!$A:$AJ,36,0)</f>
        <v>SU002941</v>
      </c>
      <c r="AJ58" s="1">
        <f t="shared" ref="AJ58:AJ60" si="21">(SUM(V58:AE58)+P58)/11*22</f>
        <v>539.52839999999992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37</v>
      </c>
      <c r="C59" s="1">
        <v>1.335</v>
      </c>
      <c r="D59" s="1">
        <v>311.529</v>
      </c>
      <c r="E59" s="1">
        <v>91.656000000000006</v>
      </c>
      <c r="F59" s="1">
        <v>199.404</v>
      </c>
      <c r="G59" s="8">
        <v>1</v>
      </c>
      <c r="H59" s="1">
        <v>40</v>
      </c>
      <c r="I59" s="1" t="s">
        <v>38</v>
      </c>
      <c r="J59" s="1"/>
      <c r="K59" s="1">
        <v>95.15</v>
      </c>
      <c r="L59" s="1">
        <f t="shared" si="16"/>
        <v>-3.4939999999999998</v>
      </c>
      <c r="M59" s="1"/>
      <c r="N59" s="1"/>
      <c r="O59" s="1"/>
      <c r="P59" s="1">
        <f t="shared" si="4"/>
        <v>18.331200000000003</v>
      </c>
      <c r="Q59" s="5">
        <v>4</v>
      </c>
      <c r="R59" s="5"/>
      <c r="S59" s="1"/>
      <c r="T59" s="1">
        <f t="shared" si="6"/>
        <v>11.09605481365104</v>
      </c>
      <c r="U59" s="1">
        <f t="shared" si="7"/>
        <v>10.877847604084836</v>
      </c>
      <c r="V59" s="1">
        <v>16.622399999999999</v>
      </c>
      <c r="W59" s="1">
        <v>27.387</v>
      </c>
      <c r="X59" s="1">
        <v>29.857399999999998</v>
      </c>
      <c r="Y59" s="1">
        <v>19.6768</v>
      </c>
      <c r="Z59" s="1">
        <v>20.927199999999999</v>
      </c>
      <c r="AA59" s="1">
        <v>20.9436</v>
      </c>
      <c r="AB59" s="1">
        <v>19.408200000000001</v>
      </c>
      <c r="AC59" s="1">
        <v>28.4864</v>
      </c>
      <c r="AD59" s="1">
        <v>34.192999999999998</v>
      </c>
      <c r="AE59" s="1">
        <v>34.285400000000003</v>
      </c>
      <c r="AF59" s="1"/>
      <c r="AG59" s="1">
        <f t="shared" si="18"/>
        <v>4</v>
      </c>
      <c r="AH59" s="1"/>
      <c r="AI59" s="1" t="str">
        <f>VLOOKUP(A59,[1]Sheet!$A:$AJ,36,0)</f>
        <v>SU002943</v>
      </c>
      <c r="AJ59" s="1">
        <f t="shared" si="21"/>
        <v>540.23720000000003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37</v>
      </c>
      <c r="C60" s="1">
        <v>22.277000000000001</v>
      </c>
      <c r="D60" s="1">
        <v>378.81</v>
      </c>
      <c r="E60" s="1">
        <v>178.39099999999999</v>
      </c>
      <c r="F60" s="1">
        <v>201.887</v>
      </c>
      <c r="G60" s="8">
        <v>1</v>
      </c>
      <c r="H60" s="1">
        <v>40</v>
      </c>
      <c r="I60" s="1" t="s">
        <v>38</v>
      </c>
      <c r="J60" s="1"/>
      <c r="K60" s="1">
        <v>214.45</v>
      </c>
      <c r="L60" s="1">
        <f t="shared" si="16"/>
        <v>-36.058999999999997</v>
      </c>
      <c r="M60" s="1"/>
      <c r="N60" s="1"/>
      <c r="O60" s="1">
        <v>64.816080000000028</v>
      </c>
      <c r="P60" s="1">
        <f t="shared" si="4"/>
        <v>35.678199999999997</v>
      </c>
      <c r="Q60" s="5">
        <f t="shared" si="20"/>
        <v>125.75711999999993</v>
      </c>
      <c r="R60" s="5"/>
      <c r="S60" s="1"/>
      <c r="T60" s="1">
        <f t="shared" si="6"/>
        <v>10.999999999999998</v>
      </c>
      <c r="U60" s="1">
        <f t="shared" si="7"/>
        <v>7.4752392217096162</v>
      </c>
      <c r="V60" s="1">
        <v>30.345600000000001</v>
      </c>
      <c r="W60" s="1">
        <v>31.746400000000001</v>
      </c>
      <c r="X60" s="1">
        <v>39.3322</v>
      </c>
      <c r="Y60" s="1">
        <v>28.088200000000001</v>
      </c>
      <c r="Z60" s="1">
        <v>24.577000000000002</v>
      </c>
      <c r="AA60" s="1">
        <v>24.139199999999999</v>
      </c>
      <c r="AB60" s="1">
        <v>26.148399999999999</v>
      </c>
      <c r="AC60" s="1">
        <v>34.753999999999998</v>
      </c>
      <c r="AD60" s="1">
        <v>39.587400000000002</v>
      </c>
      <c r="AE60" s="1">
        <v>34.918999999999997</v>
      </c>
      <c r="AF60" s="1"/>
      <c r="AG60" s="1">
        <f t="shared" si="18"/>
        <v>125.75711999999993</v>
      </c>
      <c r="AH60" s="1"/>
      <c r="AI60" s="1" t="str">
        <f>VLOOKUP(A60,[1]Sheet!$A:$AJ,36,0)</f>
        <v>SU002947</v>
      </c>
      <c r="AJ60" s="1">
        <f t="shared" si="21"/>
        <v>698.63119999999992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2" t="s">
        <v>108</v>
      </c>
      <c r="B61" s="12" t="s">
        <v>37</v>
      </c>
      <c r="C61" s="12"/>
      <c r="D61" s="12"/>
      <c r="E61" s="12"/>
      <c r="F61" s="12"/>
      <c r="G61" s="13">
        <v>0</v>
      </c>
      <c r="H61" s="12">
        <v>30</v>
      </c>
      <c r="I61" s="12" t="s">
        <v>38</v>
      </c>
      <c r="J61" s="12"/>
      <c r="K61" s="12"/>
      <c r="L61" s="12">
        <f t="shared" si="16"/>
        <v>0</v>
      </c>
      <c r="M61" s="12"/>
      <c r="N61" s="12"/>
      <c r="O61" s="12"/>
      <c r="P61" s="12">
        <f t="shared" si="4"/>
        <v>0</v>
      </c>
      <c r="Q61" s="14"/>
      <c r="R61" s="14"/>
      <c r="S61" s="12"/>
      <c r="T61" s="12" t="e">
        <f t="shared" si="6"/>
        <v>#DIV/0!</v>
      </c>
      <c r="U61" s="12" t="e">
        <f t="shared" si="7"/>
        <v>#DIV/0!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 t="s">
        <v>68</v>
      </c>
      <c r="AG61" s="12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109</v>
      </c>
      <c r="B62" s="12" t="s">
        <v>46</v>
      </c>
      <c r="C62" s="12"/>
      <c r="D62" s="12"/>
      <c r="E62" s="12"/>
      <c r="F62" s="12"/>
      <c r="G62" s="13">
        <v>0</v>
      </c>
      <c r="H62" s="12">
        <v>60</v>
      </c>
      <c r="I62" s="12" t="s">
        <v>38</v>
      </c>
      <c r="J62" s="12"/>
      <c r="K62" s="12"/>
      <c r="L62" s="12">
        <f t="shared" si="16"/>
        <v>0</v>
      </c>
      <c r="M62" s="12"/>
      <c r="N62" s="12"/>
      <c r="O62" s="12"/>
      <c r="P62" s="12">
        <f t="shared" si="4"/>
        <v>0</v>
      </c>
      <c r="Q62" s="14"/>
      <c r="R62" s="14"/>
      <c r="S62" s="12"/>
      <c r="T62" s="12" t="e">
        <f t="shared" si="6"/>
        <v>#DIV/0!</v>
      </c>
      <c r="U62" s="12" t="e">
        <f t="shared" si="7"/>
        <v>#DIV/0!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 t="s">
        <v>68</v>
      </c>
      <c r="AG62" s="12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110</v>
      </c>
      <c r="B63" s="12" t="s">
        <v>46</v>
      </c>
      <c r="C63" s="12"/>
      <c r="D63" s="12"/>
      <c r="E63" s="12"/>
      <c r="F63" s="12"/>
      <c r="G63" s="13">
        <v>0</v>
      </c>
      <c r="H63" s="12">
        <v>50</v>
      </c>
      <c r="I63" s="12" t="s">
        <v>38</v>
      </c>
      <c r="J63" s="12"/>
      <c r="K63" s="12"/>
      <c r="L63" s="12">
        <f t="shared" si="16"/>
        <v>0</v>
      </c>
      <c r="M63" s="12"/>
      <c r="N63" s="12"/>
      <c r="O63" s="12"/>
      <c r="P63" s="12">
        <f t="shared" si="4"/>
        <v>0</v>
      </c>
      <c r="Q63" s="14"/>
      <c r="R63" s="14"/>
      <c r="S63" s="12"/>
      <c r="T63" s="12" t="e">
        <f t="shared" si="6"/>
        <v>#DIV/0!</v>
      </c>
      <c r="U63" s="12" t="e">
        <f t="shared" si="7"/>
        <v>#DIV/0!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 t="s">
        <v>68</v>
      </c>
      <c r="AG63" s="1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46</v>
      </c>
      <c r="C64" s="1">
        <v>59</v>
      </c>
      <c r="D64" s="1">
        <v>40</v>
      </c>
      <c r="E64" s="1">
        <v>61</v>
      </c>
      <c r="F64" s="1">
        <v>38</v>
      </c>
      <c r="G64" s="8">
        <v>0.37</v>
      </c>
      <c r="H64" s="1">
        <v>50</v>
      </c>
      <c r="I64" s="1" t="s">
        <v>38</v>
      </c>
      <c r="J64" s="1"/>
      <c r="K64" s="1">
        <v>61</v>
      </c>
      <c r="L64" s="1">
        <f t="shared" si="16"/>
        <v>0</v>
      </c>
      <c r="M64" s="1"/>
      <c r="N64" s="1"/>
      <c r="O64" s="1">
        <v>74.399999999999991</v>
      </c>
      <c r="P64" s="1">
        <f t="shared" si="4"/>
        <v>12.2</v>
      </c>
      <c r="Q64" s="5">
        <f>11*P64-O64-F64</f>
        <v>21.799999999999997</v>
      </c>
      <c r="R64" s="5"/>
      <c r="S64" s="1"/>
      <c r="T64" s="1">
        <f t="shared" si="6"/>
        <v>11</v>
      </c>
      <c r="U64" s="1">
        <f t="shared" si="7"/>
        <v>9.2131147540983598</v>
      </c>
      <c r="V64" s="1">
        <v>12.6</v>
      </c>
      <c r="W64" s="1">
        <v>4.2</v>
      </c>
      <c r="X64" s="1">
        <v>3.2</v>
      </c>
      <c r="Y64" s="1">
        <v>6</v>
      </c>
      <c r="Z64" s="1">
        <v>10</v>
      </c>
      <c r="AA64" s="1">
        <v>9.4</v>
      </c>
      <c r="AB64" s="1">
        <v>5.8</v>
      </c>
      <c r="AC64" s="1">
        <v>4.5999999999999996</v>
      </c>
      <c r="AD64" s="1">
        <v>4.4000000000000004</v>
      </c>
      <c r="AE64" s="1">
        <v>5.8</v>
      </c>
      <c r="AF64" s="1" t="s">
        <v>42</v>
      </c>
      <c r="AG64" s="1">
        <f>G64*Q64</f>
        <v>8.0659999999999989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2" t="s">
        <v>112</v>
      </c>
      <c r="B65" s="12" t="s">
        <v>46</v>
      </c>
      <c r="C65" s="12"/>
      <c r="D65" s="12"/>
      <c r="E65" s="12"/>
      <c r="F65" s="12"/>
      <c r="G65" s="13">
        <v>0</v>
      </c>
      <c r="H65" s="12">
        <v>30</v>
      </c>
      <c r="I65" s="12" t="s">
        <v>38</v>
      </c>
      <c r="J65" s="12"/>
      <c r="K65" s="12"/>
      <c r="L65" s="12">
        <f t="shared" si="16"/>
        <v>0</v>
      </c>
      <c r="M65" s="12"/>
      <c r="N65" s="12"/>
      <c r="O65" s="12"/>
      <c r="P65" s="12">
        <f t="shared" si="4"/>
        <v>0</v>
      </c>
      <c r="Q65" s="14"/>
      <c r="R65" s="14"/>
      <c r="S65" s="12"/>
      <c r="T65" s="12" t="e">
        <f t="shared" si="6"/>
        <v>#DIV/0!</v>
      </c>
      <c r="U65" s="12" t="e">
        <f t="shared" si="7"/>
        <v>#DIV/0!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 t="s">
        <v>68</v>
      </c>
      <c r="AG65" s="1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2" t="s">
        <v>113</v>
      </c>
      <c r="B66" s="12" t="s">
        <v>46</v>
      </c>
      <c r="C66" s="12"/>
      <c r="D66" s="12"/>
      <c r="E66" s="12"/>
      <c r="F66" s="12"/>
      <c r="G66" s="13">
        <v>0</v>
      </c>
      <c r="H66" s="12">
        <v>55</v>
      </c>
      <c r="I66" s="12" t="s">
        <v>38</v>
      </c>
      <c r="J66" s="12"/>
      <c r="K66" s="12"/>
      <c r="L66" s="12">
        <f t="shared" si="16"/>
        <v>0</v>
      </c>
      <c r="M66" s="12"/>
      <c r="N66" s="12"/>
      <c r="O66" s="12"/>
      <c r="P66" s="12">
        <f t="shared" si="4"/>
        <v>0</v>
      </c>
      <c r="Q66" s="14"/>
      <c r="R66" s="14"/>
      <c r="S66" s="12"/>
      <c r="T66" s="12" t="e">
        <f t="shared" si="6"/>
        <v>#DIV/0!</v>
      </c>
      <c r="U66" s="12" t="e">
        <f t="shared" si="7"/>
        <v>#DIV/0!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 t="s">
        <v>68</v>
      </c>
      <c r="AG66" s="1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114</v>
      </c>
      <c r="B67" s="12" t="s">
        <v>46</v>
      </c>
      <c r="C67" s="12"/>
      <c r="D67" s="12"/>
      <c r="E67" s="12"/>
      <c r="F67" s="12"/>
      <c r="G67" s="13">
        <v>0</v>
      </c>
      <c r="H67" s="12">
        <v>40</v>
      </c>
      <c r="I67" s="12" t="s">
        <v>38</v>
      </c>
      <c r="J67" s="12"/>
      <c r="K67" s="12"/>
      <c r="L67" s="12">
        <f t="shared" si="16"/>
        <v>0</v>
      </c>
      <c r="M67" s="12"/>
      <c r="N67" s="12"/>
      <c r="O67" s="12"/>
      <c r="P67" s="12">
        <f t="shared" si="4"/>
        <v>0</v>
      </c>
      <c r="Q67" s="14"/>
      <c r="R67" s="14"/>
      <c r="S67" s="12"/>
      <c r="T67" s="12" t="e">
        <f t="shared" si="6"/>
        <v>#DIV/0!</v>
      </c>
      <c r="U67" s="12" t="e">
        <f t="shared" si="7"/>
        <v>#DIV/0!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 t="s">
        <v>68</v>
      </c>
      <c r="AG67" s="1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46</v>
      </c>
      <c r="C68" s="1"/>
      <c r="D68" s="1">
        <v>114</v>
      </c>
      <c r="E68" s="1">
        <v>54</v>
      </c>
      <c r="F68" s="1">
        <v>54</v>
      </c>
      <c r="G68" s="8">
        <v>0.4</v>
      </c>
      <c r="H68" s="1">
        <v>50</v>
      </c>
      <c r="I68" s="1" t="s">
        <v>38</v>
      </c>
      <c r="J68" s="1"/>
      <c r="K68" s="1">
        <v>65</v>
      </c>
      <c r="L68" s="1">
        <f t="shared" si="16"/>
        <v>-11</v>
      </c>
      <c r="M68" s="1"/>
      <c r="N68" s="1"/>
      <c r="O68" s="1">
        <v>22.199999999999989</v>
      </c>
      <c r="P68" s="1">
        <f t="shared" si="4"/>
        <v>10.8</v>
      </c>
      <c r="Q68" s="5">
        <f>11*P68-O68-F68</f>
        <v>42.600000000000023</v>
      </c>
      <c r="R68" s="5"/>
      <c r="S68" s="1"/>
      <c r="T68" s="1">
        <f t="shared" si="6"/>
        <v>11</v>
      </c>
      <c r="U68" s="1">
        <f t="shared" si="7"/>
        <v>7.0555555555555545</v>
      </c>
      <c r="V68" s="1">
        <v>8.6</v>
      </c>
      <c r="W68" s="1">
        <v>9.8000000000000007</v>
      </c>
      <c r="X68" s="1">
        <v>10.4</v>
      </c>
      <c r="Y68" s="1">
        <v>8.4</v>
      </c>
      <c r="Z68" s="1">
        <v>10.4</v>
      </c>
      <c r="AA68" s="1">
        <v>7.8</v>
      </c>
      <c r="AB68" s="1">
        <v>6.4</v>
      </c>
      <c r="AC68" s="1">
        <v>7.4</v>
      </c>
      <c r="AD68" s="1">
        <v>7</v>
      </c>
      <c r="AE68" s="1">
        <v>10.4</v>
      </c>
      <c r="AF68" s="1"/>
      <c r="AG68" s="1">
        <f>G68*Q68</f>
        <v>17.04000000000001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116</v>
      </c>
      <c r="B69" s="12" t="s">
        <v>46</v>
      </c>
      <c r="C69" s="12"/>
      <c r="D69" s="12"/>
      <c r="E69" s="12"/>
      <c r="F69" s="12"/>
      <c r="G69" s="13">
        <v>0</v>
      </c>
      <c r="H69" s="12">
        <v>55</v>
      </c>
      <c r="I69" s="12" t="s">
        <v>38</v>
      </c>
      <c r="J69" s="12"/>
      <c r="K69" s="12"/>
      <c r="L69" s="12">
        <f t="shared" ref="L69:L93" si="22">E69-K69</f>
        <v>0</v>
      </c>
      <c r="M69" s="12"/>
      <c r="N69" s="12"/>
      <c r="O69" s="12"/>
      <c r="P69" s="12">
        <f t="shared" si="4"/>
        <v>0</v>
      </c>
      <c r="Q69" s="14"/>
      <c r="R69" s="14"/>
      <c r="S69" s="12"/>
      <c r="T69" s="12" t="e">
        <f t="shared" si="6"/>
        <v>#DIV/0!</v>
      </c>
      <c r="U69" s="12" t="e">
        <f t="shared" si="7"/>
        <v>#DIV/0!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 t="s">
        <v>68</v>
      </c>
      <c r="AG69" s="12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117</v>
      </c>
      <c r="B70" s="12" t="s">
        <v>37</v>
      </c>
      <c r="C70" s="12"/>
      <c r="D70" s="12"/>
      <c r="E70" s="12"/>
      <c r="F70" s="12"/>
      <c r="G70" s="13">
        <v>0</v>
      </c>
      <c r="H70" s="12">
        <v>55</v>
      </c>
      <c r="I70" s="12" t="s">
        <v>38</v>
      </c>
      <c r="J70" s="12"/>
      <c r="K70" s="12"/>
      <c r="L70" s="12">
        <f t="shared" si="22"/>
        <v>0</v>
      </c>
      <c r="M70" s="12"/>
      <c r="N70" s="12"/>
      <c r="O70" s="12"/>
      <c r="P70" s="12">
        <f t="shared" ref="P70:P93" si="23">E70/5</f>
        <v>0</v>
      </c>
      <c r="Q70" s="14"/>
      <c r="R70" s="14"/>
      <c r="S70" s="12"/>
      <c r="T70" s="12" t="e">
        <f t="shared" ref="T70:T93" si="24">(F70+O70+Q70)/P70</f>
        <v>#DIV/0!</v>
      </c>
      <c r="U70" s="12" t="e">
        <f t="shared" ref="U70:U93" si="25">(F70+O70)/P70</f>
        <v>#DIV/0!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 t="s">
        <v>118</v>
      </c>
      <c r="AG70" s="12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119</v>
      </c>
      <c r="B71" s="12" t="s">
        <v>46</v>
      </c>
      <c r="C71" s="12"/>
      <c r="D71" s="12"/>
      <c r="E71" s="12"/>
      <c r="F71" s="12"/>
      <c r="G71" s="13">
        <v>0</v>
      </c>
      <c r="H71" s="12">
        <v>40</v>
      </c>
      <c r="I71" s="12" t="s">
        <v>38</v>
      </c>
      <c r="J71" s="12"/>
      <c r="K71" s="12"/>
      <c r="L71" s="12">
        <f t="shared" si="22"/>
        <v>0</v>
      </c>
      <c r="M71" s="12"/>
      <c r="N71" s="12"/>
      <c r="O71" s="12"/>
      <c r="P71" s="12">
        <f t="shared" si="23"/>
        <v>0</v>
      </c>
      <c r="Q71" s="14"/>
      <c r="R71" s="14"/>
      <c r="S71" s="12"/>
      <c r="T71" s="12" t="e">
        <f t="shared" si="24"/>
        <v>#DIV/0!</v>
      </c>
      <c r="U71" s="12" t="e">
        <f t="shared" si="25"/>
        <v>#DIV/0!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 t="s">
        <v>120</v>
      </c>
      <c r="AG71" s="1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46</v>
      </c>
      <c r="C72" s="1">
        <v>62</v>
      </c>
      <c r="D72" s="1">
        <v>62</v>
      </c>
      <c r="E72" s="1">
        <v>5</v>
      </c>
      <c r="F72" s="1">
        <v>50</v>
      </c>
      <c r="G72" s="8">
        <v>0.2</v>
      </c>
      <c r="H72" s="1">
        <v>35</v>
      </c>
      <c r="I72" s="1" t="s">
        <v>38</v>
      </c>
      <c r="J72" s="1"/>
      <c r="K72" s="1">
        <v>10</v>
      </c>
      <c r="L72" s="1">
        <f t="shared" si="22"/>
        <v>-5</v>
      </c>
      <c r="M72" s="1"/>
      <c r="N72" s="1"/>
      <c r="O72" s="1"/>
      <c r="P72" s="1">
        <f t="shared" si="23"/>
        <v>1</v>
      </c>
      <c r="Q72" s="5"/>
      <c r="R72" s="5"/>
      <c r="S72" s="1"/>
      <c r="T72" s="1">
        <f t="shared" si="24"/>
        <v>50</v>
      </c>
      <c r="U72" s="1">
        <f t="shared" si="25"/>
        <v>50</v>
      </c>
      <c r="V72" s="1">
        <v>0.4</v>
      </c>
      <c r="W72" s="1">
        <v>3.8</v>
      </c>
      <c r="X72" s="1">
        <v>2.6</v>
      </c>
      <c r="Y72" s="1">
        <v>0.2</v>
      </c>
      <c r="Z72" s="1">
        <v>2.6</v>
      </c>
      <c r="AA72" s="1">
        <v>7.4</v>
      </c>
      <c r="AB72" s="1">
        <v>6.6</v>
      </c>
      <c r="AC72" s="1">
        <v>6</v>
      </c>
      <c r="AD72" s="1">
        <v>4.8</v>
      </c>
      <c r="AE72" s="1">
        <v>6.6</v>
      </c>
      <c r="AF72" s="16" t="s">
        <v>146</v>
      </c>
      <c r="AG72" s="1">
        <f t="shared" ref="AG72:AG78" si="26"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7" t="s">
        <v>122</v>
      </c>
      <c r="B73" s="17" t="s">
        <v>37</v>
      </c>
      <c r="C73" s="17">
        <v>19.052</v>
      </c>
      <c r="D73" s="17">
        <v>144.238</v>
      </c>
      <c r="E73" s="17">
        <v>59.789000000000001</v>
      </c>
      <c r="F73" s="17">
        <v>98.459000000000003</v>
      </c>
      <c r="G73" s="18">
        <v>1</v>
      </c>
      <c r="H73" s="17">
        <v>60</v>
      </c>
      <c r="I73" s="17" t="s">
        <v>38</v>
      </c>
      <c r="J73" s="17"/>
      <c r="K73" s="17">
        <v>57.6</v>
      </c>
      <c r="L73" s="17">
        <f t="shared" si="22"/>
        <v>2.1890000000000001</v>
      </c>
      <c r="M73" s="17"/>
      <c r="N73" s="17"/>
      <c r="O73" s="17">
        <v>58.2468</v>
      </c>
      <c r="P73" s="17">
        <f t="shared" si="23"/>
        <v>11.957800000000001</v>
      </c>
      <c r="Q73" s="19"/>
      <c r="R73" s="19"/>
      <c r="S73" s="17"/>
      <c r="T73" s="17">
        <f t="shared" si="24"/>
        <v>13.10490223954239</v>
      </c>
      <c r="U73" s="17">
        <f t="shared" si="25"/>
        <v>13.10490223954239</v>
      </c>
      <c r="V73" s="17">
        <v>14.3202</v>
      </c>
      <c r="W73" s="17">
        <v>13.1988</v>
      </c>
      <c r="X73" s="17">
        <v>11.8916</v>
      </c>
      <c r="Y73" s="17">
        <v>15.5824</v>
      </c>
      <c r="Z73" s="17">
        <v>14.7104</v>
      </c>
      <c r="AA73" s="17">
        <v>13.2288</v>
      </c>
      <c r="AB73" s="17">
        <v>13.3712</v>
      </c>
      <c r="AC73" s="17">
        <v>14.4024</v>
      </c>
      <c r="AD73" s="17">
        <v>16.462800000000001</v>
      </c>
      <c r="AE73" s="17">
        <v>17.238399999999999</v>
      </c>
      <c r="AF73" s="17" t="s">
        <v>58</v>
      </c>
      <c r="AG73" s="17">
        <f t="shared" si="26"/>
        <v>0</v>
      </c>
      <c r="AH73" s="1"/>
      <c r="AI73" s="1" t="str">
        <f>VLOOKUP(A73,[1]Sheet!$A:$AJ,36,0)</f>
        <v>SU002634</v>
      </c>
      <c r="AJ73" s="1">
        <f t="shared" ref="AJ73:AJ78" si="27">(SUM(V73:AE73)+P73)/11*22</f>
        <v>312.72959999999995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37</v>
      </c>
      <c r="C74" s="1">
        <v>-84.614999999999995</v>
      </c>
      <c r="D74" s="1">
        <v>1611.135</v>
      </c>
      <c r="E74" s="1">
        <v>315.72199999999998</v>
      </c>
      <c r="F74" s="1">
        <v>703.44399999999996</v>
      </c>
      <c r="G74" s="8">
        <v>1</v>
      </c>
      <c r="H74" s="1">
        <v>60</v>
      </c>
      <c r="I74" s="1" t="s">
        <v>38</v>
      </c>
      <c r="J74" s="1"/>
      <c r="K74" s="1">
        <v>390</v>
      </c>
      <c r="L74" s="1">
        <f t="shared" si="22"/>
        <v>-74.27800000000002</v>
      </c>
      <c r="M74" s="1"/>
      <c r="N74" s="1"/>
      <c r="O74" s="1"/>
      <c r="P74" s="1">
        <f t="shared" si="23"/>
        <v>63.144399999999997</v>
      </c>
      <c r="Q74" s="5"/>
      <c r="R74" s="5"/>
      <c r="S74" s="1"/>
      <c r="T74" s="1">
        <f t="shared" si="24"/>
        <v>11.140243632056048</v>
      </c>
      <c r="U74" s="1">
        <f t="shared" si="25"/>
        <v>11.140243632056048</v>
      </c>
      <c r="V74" s="1">
        <v>79.194400000000002</v>
      </c>
      <c r="W74" s="1">
        <v>93.617199999999997</v>
      </c>
      <c r="X74" s="1">
        <v>83.064599999999999</v>
      </c>
      <c r="Y74" s="1">
        <v>93.901199999999989</v>
      </c>
      <c r="Z74" s="1">
        <v>102.6478</v>
      </c>
      <c r="AA74" s="1">
        <v>105.0168</v>
      </c>
      <c r="AB74" s="1">
        <v>117.13720000000001</v>
      </c>
      <c r="AC74" s="1">
        <v>118.72799999999999</v>
      </c>
      <c r="AD74" s="1">
        <v>129.71639999999999</v>
      </c>
      <c r="AE74" s="1">
        <v>123.0458</v>
      </c>
      <c r="AF74" s="1"/>
      <c r="AG74" s="1">
        <f t="shared" si="26"/>
        <v>0</v>
      </c>
      <c r="AH74" s="1"/>
      <c r="AI74" s="1" t="str">
        <f>VLOOKUP(A74,[1]Sheet!$A:$AJ,36,0)</f>
        <v>SU003423</v>
      </c>
      <c r="AJ74" s="1">
        <f t="shared" si="27"/>
        <v>2218.4276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7" t="s">
        <v>124</v>
      </c>
      <c r="B75" s="17" t="s">
        <v>37</v>
      </c>
      <c r="C75" s="17">
        <v>111.251</v>
      </c>
      <c r="D75" s="17">
        <v>1111.0440000000001</v>
      </c>
      <c r="E75" s="17">
        <v>195.08500000000001</v>
      </c>
      <c r="F75" s="17">
        <v>575.05100000000004</v>
      </c>
      <c r="G75" s="18">
        <v>1</v>
      </c>
      <c r="H75" s="17">
        <v>60</v>
      </c>
      <c r="I75" s="10" t="s">
        <v>41</v>
      </c>
      <c r="J75" s="17"/>
      <c r="K75" s="17">
        <v>199.5</v>
      </c>
      <c r="L75" s="17">
        <f t="shared" si="22"/>
        <v>-4.414999999999992</v>
      </c>
      <c r="M75" s="17"/>
      <c r="N75" s="17"/>
      <c r="O75" s="17"/>
      <c r="P75" s="17">
        <f t="shared" si="23"/>
        <v>39.017000000000003</v>
      </c>
      <c r="Q75" s="19"/>
      <c r="R75" s="19"/>
      <c r="S75" s="17"/>
      <c r="T75" s="17">
        <f t="shared" si="24"/>
        <v>14.738472973319322</v>
      </c>
      <c r="U75" s="17">
        <f t="shared" si="25"/>
        <v>14.738472973319322</v>
      </c>
      <c r="V75" s="17">
        <v>54.446800000000003</v>
      </c>
      <c r="W75" s="17">
        <v>68.75800000000001</v>
      </c>
      <c r="X75" s="17">
        <v>56.249800000000008</v>
      </c>
      <c r="Y75" s="17">
        <v>55.392399999999988</v>
      </c>
      <c r="Z75" s="17">
        <v>58.919800000000002</v>
      </c>
      <c r="AA75" s="17">
        <v>71.461600000000004</v>
      </c>
      <c r="AB75" s="17">
        <v>93.138800000000003</v>
      </c>
      <c r="AC75" s="17">
        <v>131.37139999999999</v>
      </c>
      <c r="AD75" s="17">
        <v>146.18780000000001</v>
      </c>
      <c r="AE75" s="17">
        <v>113.2336</v>
      </c>
      <c r="AF75" s="17" t="s">
        <v>61</v>
      </c>
      <c r="AG75" s="17">
        <f t="shared" si="26"/>
        <v>0</v>
      </c>
      <c r="AH75" s="1"/>
      <c r="AI75" s="1" t="str">
        <f>VLOOKUP(A75,[1]Sheet!$A:$AJ,36,0)</f>
        <v>SU003420</v>
      </c>
      <c r="AJ75" s="1">
        <f t="shared" si="27"/>
        <v>1776.354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7" t="s">
        <v>125</v>
      </c>
      <c r="B76" s="17" t="s">
        <v>37</v>
      </c>
      <c r="C76" s="17">
        <v>155.85900000000001</v>
      </c>
      <c r="D76" s="17">
        <v>2323.8470000000002</v>
      </c>
      <c r="E76" s="17">
        <v>926.95399999999995</v>
      </c>
      <c r="F76" s="17">
        <v>1007.471</v>
      </c>
      <c r="G76" s="18">
        <v>1</v>
      </c>
      <c r="H76" s="17">
        <v>60</v>
      </c>
      <c r="I76" s="17" t="s">
        <v>38</v>
      </c>
      <c r="J76" s="17"/>
      <c r="K76" s="17">
        <v>932.5</v>
      </c>
      <c r="L76" s="17">
        <f t="shared" si="22"/>
        <v>-5.5460000000000491</v>
      </c>
      <c r="M76" s="17"/>
      <c r="N76" s="17"/>
      <c r="O76" s="17">
        <v>922.33122000000014</v>
      </c>
      <c r="P76" s="17">
        <f t="shared" si="23"/>
        <v>185.39079999999998</v>
      </c>
      <c r="Q76" s="19">
        <f t="shared" ref="Q76" si="28">12*P76-O76-F76</f>
        <v>294.88737999999967</v>
      </c>
      <c r="R76" s="19"/>
      <c r="S76" s="17"/>
      <c r="T76" s="17">
        <f t="shared" si="24"/>
        <v>12</v>
      </c>
      <c r="U76" s="17">
        <f t="shared" si="25"/>
        <v>10.409374251580985</v>
      </c>
      <c r="V76" s="17">
        <v>201.12540000000001</v>
      </c>
      <c r="W76" s="17">
        <v>183.33340000000001</v>
      </c>
      <c r="X76" s="17">
        <v>170.1602</v>
      </c>
      <c r="Y76" s="17">
        <v>187.15819999999999</v>
      </c>
      <c r="Z76" s="17">
        <v>188.69</v>
      </c>
      <c r="AA76" s="17">
        <v>125.4342</v>
      </c>
      <c r="AB76" s="17">
        <v>134.7294</v>
      </c>
      <c r="AC76" s="17">
        <v>127.8124</v>
      </c>
      <c r="AD76" s="17">
        <v>120.82640000000001</v>
      </c>
      <c r="AE76" s="17">
        <v>83.686999999999998</v>
      </c>
      <c r="AF76" s="17" t="s">
        <v>58</v>
      </c>
      <c r="AG76" s="17">
        <f t="shared" si="26"/>
        <v>294.88737999999967</v>
      </c>
      <c r="AH76" s="1"/>
      <c r="AI76" s="1" t="str">
        <f>VLOOKUP(A76,[1]Sheet!$A:$AJ,36,0)</f>
        <v>SU003422</v>
      </c>
      <c r="AJ76" s="1">
        <f t="shared" si="27"/>
        <v>3416.6947999999998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37</v>
      </c>
      <c r="C77" s="1">
        <v>27.119</v>
      </c>
      <c r="D77" s="1"/>
      <c r="E77" s="1">
        <v>0.91200000000000003</v>
      </c>
      <c r="F77" s="1">
        <v>17.622</v>
      </c>
      <c r="G77" s="8">
        <v>1</v>
      </c>
      <c r="H77" s="1">
        <v>55</v>
      </c>
      <c r="I77" s="1" t="s">
        <v>38</v>
      </c>
      <c r="J77" s="1"/>
      <c r="K77" s="1">
        <v>3.9</v>
      </c>
      <c r="L77" s="1">
        <f t="shared" si="22"/>
        <v>-2.988</v>
      </c>
      <c r="M77" s="1"/>
      <c r="N77" s="1"/>
      <c r="O77" s="1"/>
      <c r="P77" s="1">
        <f t="shared" si="23"/>
        <v>0.18240000000000001</v>
      </c>
      <c r="Q77" s="5"/>
      <c r="R77" s="5"/>
      <c r="S77" s="1"/>
      <c r="T77" s="1">
        <f t="shared" si="24"/>
        <v>96.61184210526315</v>
      </c>
      <c r="U77" s="1">
        <f t="shared" si="25"/>
        <v>96.61184210526315</v>
      </c>
      <c r="V77" s="1">
        <v>0.45319999999999999</v>
      </c>
      <c r="W77" s="1">
        <v>0.27079999999999999</v>
      </c>
      <c r="X77" s="1">
        <v>0.2702</v>
      </c>
      <c r="Y77" s="1">
        <v>0.80899999999999994</v>
      </c>
      <c r="Z77" s="1">
        <v>0.53879999999999995</v>
      </c>
      <c r="AA77" s="1">
        <v>2.1511999999999998</v>
      </c>
      <c r="AB77" s="1">
        <v>2.1511999999999998</v>
      </c>
      <c r="AC77" s="1">
        <v>1.3633999999999999</v>
      </c>
      <c r="AD77" s="1">
        <v>1.3633999999999999</v>
      </c>
      <c r="AE77" s="1">
        <v>0.27279999999999999</v>
      </c>
      <c r="AF77" s="16" t="s">
        <v>147</v>
      </c>
      <c r="AG77" s="1">
        <f t="shared" si="26"/>
        <v>0</v>
      </c>
      <c r="AH77" s="1"/>
      <c r="AI77" s="1" t="str">
        <f>VLOOKUP(A77,[1]Sheet!$A:$AJ,36,0)</f>
        <v>SU003392</v>
      </c>
      <c r="AJ77" s="1">
        <f t="shared" si="27"/>
        <v>19.652799999999999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37</v>
      </c>
      <c r="C78" s="1">
        <v>14.81</v>
      </c>
      <c r="D78" s="1"/>
      <c r="E78" s="1">
        <v>2.706</v>
      </c>
      <c r="F78" s="1">
        <v>5.3840000000000003</v>
      </c>
      <c r="G78" s="8">
        <v>1</v>
      </c>
      <c r="H78" s="1">
        <v>55</v>
      </c>
      <c r="I78" s="1" t="s">
        <v>38</v>
      </c>
      <c r="J78" s="1"/>
      <c r="K78" s="1">
        <v>2.6</v>
      </c>
      <c r="L78" s="1">
        <f t="shared" si="22"/>
        <v>0.10599999999999987</v>
      </c>
      <c r="M78" s="1"/>
      <c r="N78" s="1"/>
      <c r="O78" s="1"/>
      <c r="P78" s="1">
        <f t="shared" si="23"/>
        <v>0.54120000000000001</v>
      </c>
      <c r="Q78" s="5"/>
      <c r="R78" s="5"/>
      <c r="S78" s="1"/>
      <c r="T78" s="1">
        <f t="shared" si="24"/>
        <v>9.9482631189948272</v>
      </c>
      <c r="U78" s="1">
        <f t="shared" si="25"/>
        <v>9.9482631189948272</v>
      </c>
      <c r="V78" s="1">
        <v>0.80899999999999994</v>
      </c>
      <c r="W78" s="1">
        <v>0.26779999999999998</v>
      </c>
      <c r="X78" s="1">
        <v>0.26679999999999998</v>
      </c>
      <c r="Y78" s="1">
        <v>1.0658000000000001</v>
      </c>
      <c r="Z78" s="1">
        <v>0.79900000000000004</v>
      </c>
      <c r="AA78" s="1">
        <v>1.3328</v>
      </c>
      <c r="AB78" s="1">
        <v>1.3328</v>
      </c>
      <c r="AC78" s="1">
        <v>0.52800000000000002</v>
      </c>
      <c r="AD78" s="1">
        <v>0.79679999999999995</v>
      </c>
      <c r="AE78" s="1">
        <v>0.80299999999999994</v>
      </c>
      <c r="AF78" s="16" t="s">
        <v>148</v>
      </c>
      <c r="AG78" s="1">
        <f t="shared" si="26"/>
        <v>0</v>
      </c>
      <c r="AH78" s="1"/>
      <c r="AI78" s="1" t="str">
        <f>VLOOKUP(A78,[1]Sheet!$A:$AJ,36,0)</f>
        <v>SU003394</v>
      </c>
      <c r="AJ78" s="1">
        <f t="shared" si="27"/>
        <v>17.085999999999999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128</v>
      </c>
      <c r="B79" s="12" t="s">
        <v>37</v>
      </c>
      <c r="C79" s="12"/>
      <c r="D79" s="12"/>
      <c r="E79" s="12"/>
      <c r="F79" s="12"/>
      <c r="G79" s="13">
        <v>0</v>
      </c>
      <c r="H79" s="12">
        <v>55</v>
      </c>
      <c r="I79" s="12" t="s">
        <v>38</v>
      </c>
      <c r="J79" s="12"/>
      <c r="K79" s="12"/>
      <c r="L79" s="12">
        <f t="shared" si="22"/>
        <v>0</v>
      </c>
      <c r="M79" s="12"/>
      <c r="N79" s="12"/>
      <c r="O79" s="12"/>
      <c r="P79" s="12">
        <f t="shared" si="23"/>
        <v>0</v>
      </c>
      <c r="Q79" s="14"/>
      <c r="R79" s="14"/>
      <c r="S79" s="12"/>
      <c r="T79" s="12" t="e">
        <f t="shared" si="24"/>
        <v>#DIV/0!</v>
      </c>
      <c r="U79" s="12" t="e">
        <f t="shared" si="25"/>
        <v>#DIV/0!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-0.26900000000000002</v>
      </c>
      <c r="AF79" s="12" t="s">
        <v>129</v>
      </c>
      <c r="AG79" s="1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2" t="s">
        <v>130</v>
      </c>
      <c r="B80" s="12" t="s">
        <v>37</v>
      </c>
      <c r="C80" s="12"/>
      <c r="D80" s="12"/>
      <c r="E80" s="12"/>
      <c r="F80" s="12"/>
      <c r="G80" s="13">
        <v>0</v>
      </c>
      <c r="H80" s="12">
        <v>60</v>
      </c>
      <c r="I80" s="12" t="s">
        <v>38</v>
      </c>
      <c r="J80" s="12"/>
      <c r="K80" s="12"/>
      <c r="L80" s="12">
        <f t="shared" si="22"/>
        <v>0</v>
      </c>
      <c r="M80" s="12"/>
      <c r="N80" s="12"/>
      <c r="O80" s="12"/>
      <c r="P80" s="12">
        <f t="shared" si="23"/>
        <v>0</v>
      </c>
      <c r="Q80" s="14"/>
      <c r="R80" s="14"/>
      <c r="S80" s="12"/>
      <c r="T80" s="12" t="e">
        <f t="shared" si="24"/>
        <v>#DIV/0!</v>
      </c>
      <c r="U80" s="12" t="e">
        <f t="shared" si="25"/>
        <v>#DIV/0!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 t="s">
        <v>68</v>
      </c>
      <c r="AG80" s="12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46</v>
      </c>
      <c r="C81" s="1"/>
      <c r="D81" s="1">
        <v>42</v>
      </c>
      <c r="E81" s="1">
        <v>5</v>
      </c>
      <c r="F81" s="1">
        <v>28</v>
      </c>
      <c r="G81" s="8">
        <v>0.3</v>
      </c>
      <c r="H81" s="1">
        <v>40</v>
      </c>
      <c r="I81" s="1" t="s">
        <v>38</v>
      </c>
      <c r="J81" s="1"/>
      <c r="K81" s="1">
        <v>16</v>
      </c>
      <c r="L81" s="1">
        <f t="shared" si="22"/>
        <v>-11</v>
      </c>
      <c r="M81" s="1"/>
      <c r="N81" s="1"/>
      <c r="O81" s="1"/>
      <c r="P81" s="1">
        <f t="shared" si="23"/>
        <v>1</v>
      </c>
      <c r="Q81" s="5"/>
      <c r="R81" s="5"/>
      <c r="S81" s="1"/>
      <c r="T81" s="1">
        <f t="shared" si="24"/>
        <v>28</v>
      </c>
      <c r="U81" s="1">
        <f t="shared" si="25"/>
        <v>28</v>
      </c>
      <c r="V81" s="1">
        <v>0.8</v>
      </c>
      <c r="W81" s="1">
        <v>1.2</v>
      </c>
      <c r="X81" s="1">
        <v>2</v>
      </c>
      <c r="Y81" s="1">
        <v>3.8</v>
      </c>
      <c r="Z81" s="1">
        <v>4.2</v>
      </c>
      <c r="AA81" s="1">
        <v>1.4</v>
      </c>
      <c r="AB81" s="1">
        <v>1</v>
      </c>
      <c r="AC81" s="1">
        <v>3</v>
      </c>
      <c r="AD81" s="1">
        <v>1.6</v>
      </c>
      <c r="AE81" s="1">
        <v>-1.2</v>
      </c>
      <c r="AF81" s="1"/>
      <c r="AG81" s="1">
        <f t="shared" ref="AG81:AG93" si="29"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46</v>
      </c>
      <c r="C82" s="1">
        <v>2</v>
      </c>
      <c r="D82" s="1">
        <v>60</v>
      </c>
      <c r="E82" s="1">
        <v>4</v>
      </c>
      <c r="F82" s="1">
        <v>54</v>
      </c>
      <c r="G82" s="8">
        <v>0.3</v>
      </c>
      <c r="H82" s="1">
        <v>40</v>
      </c>
      <c r="I82" s="1" t="s">
        <v>38</v>
      </c>
      <c r="J82" s="1"/>
      <c r="K82" s="1">
        <v>9</v>
      </c>
      <c r="L82" s="1">
        <f t="shared" si="22"/>
        <v>-5</v>
      </c>
      <c r="M82" s="1"/>
      <c r="N82" s="1"/>
      <c r="O82" s="1"/>
      <c r="P82" s="1">
        <f t="shared" si="23"/>
        <v>0.8</v>
      </c>
      <c r="Q82" s="5"/>
      <c r="R82" s="5"/>
      <c r="S82" s="1"/>
      <c r="T82" s="1">
        <f t="shared" si="24"/>
        <v>67.5</v>
      </c>
      <c r="U82" s="1">
        <f t="shared" si="25"/>
        <v>67.5</v>
      </c>
      <c r="V82" s="1">
        <v>1</v>
      </c>
      <c r="W82" s="1">
        <v>1.2</v>
      </c>
      <c r="X82" s="1">
        <v>0.8</v>
      </c>
      <c r="Y82" s="1">
        <v>5.4</v>
      </c>
      <c r="Z82" s="1">
        <v>4.5999999999999996</v>
      </c>
      <c r="AA82" s="1">
        <v>1.4</v>
      </c>
      <c r="AB82" s="1">
        <v>0.8</v>
      </c>
      <c r="AC82" s="1">
        <v>3.8</v>
      </c>
      <c r="AD82" s="1">
        <v>4.2</v>
      </c>
      <c r="AE82" s="1">
        <v>-0.2</v>
      </c>
      <c r="AF82" s="1"/>
      <c r="AG82" s="1">
        <f t="shared" si="2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46</v>
      </c>
      <c r="C83" s="1">
        <v>33</v>
      </c>
      <c r="D83" s="1">
        <v>181</v>
      </c>
      <c r="E83" s="1">
        <v>75</v>
      </c>
      <c r="F83" s="1">
        <v>89</v>
      </c>
      <c r="G83" s="8">
        <v>0.3</v>
      </c>
      <c r="H83" s="1">
        <v>40</v>
      </c>
      <c r="I83" s="1" t="s">
        <v>38</v>
      </c>
      <c r="J83" s="1"/>
      <c r="K83" s="1">
        <v>78</v>
      </c>
      <c r="L83" s="1">
        <f t="shared" si="22"/>
        <v>-3</v>
      </c>
      <c r="M83" s="1"/>
      <c r="N83" s="1"/>
      <c r="O83" s="1">
        <v>50.8</v>
      </c>
      <c r="P83" s="1">
        <f t="shared" si="23"/>
        <v>15</v>
      </c>
      <c r="Q83" s="5">
        <f t="shared" ref="Q83:Q91" si="30">11*P83-O83-F83</f>
        <v>25.200000000000003</v>
      </c>
      <c r="R83" s="5"/>
      <c r="S83" s="1"/>
      <c r="T83" s="1">
        <f t="shared" si="24"/>
        <v>11</v>
      </c>
      <c r="U83" s="1">
        <f t="shared" si="25"/>
        <v>9.32</v>
      </c>
      <c r="V83" s="1">
        <v>16</v>
      </c>
      <c r="W83" s="1">
        <v>14</v>
      </c>
      <c r="X83" s="1">
        <v>14.8</v>
      </c>
      <c r="Y83" s="1">
        <v>16.399999999999999</v>
      </c>
      <c r="Z83" s="1">
        <v>13.6</v>
      </c>
      <c r="AA83" s="1">
        <v>9.4</v>
      </c>
      <c r="AB83" s="1">
        <v>11.6</v>
      </c>
      <c r="AC83" s="1">
        <v>21.8</v>
      </c>
      <c r="AD83" s="1">
        <v>19.399999999999999</v>
      </c>
      <c r="AE83" s="1">
        <v>1.6</v>
      </c>
      <c r="AF83" s="1"/>
      <c r="AG83" s="1">
        <f t="shared" si="29"/>
        <v>7.5600000000000005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46</v>
      </c>
      <c r="C84" s="1">
        <v>9</v>
      </c>
      <c r="D84" s="1">
        <v>24</v>
      </c>
      <c r="E84" s="1">
        <v>14</v>
      </c>
      <c r="F84" s="1">
        <v>19</v>
      </c>
      <c r="G84" s="8">
        <v>0.05</v>
      </c>
      <c r="H84" s="1">
        <v>120</v>
      </c>
      <c r="I84" s="1" t="s">
        <v>38</v>
      </c>
      <c r="J84" s="1"/>
      <c r="K84" s="1">
        <v>15</v>
      </c>
      <c r="L84" s="1">
        <f t="shared" si="22"/>
        <v>-1</v>
      </c>
      <c r="M84" s="1"/>
      <c r="N84" s="1"/>
      <c r="O84" s="1">
        <v>9</v>
      </c>
      <c r="P84" s="1">
        <f t="shared" si="23"/>
        <v>2.8</v>
      </c>
      <c r="Q84" s="5">
        <v>6</v>
      </c>
      <c r="R84" s="5"/>
      <c r="S84" s="1"/>
      <c r="T84" s="1">
        <f t="shared" si="24"/>
        <v>12.142857142857144</v>
      </c>
      <c r="U84" s="1">
        <f t="shared" si="25"/>
        <v>10</v>
      </c>
      <c r="V84" s="1">
        <v>2.8</v>
      </c>
      <c r="W84" s="1">
        <v>1.6</v>
      </c>
      <c r="X84" s="1">
        <v>2.2000000000000002</v>
      </c>
      <c r="Y84" s="1">
        <v>2.8</v>
      </c>
      <c r="Z84" s="1">
        <v>2.2000000000000002</v>
      </c>
      <c r="AA84" s="1">
        <v>0.6</v>
      </c>
      <c r="AB84" s="1">
        <v>0.6</v>
      </c>
      <c r="AC84" s="1">
        <v>1.4</v>
      </c>
      <c r="AD84" s="1">
        <v>2.4</v>
      </c>
      <c r="AE84" s="1">
        <v>1.6</v>
      </c>
      <c r="AF84" s="1"/>
      <c r="AG84" s="1">
        <f t="shared" si="29"/>
        <v>0.30000000000000004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7" t="s">
        <v>135</v>
      </c>
      <c r="B85" s="17" t="s">
        <v>37</v>
      </c>
      <c r="C85" s="17">
        <v>196.34800000000001</v>
      </c>
      <c r="D85" s="17">
        <v>637.32299999999998</v>
      </c>
      <c r="E85" s="17">
        <v>408.65199999999999</v>
      </c>
      <c r="F85" s="17">
        <v>377.46</v>
      </c>
      <c r="G85" s="18">
        <v>1</v>
      </c>
      <c r="H85" s="17">
        <v>40</v>
      </c>
      <c r="I85" s="17" t="s">
        <v>38</v>
      </c>
      <c r="J85" s="17"/>
      <c r="K85" s="17">
        <v>399.75799999999998</v>
      </c>
      <c r="L85" s="17">
        <f t="shared" si="22"/>
        <v>8.8940000000000055</v>
      </c>
      <c r="M85" s="17"/>
      <c r="N85" s="17"/>
      <c r="O85" s="17">
        <v>541.94924000000015</v>
      </c>
      <c r="P85" s="17">
        <f t="shared" si="23"/>
        <v>81.730400000000003</v>
      </c>
      <c r="Q85" s="19">
        <f>12*P85-O85-F85</f>
        <v>61.355559999999912</v>
      </c>
      <c r="R85" s="19"/>
      <c r="S85" s="17"/>
      <c r="T85" s="17">
        <f t="shared" si="24"/>
        <v>12.000000000000002</v>
      </c>
      <c r="U85" s="17">
        <f t="shared" si="25"/>
        <v>11.249293286219084</v>
      </c>
      <c r="V85" s="17">
        <v>92.0608</v>
      </c>
      <c r="W85" s="17">
        <v>71.449399999999997</v>
      </c>
      <c r="X85" s="17">
        <v>60.8048</v>
      </c>
      <c r="Y85" s="17">
        <v>75.599999999999994</v>
      </c>
      <c r="Z85" s="17">
        <v>78.985199999999992</v>
      </c>
      <c r="AA85" s="17">
        <v>73.444800000000001</v>
      </c>
      <c r="AB85" s="17">
        <v>75.561999999999998</v>
      </c>
      <c r="AC85" s="17">
        <v>80.818799999999996</v>
      </c>
      <c r="AD85" s="17">
        <v>89.932400000000001</v>
      </c>
      <c r="AE85" s="17">
        <v>76.010199999999998</v>
      </c>
      <c r="AF85" s="17" t="s">
        <v>58</v>
      </c>
      <c r="AG85" s="17">
        <f t="shared" si="29"/>
        <v>61.355559999999912</v>
      </c>
      <c r="AH85" s="1"/>
      <c r="AI85" s="1" t="str">
        <f>VLOOKUP(A85,[1]Sheet!$A:$AJ,36,0)</f>
        <v>SU002074</v>
      </c>
      <c r="AJ85" s="1">
        <f>(SUM(V85:AE85)+P85)/11*22</f>
        <v>1712.7976000000001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46</v>
      </c>
      <c r="C86" s="1">
        <v>55</v>
      </c>
      <c r="D86" s="1">
        <v>208</v>
      </c>
      <c r="E86" s="1">
        <v>68</v>
      </c>
      <c r="F86" s="1">
        <v>119</v>
      </c>
      <c r="G86" s="8">
        <v>0.3</v>
      </c>
      <c r="H86" s="1">
        <v>40</v>
      </c>
      <c r="I86" s="1" t="s">
        <v>38</v>
      </c>
      <c r="J86" s="1"/>
      <c r="K86" s="1">
        <v>72</v>
      </c>
      <c r="L86" s="1">
        <f t="shared" si="22"/>
        <v>-4</v>
      </c>
      <c r="M86" s="1"/>
      <c r="N86" s="1"/>
      <c r="O86" s="1">
        <v>22</v>
      </c>
      <c r="P86" s="1">
        <f t="shared" si="23"/>
        <v>13.6</v>
      </c>
      <c r="Q86" s="5">
        <f t="shared" si="30"/>
        <v>8.5999999999999943</v>
      </c>
      <c r="R86" s="5"/>
      <c r="S86" s="1"/>
      <c r="T86" s="1">
        <f t="shared" si="24"/>
        <v>11</v>
      </c>
      <c r="U86" s="1">
        <f t="shared" si="25"/>
        <v>10.367647058823529</v>
      </c>
      <c r="V86" s="1">
        <v>15</v>
      </c>
      <c r="W86" s="1">
        <v>15.4</v>
      </c>
      <c r="X86" s="1">
        <v>16.600000000000001</v>
      </c>
      <c r="Y86" s="1">
        <v>19.399999999999999</v>
      </c>
      <c r="Z86" s="1">
        <v>16.8</v>
      </c>
      <c r="AA86" s="1">
        <v>6.4</v>
      </c>
      <c r="AB86" s="1">
        <v>9.1999999999999993</v>
      </c>
      <c r="AC86" s="1">
        <v>24</v>
      </c>
      <c r="AD86" s="1">
        <v>23.184000000000001</v>
      </c>
      <c r="AE86" s="1">
        <v>11.183999999999999</v>
      </c>
      <c r="AF86" s="1"/>
      <c r="AG86" s="1">
        <f t="shared" si="29"/>
        <v>2.5799999999999983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46</v>
      </c>
      <c r="C87" s="1">
        <v>35</v>
      </c>
      <c r="D87" s="1">
        <v>190</v>
      </c>
      <c r="E87" s="1">
        <v>53</v>
      </c>
      <c r="F87" s="1">
        <v>116</v>
      </c>
      <c r="G87" s="8">
        <v>0.3</v>
      </c>
      <c r="H87" s="1">
        <v>40</v>
      </c>
      <c r="I87" s="1" t="s">
        <v>38</v>
      </c>
      <c r="J87" s="1"/>
      <c r="K87" s="1">
        <v>61</v>
      </c>
      <c r="L87" s="1">
        <f t="shared" si="22"/>
        <v>-8</v>
      </c>
      <c r="M87" s="1"/>
      <c r="N87" s="1"/>
      <c r="O87" s="1"/>
      <c r="P87" s="1">
        <f t="shared" si="23"/>
        <v>10.6</v>
      </c>
      <c r="Q87" s="5">
        <v>6</v>
      </c>
      <c r="R87" s="5"/>
      <c r="S87" s="1"/>
      <c r="T87" s="1">
        <f t="shared" si="24"/>
        <v>11.509433962264151</v>
      </c>
      <c r="U87" s="1">
        <f t="shared" si="25"/>
        <v>10.943396226415095</v>
      </c>
      <c r="V87" s="1">
        <v>12</v>
      </c>
      <c r="W87" s="1">
        <v>13</v>
      </c>
      <c r="X87" s="1">
        <v>13.8</v>
      </c>
      <c r="Y87" s="1">
        <v>17.600000000000001</v>
      </c>
      <c r="Z87" s="1">
        <v>15.6</v>
      </c>
      <c r="AA87" s="1">
        <v>2.8</v>
      </c>
      <c r="AB87" s="1">
        <v>4.5999999999999996</v>
      </c>
      <c r="AC87" s="1">
        <v>20</v>
      </c>
      <c r="AD87" s="1">
        <v>17.2</v>
      </c>
      <c r="AE87" s="1">
        <v>0.2</v>
      </c>
      <c r="AF87" s="1"/>
      <c r="AG87" s="1">
        <f t="shared" si="29"/>
        <v>1.7999999999999998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37</v>
      </c>
      <c r="C88" s="1">
        <v>6.8070000000000004</v>
      </c>
      <c r="D88" s="1">
        <v>48.572000000000003</v>
      </c>
      <c r="E88" s="1">
        <v>6.0060000000000002</v>
      </c>
      <c r="F88" s="1">
        <v>48.545000000000002</v>
      </c>
      <c r="G88" s="8">
        <v>1</v>
      </c>
      <c r="H88" s="1">
        <v>45</v>
      </c>
      <c r="I88" s="1" t="s">
        <v>38</v>
      </c>
      <c r="J88" s="1"/>
      <c r="K88" s="1">
        <v>6.5</v>
      </c>
      <c r="L88" s="1">
        <f t="shared" si="22"/>
        <v>-0.49399999999999977</v>
      </c>
      <c r="M88" s="1"/>
      <c r="N88" s="1"/>
      <c r="O88" s="1"/>
      <c r="P88" s="1">
        <f t="shared" si="23"/>
        <v>1.2012</v>
      </c>
      <c r="Q88" s="5"/>
      <c r="R88" s="5"/>
      <c r="S88" s="1"/>
      <c r="T88" s="1">
        <f t="shared" si="24"/>
        <v>40.413752913752916</v>
      </c>
      <c r="U88" s="1">
        <f t="shared" si="25"/>
        <v>40.413752913752916</v>
      </c>
      <c r="V88" s="1">
        <v>1.7370000000000001</v>
      </c>
      <c r="W88" s="1">
        <v>4.3648000000000007</v>
      </c>
      <c r="X88" s="1">
        <v>3.8206000000000002</v>
      </c>
      <c r="Y88" s="1">
        <v>3.2728000000000002</v>
      </c>
      <c r="Z88" s="1">
        <v>3.0005999999999999</v>
      </c>
      <c r="AA88" s="1">
        <v>3.5512000000000001</v>
      </c>
      <c r="AB88" s="1">
        <v>4.0953999999999997</v>
      </c>
      <c r="AC88" s="1">
        <v>0.84199999999999997</v>
      </c>
      <c r="AD88" s="1">
        <v>2.2482000000000002</v>
      </c>
      <c r="AE88" s="1">
        <v>5.2342000000000004</v>
      </c>
      <c r="AF88" s="1" t="s">
        <v>139</v>
      </c>
      <c r="AG88" s="1">
        <f t="shared" si="29"/>
        <v>0</v>
      </c>
      <c r="AH88" s="1"/>
      <c r="AI88" s="1" t="str">
        <f>VLOOKUP(A88,[1]Sheet!$A:$AJ,36,0)</f>
        <v>SU003616</v>
      </c>
      <c r="AJ88" s="1">
        <f t="shared" ref="AJ88:AJ89" si="31">(SUM(V88:AE88)+P88)/11*22</f>
        <v>66.736000000000004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37</v>
      </c>
      <c r="C89" s="1">
        <v>24.295999999999999</v>
      </c>
      <c r="D89" s="1">
        <v>43.814999999999998</v>
      </c>
      <c r="E89" s="1">
        <v>43.783999999999999</v>
      </c>
      <c r="F89" s="1">
        <v>18.800999999999998</v>
      </c>
      <c r="G89" s="8">
        <v>1</v>
      </c>
      <c r="H89" s="1">
        <v>50</v>
      </c>
      <c r="I89" s="1" t="s">
        <v>38</v>
      </c>
      <c r="J89" s="1"/>
      <c r="K89" s="1">
        <v>45.8</v>
      </c>
      <c r="L89" s="1">
        <f t="shared" si="22"/>
        <v>-2.0159999999999982</v>
      </c>
      <c r="M89" s="1"/>
      <c r="N89" s="1"/>
      <c r="O89" s="1">
        <v>45.083800000000011</v>
      </c>
      <c r="P89" s="1">
        <f t="shared" si="23"/>
        <v>8.7568000000000001</v>
      </c>
      <c r="Q89" s="5">
        <f t="shared" si="30"/>
        <v>32.439999999999984</v>
      </c>
      <c r="R89" s="5"/>
      <c r="S89" s="1"/>
      <c r="T89" s="1">
        <f t="shared" si="24"/>
        <v>11</v>
      </c>
      <c r="U89" s="1">
        <f t="shared" si="25"/>
        <v>7.2954503928375676</v>
      </c>
      <c r="V89" s="1">
        <v>8.1752000000000002</v>
      </c>
      <c r="W89" s="1">
        <v>2.8488000000000002</v>
      </c>
      <c r="X89" s="1">
        <v>3.1263999999999998</v>
      </c>
      <c r="Y89" s="1">
        <v>6.4697999999999993</v>
      </c>
      <c r="Z89" s="1">
        <v>6.1246</v>
      </c>
      <c r="AA89" s="1">
        <v>2.3288000000000002</v>
      </c>
      <c r="AB89" s="1">
        <v>2.1372</v>
      </c>
      <c r="AC89" s="1">
        <v>2.4262000000000001</v>
      </c>
      <c r="AD89" s="1">
        <v>2.9674</v>
      </c>
      <c r="AE89" s="1">
        <v>7.6003999999999996</v>
      </c>
      <c r="AF89" s="1"/>
      <c r="AG89" s="1">
        <f t="shared" si="29"/>
        <v>32.439999999999984</v>
      </c>
      <c r="AH89" s="1"/>
      <c r="AI89" s="1" t="str">
        <f>VLOOKUP(A89,[1]Sheet!$A:$AJ,36,0)</f>
        <v>SU003642</v>
      </c>
      <c r="AJ89" s="1">
        <f t="shared" si="31"/>
        <v>105.92319999999999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46</v>
      </c>
      <c r="C90" s="1">
        <v>18</v>
      </c>
      <c r="D90" s="1">
        <v>95</v>
      </c>
      <c r="E90" s="1">
        <v>64</v>
      </c>
      <c r="F90" s="1">
        <v>26</v>
      </c>
      <c r="G90" s="8">
        <v>0.33</v>
      </c>
      <c r="H90" s="1">
        <v>40</v>
      </c>
      <c r="I90" s="1" t="s">
        <v>38</v>
      </c>
      <c r="J90" s="1"/>
      <c r="K90" s="1">
        <v>68</v>
      </c>
      <c r="L90" s="1">
        <f t="shared" si="22"/>
        <v>-4</v>
      </c>
      <c r="M90" s="1"/>
      <c r="N90" s="1"/>
      <c r="O90" s="1">
        <v>51.199999999999989</v>
      </c>
      <c r="P90" s="1">
        <f t="shared" si="23"/>
        <v>12.8</v>
      </c>
      <c r="Q90" s="5">
        <f t="shared" si="30"/>
        <v>63.600000000000023</v>
      </c>
      <c r="R90" s="5"/>
      <c r="S90" s="1"/>
      <c r="T90" s="1">
        <f t="shared" si="24"/>
        <v>11</v>
      </c>
      <c r="U90" s="1">
        <f t="shared" si="25"/>
        <v>6.0312499999999991</v>
      </c>
      <c r="V90" s="1">
        <v>14</v>
      </c>
      <c r="W90" s="1">
        <v>12.4</v>
      </c>
      <c r="X90" s="1">
        <v>10</v>
      </c>
      <c r="Y90" s="1">
        <v>13.6</v>
      </c>
      <c r="Z90" s="1">
        <v>14.6</v>
      </c>
      <c r="AA90" s="1">
        <v>10.199999999999999</v>
      </c>
      <c r="AB90" s="1">
        <v>9.1999999999999993</v>
      </c>
      <c r="AC90" s="1">
        <v>16.399999999999999</v>
      </c>
      <c r="AD90" s="1">
        <v>15.6</v>
      </c>
      <c r="AE90" s="1">
        <v>3</v>
      </c>
      <c r="AF90" s="1"/>
      <c r="AG90" s="1">
        <f t="shared" si="29"/>
        <v>20.98800000000001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46</v>
      </c>
      <c r="C91" s="1">
        <v>21</v>
      </c>
      <c r="D91" s="1">
        <v>126</v>
      </c>
      <c r="E91" s="1">
        <v>58</v>
      </c>
      <c r="F91" s="1">
        <v>62</v>
      </c>
      <c r="G91" s="8">
        <v>0.3</v>
      </c>
      <c r="H91" s="1">
        <v>40</v>
      </c>
      <c r="I91" s="1" t="s">
        <v>38</v>
      </c>
      <c r="J91" s="1"/>
      <c r="K91" s="1">
        <v>63</v>
      </c>
      <c r="L91" s="1">
        <f t="shared" si="22"/>
        <v>-5</v>
      </c>
      <c r="M91" s="1"/>
      <c r="N91" s="1"/>
      <c r="O91" s="1">
        <v>56</v>
      </c>
      <c r="P91" s="1">
        <f t="shared" si="23"/>
        <v>11.6</v>
      </c>
      <c r="Q91" s="5">
        <f t="shared" si="30"/>
        <v>9.5999999999999943</v>
      </c>
      <c r="R91" s="5"/>
      <c r="S91" s="1"/>
      <c r="T91" s="1">
        <f t="shared" si="24"/>
        <v>11</v>
      </c>
      <c r="U91" s="1">
        <f t="shared" si="25"/>
        <v>10.172413793103448</v>
      </c>
      <c r="V91" s="1">
        <v>13.4</v>
      </c>
      <c r="W91" s="1">
        <v>11</v>
      </c>
      <c r="X91" s="1">
        <v>8.6</v>
      </c>
      <c r="Y91" s="1">
        <v>10.6</v>
      </c>
      <c r="Z91" s="1">
        <v>11.6</v>
      </c>
      <c r="AA91" s="1">
        <v>10.8</v>
      </c>
      <c r="AB91" s="1">
        <v>9.6</v>
      </c>
      <c r="AC91" s="1">
        <v>14.4</v>
      </c>
      <c r="AD91" s="1">
        <v>13.4</v>
      </c>
      <c r="AE91" s="1">
        <v>4.4000000000000004</v>
      </c>
      <c r="AF91" s="1"/>
      <c r="AG91" s="1">
        <f t="shared" si="29"/>
        <v>2.8799999999999981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46</v>
      </c>
      <c r="C92" s="1">
        <v>54</v>
      </c>
      <c r="D92" s="1"/>
      <c r="E92" s="1">
        <v>21</v>
      </c>
      <c r="F92" s="1">
        <v>30</v>
      </c>
      <c r="G92" s="8">
        <v>0.12</v>
      </c>
      <c r="H92" s="1">
        <v>45</v>
      </c>
      <c r="I92" s="1" t="s">
        <v>38</v>
      </c>
      <c r="J92" s="1"/>
      <c r="K92" s="1">
        <v>24</v>
      </c>
      <c r="L92" s="1">
        <f t="shared" si="22"/>
        <v>-3</v>
      </c>
      <c r="M92" s="1"/>
      <c r="N92" s="1"/>
      <c r="O92" s="1">
        <v>16</v>
      </c>
      <c r="P92" s="1">
        <f t="shared" si="23"/>
        <v>4.2</v>
      </c>
      <c r="Q92" s="5"/>
      <c r="R92" s="5"/>
      <c r="S92" s="1"/>
      <c r="T92" s="1">
        <f t="shared" si="24"/>
        <v>10.952380952380953</v>
      </c>
      <c r="U92" s="1">
        <f t="shared" si="25"/>
        <v>10.952380952380953</v>
      </c>
      <c r="V92" s="1">
        <v>4.5999999999999996</v>
      </c>
      <c r="W92" s="1">
        <v>2.6</v>
      </c>
      <c r="X92" s="1">
        <v>0.6</v>
      </c>
      <c r="Y92" s="1">
        <v>-0.2</v>
      </c>
      <c r="Z92" s="1">
        <v>1.4</v>
      </c>
      <c r="AA92" s="1">
        <v>1.8</v>
      </c>
      <c r="AB92" s="1">
        <v>2.8</v>
      </c>
      <c r="AC92" s="1">
        <v>6.4</v>
      </c>
      <c r="AD92" s="1">
        <v>6.2</v>
      </c>
      <c r="AE92" s="1">
        <v>2.4</v>
      </c>
      <c r="AF92" s="1"/>
      <c r="AG92" s="1">
        <f t="shared" si="2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144</v>
      </c>
      <c r="B93" s="1" t="s">
        <v>37</v>
      </c>
      <c r="C93" s="1">
        <v>27.140999999999998</v>
      </c>
      <c r="D93" s="1"/>
      <c r="E93" s="1">
        <v>1.083</v>
      </c>
      <c r="F93" s="1">
        <v>26.058</v>
      </c>
      <c r="G93" s="8">
        <v>1</v>
      </c>
      <c r="H93" s="1">
        <v>180</v>
      </c>
      <c r="I93" s="1" t="s">
        <v>38</v>
      </c>
      <c r="J93" s="1"/>
      <c r="K93" s="1">
        <v>1.06</v>
      </c>
      <c r="L93" s="1">
        <f t="shared" si="22"/>
        <v>2.2999999999999909E-2</v>
      </c>
      <c r="M93" s="1"/>
      <c r="N93" s="1"/>
      <c r="O93" s="1"/>
      <c r="P93" s="1">
        <f t="shared" si="23"/>
        <v>0.21659999999999999</v>
      </c>
      <c r="Q93" s="5"/>
      <c r="R93" s="5"/>
      <c r="S93" s="1"/>
      <c r="T93" s="1">
        <f t="shared" si="24"/>
        <v>120.30470914127424</v>
      </c>
      <c r="U93" s="1">
        <f t="shared" si="25"/>
        <v>120.30470914127424</v>
      </c>
      <c r="V93" s="1">
        <v>0.43180000000000002</v>
      </c>
      <c r="W93" s="1">
        <v>0.56140000000000001</v>
      </c>
      <c r="X93" s="1">
        <v>0.34620000000000001</v>
      </c>
      <c r="Y93" s="1">
        <v>0.42559999999999998</v>
      </c>
      <c r="Z93" s="1">
        <v>0.48559999999999998</v>
      </c>
      <c r="AA93" s="1">
        <v>0.56540000000000001</v>
      </c>
      <c r="AB93" s="1">
        <v>0.50540000000000007</v>
      </c>
      <c r="AC93" s="1">
        <v>0.48659999999999998</v>
      </c>
      <c r="AD93" s="1">
        <v>0.84019999999999995</v>
      </c>
      <c r="AE93" s="1">
        <v>1.133</v>
      </c>
      <c r="AF93" s="16" t="s">
        <v>145</v>
      </c>
      <c r="AG93" s="1">
        <f t="shared" si="29"/>
        <v>0</v>
      </c>
      <c r="AH93" s="1"/>
      <c r="AI93" s="1" t="str">
        <f>VLOOKUP(A93,[1]Sheet!$A:$AJ,36,0)</f>
        <v>SU003915</v>
      </c>
      <c r="AJ93" s="1">
        <f>(SUM(V93:AE93)+P93)/11*22</f>
        <v>11.9956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93" xr:uid="{3623A570-25AE-43F1-9176-6E670A85905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2025-07-24T12:52:47Z</dcterms:created>
  <dcterms:modified xsi:type="dcterms:W3CDTF">2025-07-24T15:58:58Z</dcterms:modified>
</cp:coreProperties>
</file>