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94CF69D-4613-4904-A54F-B815E9C91E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92" i="1" l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Z231" i="1"/>
  <c r="BP225" i="1"/>
  <c r="BN225" i="1"/>
  <c r="Z225" i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Z404" i="1"/>
  <c r="F512" i="1"/>
  <c r="H9" i="1"/>
  <c r="B512" i="1"/>
  <c r="X503" i="1"/>
  <c r="X505" i="1" s="1"/>
  <c r="X504" i="1"/>
  <c r="X506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4" i="1" s="1"/>
  <c r="Z41" i="1"/>
  <c r="BN41" i="1"/>
  <c r="Y503" i="1" s="1"/>
  <c r="Y505" i="1" s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171" i="1"/>
  <c r="Z304" i="1"/>
  <c r="Z416" i="1"/>
  <c r="Z255" i="1"/>
  <c r="Z80" i="1"/>
  <c r="Z44" i="1"/>
  <c r="Z507" i="1" s="1"/>
  <c r="Y502" i="1"/>
  <c r="Z108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<sst xmlns="http://schemas.openxmlformats.org/spreadsheetml/2006/main" count="2214" uniqueCount="793">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</sst>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9.2592592592592595</v>
      </c>
      <c r="Y58" s="553">
        <f>IFERROR(Y52/H52,"0")+IFERROR(Y53/H53,"0")+IFERROR(Y54/H54,"0")+IFERROR(Y55/H55,"0")+IFERROR(Y56/H56,"0")+IFERROR(Y57/H57,"0")</f>
        <v>10</v>
      </c>
      <c r="Z58" s="553">
        <f>IFERROR(IF(Z52="",0,Z52),"0")+IFERROR(IF(Z53="",0,Z53),"0")+IFERROR(IF(Z54="",0,Z54),"0")+IFERROR(IF(Z55="",0,Z55),"0")+IFERROR(IF(Z56="",0,Z56),"0")+IFERROR(IF(Z57="",0,Z57),"0")</f>
        <v>0.1898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100</v>
      </c>
      <c r="Y59" s="553">
        <f>IFERROR(SUM(Y52:Y57),"0")</f>
        <v>108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0</v>
      </c>
      <c r="Y65" s="553">
        <f>IFERROR(Y61/H61,"0")+IFERROR(Y62/H62,"0")+IFERROR(Y63/H63,"0")+IFERROR(Y64/H64,"0")</f>
        <v>0</v>
      </c>
      <c r="Z65" s="553">
        <f>IFERROR(IF(Z61="",0,Z61),"0")+IFERROR(IF(Z62="",0,Z62),"0")+IFERROR(IF(Z63="",0,Z63),"0")+IFERROR(IF(Z64="",0,Z64),"0")</f>
        <v>0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0</v>
      </c>
      <c r="Y66" s="553">
        <f>IFERROR(SUM(Y61:Y64),"0")</f>
        <v>0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30</v>
      </c>
      <c r="Y89" s="552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2.7777777777777777</v>
      </c>
      <c r="Y92" s="553">
        <f>IFERROR(Y89/H89,"0")+IFERROR(Y90/H90,"0")+IFERROR(Y91/H91,"0")</f>
        <v>3.0000000000000004</v>
      </c>
      <c r="Z92" s="553">
        <f>IFERROR(IF(Z89="",0,Z89),"0")+IFERROR(IF(Z90="",0,Z90),"0")+IFERROR(IF(Z91="",0,Z91),"0")</f>
        <v>5.6940000000000004E-2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30</v>
      </c>
      <c r="Y93" s="553">
        <f>IFERROR(SUM(Y89:Y91),"0")</f>
        <v>32.400000000000006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0</v>
      </c>
      <c r="Y100" s="553">
        <f>IFERROR(Y95/H95,"0")+IFERROR(Y96/H96,"0")+IFERROR(Y97/H97,"0")+IFERROR(Y98/H98,"0")+IFERROR(Y99/H99,"0")</f>
        <v>0</v>
      </c>
      <c r="Z100" s="553">
        <f>IFERROR(IF(Z95="",0,Z95),"0")+IFERROR(IF(Z96="",0,Z96),"0")+IFERROR(IF(Z97="",0,Z97),"0")+IFERROR(IF(Z98="",0,Z98),"0")+IFERROR(IF(Z99="",0,Z99),"0")</f>
        <v>0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0</v>
      </c>
      <c r="Y101" s="553">
        <f>IFERROR(SUM(Y95:Y99),"0")</f>
        <v>0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380</v>
      </c>
      <c r="Y117" s="552">
        <f>IFERROR(IF(X117="",0,CEILING((X117/$H117),1)*$H117),"")</f>
        <v>380.7</v>
      </c>
      <c r="Z117" s="36">
        <f>IFERROR(IF(Y117=0,"",ROUNDUP(Y117/H117,0)*0.01898),"")</f>
        <v>0.89205999999999996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404.06666666666666</v>
      </c>
      <c r="BN117" s="64">
        <f>IFERROR(Y117*I117/H117,"0")</f>
        <v>404.81099999999998</v>
      </c>
      <c r="BO117" s="64">
        <f>IFERROR(1/J117*(X117/H117),"0")</f>
        <v>0.73302469135802473</v>
      </c>
      <c r="BP117" s="64">
        <f>IFERROR(1/J117*(Y117/H117),"0")</f>
        <v>0.734375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16.2</v>
      </c>
      <c r="Y119" s="552">
        <f>IFERROR(IF(X119="",0,CEILING((X119/$H119),1)*$H119),"")</f>
        <v>16.200000000000003</v>
      </c>
      <c r="Z119" s="36">
        <f>IFERROR(IF(Y119=0,"",ROUNDUP(Y119/H119,0)*0.00651),"")</f>
        <v>3.9059999999999997E-2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17.711999999999996</v>
      </c>
      <c r="BN119" s="64">
        <f>IFERROR(Y119*I119/H119,"0")</f>
        <v>17.712000000000003</v>
      </c>
      <c r="BO119" s="64">
        <f>IFERROR(1/J119*(X119/H119),"0")</f>
        <v>3.2967032967032968E-2</v>
      </c>
      <c r="BP119" s="64">
        <f>IFERROR(1/J119*(Y119/H119),"0")</f>
        <v>3.2967032967032975E-2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52.913580246913583</v>
      </c>
      <c r="Y121" s="553">
        <f>IFERROR(Y117/H117,"0")+IFERROR(Y118/H118,"0")+IFERROR(Y119/H119,"0")+IFERROR(Y120/H120,"0")</f>
        <v>53</v>
      </c>
      <c r="Z121" s="553">
        <f>IFERROR(IF(Z117="",0,Z117),"0")+IFERROR(IF(Z118="",0,Z118),"0")+IFERROR(IF(Z119="",0,Z119),"0")+IFERROR(IF(Z120="",0,Z120),"0")</f>
        <v>0.93111999999999995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396.2</v>
      </c>
      <c r="Y122" s="553">
        <f>IFERROR(SUM(Y117:Y120),"0")</f>
        <v>396.9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24</v>
      </c>
      <c r="Y307" s="552">
        <f>IFERROR(IF(X307="",0,CEILING((X307/$H307),1)*$H307),"")</f>
        <v>31.2</v>
      </c>
      <c r="Z307" s="36">
        <f>IFERROR(IF(Y307=0,"",ROUNDUP(Y307/H307,0)*0.01898),"")</f>
        <v>7.5920000000000001E-2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25.578461538461539</v>
      </c>
      <c r="BN307" s="64">
        <f>IFERROR(Y307*I307/H307,"0")</f>
        <v>33.252000000000002</v>
      </c>
      <c r="BO307" s="64">
        <f>IFERROR(1/J307*(X307/H307),"0")</f>
        <v>4.807692307692308E-2</v>
      </c>
      <c r="BP307" s="64">
        <f>IFERROR(1/J307*(Y307/H307),"0")</f>
        <v>6.25E-2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3.0769230769230771</v>
      </c>
      <c r="Y312" s="553">
        <f>IFERROR(Y307/H307,"0")+IFERROR(Y308/H308,"0")+IFERROR(Y309/H309,"0")+IFERROR(Y310/H310,"0")+IFERROR(Y311/H311,"0")</f>
        <v>4</v>
      </c>
      <c r="Z312" s="553">
        <f>IFERROR(IF(Z307="",0,Z307),"0")+IFERROR(IF(Z308="",0,Z308),"0")+IFERROR(IF(Z309="",0,Z309),"0")+IFERROR(IF(Z310="",0,Z310),"0")+IFERROR(IF(Z311="",0,Z311),"0")</f>
        <v>7.5920000000000001E-2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24</v>
      </c>
      <c r="Y313" s="553">
        <f>IFERROR(SUM(Y307:Y311),"0")</f>
        <v>31.2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60</v>
      </c>
      <c r="Y316" s="552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63.992307692307698</v>
      </c>
      <c r="BN316" s="64">
        <f>IFERROR(Y316*I316/H316,"0")</f>
        <v>66.552000000000007</v>
      </c>
      <c r="BO316" s="64">
        <f>IFERROR(1/J316*(X316/H316),"0")</f>
        <v>0.1201923076923077</v>
      </c>
      <c r="BP316" s="64">
        <f>IFERROR(1/J316*(Y316/H316),"0")</f>
        <v>0.125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7.6923076923076925</v>
      </c>
      <c r="Y318" s="553">
        <f>IFERROR(Y315/H315,"0")+IFERROR(Y316/H316,"0")+IFERROR(Y317/H317,"0")</f>
        <v>8</v>
      </c>
      <c r="Z318" s="553">
        <f>IFERROR(IF(Z315="",0,Z315),"0")+IFERROR(IF(Z316="",0,Z316),"0")+IFERROR(IF(Z317="",0,Z317),"0")</f>
        <v>0.15184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60</v>
      </c>
      <c r="Y319" s="553">
        <f>IFERROR(SUM(Y315:Y317),"0")</f>
        <v>62.4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200</v>
      </c>
      <c r="Y343" s="552">
        <f t="shared" ref="Y343:Y349" si="47">IFERROR(IF(X343="",0,CEILING((X343/$H343),1)*$H343),"")</f>
        <v>210</v>
      </c>
      <c r="Z343" s="36">
        <f>IFERROR(IF(Y343=0,"",ROUNDUP(Y343/H343,0)*0.02175),"")</f>
        <v>0.30449999999999999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206.4</v>
      </c>
      <c r="BN343" s="64">
        <f t="shared" ref="BN343:BN349" si="49">IFERROR(Y343*I343/H343,"0")</f>
        <v>216.72</v>
      </c>
      <c r="BO343" s="64">
        <f t="shared" ref="BO343:BO349" si="50">IFERROR(1/J343*(X343/H343),"0")</f>
        <v>0.27777777777777779</v>
      </c>
      <c r="BP343" s="64">
        <f t="shared" ref="BP343:BP349" si="51">IFERROR(1/J343*(Y343/H343),"0")</f>
        <v>0.29166666666666663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80</v>
      </c>
      <c r="Y344" s="552">
        <f t="shared" si="47"/>
        <v>90</v>
      </c>
      <c r="Z344" s="36">
        <f>IFERROR(IF(Y344=0,"",ROUNDUP(Y344/H344,0)*0.02175),"")</f>
        <v>0.1305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82.56</v>
      </c>
      <c r="BN344" s="64">
        <f t="shared" si="49"/>
        <v>92.88000000000001</v>
      </c>
      <c r="BO344" s="64">
        <f t="shared" si="50"/>
        <v>0.1111111111111111</v>
      </c>
      <c r="BP344" s="64">
        <f t="shared" si="51"/>
        <v>0.125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200</v>
      </c>
      <c r="Y345" s="552">
        <f t="shared" si="47"/>
        <v>210</v>
      </c>
      <c r="Z345" s="36">
        <f>IFERROR(IF(Y345=0,"",ROUNDUP(Y345/H345,0)*0.02175),"")</f>
        <v>0.30449999999999999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206.4</v>
      </c>
      <c r="BN345" s="64">
        <f t="shared" si="49"/>
        <v>216.72</v>
      </c>
      <c r="BO345" s="64">
        <f t="shared" si="50"/>
        <v>0.27777777777777779</v>
      </c>
      <c r="BP345" s="64">
        <f t="shared" si="51"/>
        <v>0.29166666666666663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32</v>
      </c>
      <c r="Y350" s="553">
        <f>IFERROR(Y343/H343,"0")+IFERROR(Y344/H344,"0")+IFERROR(Y345/H345,"0")+IFERROR(Y346/H346,"0")+IFERROR(Y347/H347,"0")+IFERROR(Y348/H348,"0")+IFERROR(Y349/H349,"0")</f>
        <v>34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0.73950000000000005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480</v>
      </c>
      <c r="Y351" s="553">
        <f>IFERROR(SUM(Y343:Y349),"0")</f>
        <v>510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230</v>
      </c>
      <c r="Y353" s="552">
        <f>IFERROR(IF(X353="",0,CEILING((X353/$H353),1)*$H353),"")</f>
        <v>240</v>
      </c>
      <c r="Z353" s="36">
        <f>IFERROR(IF(Y353=0,"",ROUNDUP(Y353/H353,0)*0.02175),"")</f>
        <v>0.34799999999999998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237.36</v>
      </c>
      <c r="BN353" s="64">
        <f>IFERROR(Y353*I353/H353,"0")</f>
        <v>247.68</v>
      </c>
      <c r="BO353" s="64">
        <f>IFERROR(1/J353*(X353/H353),"0")</f>
        <v>0.31944444444444442</v>
      </c>
      <c r="BP353" s="64">
        <f>IFERROR(1/J353*(Y353/H353),"0")</f>
        <v>0.33333333333333331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15.333333333333334</v>
      </c>
      <c r="Y355" s="553">
        <f>IFERROR(Y353/H353,"0")+IFERROR(Y354/H354,"0")</f>
        <v>16</v>
      </c>
      <c r="Z355" s="553">
        <f>IFERROR(IF(Z353="",0,Z353),"0")+IFERROR(IF(Z354="",0,Z354),"0")</f>
        <v>0.34799999999999998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230</v>
      </c>
      <c r="Y356" s="553">
        <f>IFERROR(SUM(Y353:Y354),"0")</f>
        <v>240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350</v>
      </c>
      <c r="Y378" s="552">
        <f>IFERROR(IF(X378="",0,CEILING((X378/$H378),1)*$H378),"")</f>
        <v>351</v>
      </c>
      <c r="Z378" s="36">
        <f>IFERROR(IF(Y378=0,"",ROUNDUP(Y378/H378,0)*0.01898),"")</f>
        <v>0.74021999999999999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370.18333333333334</v>
      </c>
      <c r="BN378" s="64">
        <f>IFERROR(Y378*I378/H378,"0")</f>
        <v>371.24099999999999</v>
      </c>
      <c r="BO378" s="64">
        <f>IFERROR(1/J378*(X378/H378),"0")</f>
        <v>0.60763888888888884</v>
      </c>
      <c r="BP378" s="64">
        <f>IFERROR(1/J378*(Y378/H378),"0")</f>
        <v>0.609375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38.888888888888886</v>
      </c>
      <c r="Y380" s="553">
        <f>IFERROR(Y378/H378,"0")+IFERROR(Y379/H379,"0")</f>
        <v>39</v>
      </c>
      <c r="Z380" s="553">
        <f>IFERROR(IF(Z378="",0,Z378),"0")+IFERROR(IF(Z379="",0,Z379),"0")</f>
        <v>0.74021999999999999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350</v>
      </c>
      <c r="Y381" s="553">
        <f>IFERROR(SUM(Y378:Y379),"0")</f>
        <v>351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100</v>
      </c>
      <c r="Y433" s="552">
        <f t="shared" si="58"/>
        <v>100.32000000000001</v>
      </c>
      <c r="Z433" s="36">
        <f t="shared" si="59"/>
        <v>0.22724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106.81818181818181</v>
      </c>
      <c r="BN433" s="64">
        <f t="shared" si="61"/>
        <v>107.16</v>
      </c>
      <c r="BO433" s="64">
        <f t="shared" si="62"/>
        <v>0.18210955710955709</v>
      </c>
      <c r="BP433" s="64">
        <f t="shared" si="63"/>
        <v>0.18269230769230771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300</v>
      </c>
      <c r="Y436" s="552">
        <f t="shared" si="58"/>
        <v>300.96000000000004</v>
      </c>
      <c r="Z436" s="36">
        <f t="shared" si="59"/>
        <v>0.68171999999999999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320.45454545454544</v>
      </c>
      <c r="BN436" s="64">
        <f t="shared" si="61"/>
        <v>321.48</v>
      </c>
      <c r="BO436" s="64">
        <f t="shared" si="62"/>
        <v>0.54632867132867136</v>
      </c>
      <c r="BP436" s="64">
        <f t="shared" si="63"/>
        <v>0.54807692307692313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75.757575757575751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76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0.90895999999999999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400</v>
      </c>
      <c r="Y445" s="553">
        <f>IFERROR(SUM(Y431:Y443),"0")</f>
        <v>401.28000000000003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400</v>
      </c>
      <c r="Y447" s="552">
        <f>IFERROR(IF(X447="",0,CEILING((X447/$H447),1)*$H447),"")</f>
        <v>401.28000000000003</v>
      </c>
      <c r="Z447" s="36">
        <f>IFERROR(IF(Y447=0,"",ROUNDUP(Y447/H447,0)*0.01196),"")</f>
        <v>0.90895999999999999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427.27272727272725</v>
      </c>
      <c r="BN447" s="64">
        <f>IFERROR(Y447*I447/H447,"0")</f>
        <v>428.64</v>
      </c>
      <c r="BO447" s="64">
        <f>IFERROR(1/J447*(X447/H447),"0")</f>
        <v>0.72843822843822836</v>
      </c>
      <c r="BP447" s="64">
        <f>IFERROR(1/J447*(Y447/H447),"0")</f>
        <v>0.73076923076923084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75.757575757575751</v>
      </c>
      <c r="Y450" s="553">
        <f>IFERROR(Y447/H447,"0")+IFERROR(Y448/H448,"0")+IFERROR(Y449/H449,"0")</f>
        <v>76</v>
      </c>
      <c r="Z450" s="553">
        <f>IFERROR(IF(Z447="",0,Z447),"0")+IFERROR(IF(Z448="",0,Z448),"0")+IFERROR(IF(Z449="",0,Z449),"0")</f>
        <v>0.90895999999999999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400</v>
      </c>
      <c r="Y451" s="553">
        <f>IFERROR(SUM(Y447:Y449),"0")</f>
        <v>401.28000000000003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50</v>
      </c>
      <c r="Y453" s="552">
        <f t="shared" ref="Y453:Y458" si="64">IFERROR(IF(X453="",0,CEILING((X453/$H453),1)*$H453),"")</f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53.409090909090907</v>
      </c>
      <c r="BN453" s="64">
        <f t="shared" ref="BN453:BN458" si="66">IFERROR(Y453*I453/H453,"0")</f>
        <v>56.400000000000006</v>
      </c>
      <c r="BO453" s="64">
        <f t="shared" ref="BO453:BO458" si="67">IFERROR(1/J453*(X453/H453),"0")</f>
        <v>9.1054778554778545E-2</v>
      </c>
      <c r="BP453" s="64">
        <f t="shared" ref="BP453:BP458" si="68">IFERROR(1/J453*(Y453/H453),"0")</f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40</v>
      </c>
      <c r="Y454" s="552">
        <f t="shared" si="64"/>
        <v>42.24</v>
      </c>
      <c r="Z454" s="36">
        <f>IFERROR(IF(Y454=0,"",ROUNDUP(Y454/H454,0)*0.01196),"")</f>
        <v>9.5680000000000001E-2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42.727272727272727</v>
      </c>
      <c r="BN454" s="64">
        <f t="shared" si="66"/>
        <v>45.12</v>
      </c>
      <c r="BO454" s="64">
        <f t="shared" si="67"/>
        <v>7.2843822843822847E-2</v>
      </c>
      <c r="BP454" s="64">
        <f t="shared" si="68"/>
        <v>7.6923076923076927E-2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125</v>
      </c>
      <c r="Y455" s="552">
        <f t="shared" si="64"/>
        <v>126.72</v>
      </c>
      <c r="Z455" s="36">
        <f>IFERROR(IF(Y455=0,"",ROUNDUP(Y455/H455,0)*0.01196),"")</f>
        <v>0.28704000000000002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133.52272727272728</v>
      </c>
      <c r="BN455" s="64">
        <f t="shared" si="66"/>
        <v>135.35999999999999</v>
      </c>
      <c r="BO455" s="64">
        <f t="shared" si="67"/>
        <v>0.22763694638694637</v>
      </c>
      <c r="BP455" s="64">
        <f t="shared" si="68"/>
        <v>0.23076923076923078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40.719696969696969</v>
      </c>
      <c r="Y459" s="553">
        <f>IFERROR(Y453/H453,"0")+IFERROR(Y454/H454,"0")+IFERROR(Y455/H455,"0")+IFERROR(Y456/H456,"0")+IFERROR(Y457/H457,"0")+IFERROR(Y458/H458,"0")</f>
        <v>42</v>
      </c>
      <c r="Z459" s="553">
        <f>IFERROR(IF(Z453="",0,Z453),"0")+IFERROR(IF(Z454="",0,Z454),"0")+IFERROR(IF(Z455="",0,Z455),"0")+IFERROR(IF(Z456="",0,Z456),"0")+IFERROR(IF(Z457="",0,Z457),"0")+IFERROR(IF(Z458="",0,Z458),"0")</f>
        <v>0.50231999999999999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215</v>
      </c>
      <c r="Y460" s="553">
        <f>IFERROR(SUM(Y453:Y458),"0")</f>
        <v>221.76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2715.2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2788.6200000000008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2864.9017591297588</v>
      </c>
      <c r="Y503" s="553">
        <f>IFERROR(SUM(BN22:BN499),"0")</f>
        <v>2941.4879999999998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5</v>
      </c>
      <c r="Y504" s="38">
        <f>ROUNDUP(SUM(BP22:BP499),0)</f>
        <v>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2989.9017591297588</v>
      </c>
      <c r="Y505" s="553">
        <f>GrossWeightTotalR+PalletQtyTotalR*25</f>
        <v>3066.4879999999998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356.95469653802991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364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5.6105200000000002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12" s="46">
        <f>IFERROR(Y89*1,"0")+IFERROR(Y90*1,"0")+IFERROR(Y91*1,"0")+IFERROR(Y95*1,"0")+IFERROR(Y96*1,"0")+IFERROR(Y97*1,"0")+IFERROR(Y98*1,"0")+IFERROR(Y99*1,"0")</f>
        <v>32.400000000000006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396.9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93.6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750</v>
      </c>
      <c r="U512" s="46">
        <f>IFERROR(Y368*1,"0")+IFERROR(Y369*1,"0")+IFERROR(Y370*1,"0")+IFERROR(Y374*1,"0")+IFERROR(Y378*1,"0")+IFERROR(Y379*1,"0")+IFERROR(Y383*1,"0")</f>
        <v>351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1024.32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2025-09-02T08:11:24Z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