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09,25 ПОКОМ КИ филиалы\"/>
    </mc:Choice>
  </mc:AlternateContent>
  <xr:revisionPtr revIDLastSave="0" documentId="13_ncr:1_{5087A1D4-06E9-4DC8-9AE6-7A7CF391A8A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8" i="1" l="1"/>
  <c r="U98" i="1" s="1"/>
  <c r="L98" i="1"/>
  <c r="P97" i="1"/>
  <c r="U97" i="1" s="1"/>
  <c r="L97" i="1"/>
  <c r="P96" i="1"/>
  <c r="L96" i="1"/>
  <c r="P95" i="1"/>
  <c r="T95" i="1" s="1"/>
  <c r="L95" i="1"/>
  <c r="P94" i="1"/>
  <c r="U94" i="1" s="1"/>
  <c r="L94" i="1"/>
  <c r="P93" i="1"/>
  <c r="L93" i="1"/>
  <c r="P92" i="1"/>
  <c r="U92" i="1" s="1"/>
  <c r="L92" i="1"/>
  <c r="P91" i="1"/>
  <c r="L91" i="1"/>
  <c r="P90" i="1"/>
  <c r="T90" i="1" s="1"/>
  <c r="L90" i="1"/>
  <c r="P89" i="1"/>
  <c r="U89" i="1" s="1"/>
  <c r="L89" i="1"/>
  <c r="P88" i="1"/>
  <c r="U88" i="1" s="1"/>
  <c r="L88" i="1"/>
  <c r="P87" i="1"/>
  <c r="L87" i="1"/>
  <c r="P86" i="1"/>
  <c r="T86" i="1" s="1"/>
  <c r="L86" i="1"/>
  <c r="P85" i="1"/>
  <c r="T85" i="1" s="1"/>
  <c r="L85" i="1"/>
  <c r="P84" i="1"/>
  <c r="U84" i="1" s="1"/>
  <c r="L84" i="1"/>
  <c r="P83" i="1"/>
  <c r="U83" i="1" s="1"/>
  <c r="L83" i="1"/>
  <c r="P82" i="1"/>
  <c r="U82" i="1" s="1"/>
  <c r="L82" i="1"/>
  <c r="P81" i="1"/>
  <c r="U81" i="1" s="1"/>
  <c r="L81" i="1"/>
  <c r="P80" i="1"/>
  <c r="Q80" i="1" s="1"/>
  <c r="L80" i="1"/>
  <c r="P79" i="1"/>
  <c r="U79" i="1" s="1"/>
  <c r="L79" i="1"/>
  <c r="P78" i="1"/>
  <c r="Q78" i="1" s="1"/>
  <c r="L78" i="1"/>
  <c r="P77" i="1"/>
  <c r="U77" i="1" s="1"/>
  <c r="L77" i="1"/>
  <c r="P76" i="1"/>
  <c r="L76" i="1"/>
  <c r="P75" i="1"/>
  <c r="U75" i="1" s="1"/>
  <c r="L75" i="1"/>
  <c r="P74" i="1"/>
  <c r="L74" i="1"/>
  <c r="P73" i="1"/>
  <c r="U73" i="1" s="1"/>
  <c r="L73" i="1"/>
  <c r="P72" i="1"/>
  <c r="L72" i="1"/>
  <c r="P71" i="1"/>
  <c r="U71" i="1" s="1"/>
  <c r="L71" i="1"/>
  <c r="P70" i="1"/>
  <c r="L70" i="1"/>
  <c r="P69" i="1"/>
  <c r="U69" i="1" s="1"/>
  <c r="L69" i="1"/>
  <c r="P68" i="1"/>
  <c r="L68" i="1"/>
  <c r="P67" i="1"/>
  <c r="U67" i="1" s="1"/>
  <c r="L67" i="1"/>
  <c r="P66" i="1"/>
  <c r="Q66" i="1" s="1"/>
  <c r="L66" i="1"/>
  <c r="P65" i="1"/>
  <c r="U65" i="1" s="1"/>
  <c r="L65" i="1"/>
  <c r="P64" i="1"/>
  <c r="L64" i="1"/>
  <c r="P63" i="1"/>
  <c r="U63" i="1" s="1"/>
  <c r="L63" i="1"/>
  <c r="P62" i="1"/>
  <c r="L62" i="1"/>
  <c r="P61" i="1"/>
  <c r="U61" i="1" s="1"/>
  <c r="L61" i="1"/>
  <c r="P60" i="1"/>
  <c r="L60" i="1"/>
  <c r="P59" i="1"/>
  <c r="U59" i="1" s="1"/>
  <c r="L59" i="1"/>
  <c r="P58" i="1"/>
  <c r="L58" i="1"/>
  <c r="P57" i="1"/>
  <c r="U57" i="1" s="1"/>
  <c r="L57" i="1"/>
  <c r="P56" i="1"/>
  <c r="L56" i="1"/>
  <c r="P55" i="1"/>
  <c r="U55" i="1" s="1"/>
  <c r="L55" i="1"/>
  <c r="P54" i="1"/>
  <c r="L54" i="1"/>
  <c r="P53" i="1"/>
  <c r="U53" i="1" s="1"/>
  <c r="L53" i="1"/>
  <c r="P52" i="1"/>
  <c r="L52" i="1"/>
  <c r="P51" i="1"/>
  <c r="T51" i="1" s="1"/>
  <c r="L51" i="1"/>
  <c r="P50" i="1"/>
  <c r="U50" i="1" s="1"/>
  <c r="L50" i="1"/>
  <c r="P49" i="1"/>
  <c r="L49" i="1"/>
  <c r="P48" i="1"/>
  <c r="U48" i="1" s="1"/>
  <c r="L48" i="1"/>
  <c r="P47" i="1"/>
  <c r="U47" i="1" s="1"/>
  <c r="L47" i="1"/>
  <c r="P46" i="1"/>
  <c r="U46" i="1" s="1"/>
  <c r="L46" i="1"/>
  <c r="P45" i="1"/>
  <c r="L45" i="1"/>
  <c r="P44" i="1"/>
  <c r="U44" i="1" s="1"/>
  <c r="L44" i="1"/>
  <c r="P43" i="1"/>
  <c r="U43" i="1" s="1"/>
  <c r="L43" i="1"/>
  <c r="P42" i="1"/>
  <c r="U42" i="1" s="1"/>
  <c r="L42" i="1"/>
  <c r="P41" i="1"/>
  <c r="L41" i="1"/>
  <c r="P40" i="1"/>
  <c r="U40" i="1" s="1"/>
  <c r="L40" i="1"/>
  <c r="P39" i="1"/>
  <c r="U39" i="1" s="1"/>
  <c r="L39" i="1"/>
  <c r="P38" i="1"/>
  <c r="U38" i="1" s="1"/>
  <c r="L38" i="1"/>
  <c r="P37" i="1"/>
  <c r="L37" i="1"/>
  <c r="P36" i="1"/>
  <c r="T36" i="1" s="1"/>
  <c r="L36" i="1"/>
  <c r="P35" i="1"/>
  <c r="T35" i="1" s="1"/>
  <c r="L35" i="1"/>
  <c r="P34" i="1"/>
  <c r="U34" i="1" s="1"/>
  <c r="L34" i="1"/>
  <c r="P33" i="1"/>
  <c r="L33" i="1"/>
  <c r="P32" i="1"/>
  <c r="U32" i="1" s="1"/>
  <c r="L32" i="1"/>
  <c r="P31" i="1"/>
  <c r="Q31" i="1" s="1"/>
  <c r="L31" i="1"/>
  <c r="P30" i="1"/>
  <c r="U30" i="1" s="1"/>
  <c r="L30" i="1"/>
  <c r="P29" i="1"/>
  <c r="L29" i="1"/>
  <c r="P28" i="1"/>
  <c r="U28" i="1" s="1"/>
  <c r="L28" i="1"/>
  <c r="P27" i="1"/>
  <c r="Q27" i="1" s="1"/>
  <c r="L27" i="1"/>
  <c r="P26" i="1"/>
  <c r="U26" i="1" s="1"/>
  <c r="L26" i="1"/>
  <c r="P25" i="1"/>
  <c r="Q25" i="1" s="1"/>
  <c r="L25" i="1"/>
  <c r="P24" i="1"/>
  <c r="U24" i="1" s="1"/>
  <c r="L24" i="1"/>
  <c r="P23" i="1"/>
  <c r="Q23" i="1" s="1"/>
  <c r="L23" i="1"/>
  <c r="P22" i="1"/>
  <c r="T22" i="1" s="1"/>
  <c r="L22" i="1"/>
  <c r="F21" i="1"/>
  <c r="F5" i="1" s="1"/>
  <c r="E21" i="1"/>
  <c r="P21" i="1" s="1"/>
  <c r="P20" i="1"/>
  <c r="Q20" i="1" s="1"/>
  <c r="L20" i="1"/>
  <c r="P19" i="1"/>
  <c r="U19" i="1" s="1"/>
  <c r="L19" i="1"/>
  <c r="P18" i="1"/>
  <c r="Q18" i="1" s="1"/>
  <c r="L18" i="1"/>
  <c r="P17" i="1"/>
  <c r="T17" i="1" s="1"/>
  <c r="L17" i="1"/>
  <c r="P16" i="1"/>
  <c r="U16" i="1" s="1"/>
  <c r="L16" i="1"/>
  <c r="P15" i="1"/>
  <c r="U15" i="1" s="1"/>
  <c r="L15" i="1"/>
  <c r="P14" i="1"/>
  <c r="L14" i="1"/>
  <c r="P13" i="1"/>
  <c r="T13" i="1" s="1"/>
  <c r="L13" i="1"/>
  <c r="P12" i="1"/>
  <c r="U12" i="1" s="1"/>
  <c r="L12" i="1"/>
  <c r="P11" i="1"/>
  <c r="L11" i="1"/>
  <c r="P10" i="1"/>
  <c r="U10" i="1" s="1"/>
  <c r="L10" i="1"/>
  <c r="P9" i="1"/>
  <c r="U9" i="1" s="1"/>
  <c r="L9" i="1"/>
  <c r="P8" i="1"/>
  <c r="L8" i="1"/>
  <c r="P7" i="1"/>
  <c r="U7" i="1" s="1"/>
  <c r="L7" i="1"/>
  <c r="P6" i="1"/>
  <c r="Q6" i="1" s="1"/>
  <c r="AG6" i="1" s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Q69" i="1" l="1"/>
  <c r="T82" i="1"/>
  <c r="Q40" i="1"/>
  <c r="Q12" i="1"/>
  <c r="AG12" i="1" s="1"/>
  <c r="AG32" i="1"/>
  <c r="T46" i="1"/>
  <c r="Q59" i="1"/>
  <c r="AG59" i="1" s="1"/>
  <c r="Q67" i="1"/>
  <c r="AG67" i="1" s="1"/>
  <c r="AG73" i="1"/>
  <c r="Q84" i="1"/>
  <c r="AG84" i="1" s="1"/>
  <c r="Q94" i="1"/>
  <c r="AG94" i="1" s="1"/>
  <c r="Q28" i="1"/>
  <c r="AG28" i="1" s="1"/>
  <c r="U51" i="1"/>
  <c r="Q7" i="1"/>
  <c r="AG7" i="1" s="1"/>
  <c r="AG24" i="1"/>
  <c r="Q38" i="1"/>
  <c r="AG38" i="1" s="1"/>
  <c r="Q48" i="1"/>
  <c r="Q55" i="1"/>
  <c r="AG55" i="1" s="1"/>
  <c r="Q63" i="1"/>
  <c r="AG63" i="1" s="1"/>
  <c r="Q71" i="1"/>
  <c r="AG71" i="1" s="1"/>
  <c r="AG19" i="1"/>
  <c r="Q26" i="1"/>
  <c r="AG26" i="1" s="1"/>
  <c r="Q77" i="1"/>
  <c r="AG77" i="1" s="1"/>
  <c r="Q79" i="1"/>
  <c r="AG79" i="1" s="1"/>
  <c r="Q89" i="1"/>
  <c r="AG89" i="1" s="1"/>
  <c r="Q8" i="1"/>
  <c r="AG8" i="1" s="1"/>
  <c r="Q11" i="1"/>
  <c r="AG11" i="1" s="1"/>
  <c r="AG18" i="1"/>
  <c r="AG27" i="1"/>
  <c r="Q37" i="1"/>
  <c r="AG37" i="1" s="1"/>
  <c r="U37" i="1"/>
  <c r="Q45" i="1"/>
  <c r="AG45" i="1" s="1"/>
  <c r="U45" i="1"/>
  <c r="Q54" i="1"/>
  <c r="AG54" i="1" s="1"/>
  <c r="U76" i="1"/>
  <c r="T76" i="1"/>
  <c r="AG80" i="1"/>
  <c r="AG93" i="1"/>
  <c r="Q42" i="1"/>
  <c r="Q50" i="1"/>
  <c r="Q92" i="1"/>
  <c r="AG92" i="1" s="1"/>
  <c r="AG23" i="1"/>
  <c r="AG31" i="1"/>
  <c r="AG41" i="1"/>
  <c r="U41" i="1"/>
  <c r="Q49" i="1"/>
  <c r="AG49" i="1" s="1"/>
  <c r="U49" i="1"/>
  <c r="Q52" i="1"/>
  <c r="AG52" i="1" s="1"/>
  <c r="AG58" i="1"/>
  <c r="AG72" i="1"/>
  <c r="AG78" i="1"/>
  <c r="Q87" i="1"/>
  <c r="AG87" i="1" s="1"/>
  <c r="Q10" i="1"/>
  <c r="AG10" i="1" s="1"/>
  <c r="Q16" i="1"/>
  <c r="AG16" i="1" s="1"/>
  <c r="AG21" i="1"/>
  <c r="Q30" i="1"/>
  <c r="AG30" i="1" s="1"/>
  <c r="Q34" i="1"/>
  <c r="AG34" i="1" s="1"/>
  <c r="Q57" i="1"/>
  <c r="AG57" i="1" s="1"/>
  <c r="Q61" i="1"/>
  <c r="AG65" i="1"/>
  <c r="Q14" i="1"/>
  <c r="AG14" i="1" s="1"/>
  <c r="AG20" i="1"/>
  <c r="AG25" i="1"/>
  <c r="Q29" i="1"/>
  <c r="AG29" i="1" s="1"/>
  <c r="AG33" i="1"/>
  <c r="Q39" i="1"/>
  <c r="AG39" i="1" s="1"/>
  <c r="AG43" i="1"/>
  <c r="Q47" i="1"/>
  <c r="AG47" i="1" s="1"/>
  <c r="Q56" i="1"/>
  <c r="AG56" i="1" s="1"/>
  <c r="Q60" i="1"/>
  <c r="AG60" i="1" s="1"/>
  <c r="Q62" i="1"/>
  <c r="AG62" i="1" s="1"/>
  <c r="Q64" i="1"/>
  <c r="AG64" i="1" s="1"/>
  <c r="AG66" i="1"/>
  <c r="Q68" i="1"/>
  <c r="AG68" i="1" s="1"/>
  <c r="Q70" i="1"/>
  <c r="AG70" i="1" s="1"/>
  <c r="AG74" i="1"/>
  <c r="Q91" i="1"/>
  <c r="AG91" i="1" s="1"/>
  <c r="Q96" i="1"/>
  <c r="AG96" i="1" s="1"/>
  <c r="T6" i="1"/>
  <c r="T9" i="1"/>
  <c r="U18" i="1"/>
  <c r="T19" i="1"/>
  <c r="U20" i="1"/>
  <c r="T21" i="1"/>
  <c r="T73" i="1"/>
  <c r="U85" i="1"/>
  <c r="U91" i="1"/>
  <c r="U93" i="1"/>
  <c r="U95" i="1"/>
  <c r="T97" i="1"/>
  <c r="E5" i="1"/>
  <c r="T15" i="1"/>
  <c r="U23" i="1"/>
  <c r="U25" i="1"/>
  <c r="U27" i="1"/>
  <c r="U29" i="1"/>
  <c r="U31" i="1"/>
  <c r="T32" i="1"/>
  <c r="U33" i="1"/>
  <c r="U35" i="1"/>
  <c r="T75" i="1"/>
  <c r="T81" i="1"/>
  <c r="T83" i="1"/>
  <c r="U87" i="1"/>
  <c r="T88" i="1"/>
  <c r="T98" i="1"/>
  <c r="U6" i="1"/>
  <c r="U8" i="1"/>
  <c r="U11" i="1"/>
  <c r="U13" i="1"/>
  <c r="U14" i="1"/>
  <c r="L21" i="1"/>
  <c r="L5" i="1" s="1"/>
  <c r="P5" i="1"/>
  <c r="U17" i="1"/>
  <c r="U21" i="1"/>
  <c r="U22" i="1"/>
  <c r="U36" i="1"/>
  <c r="U52" i="1"/>
  <c r="U54" i="1"/>
  <c r="U56" i="1"/>
  <c r="U58" i="1"/>
  <c r="U60" i="1"/>
  <c r="U62" i="1"/>
  <c r="U64" i="1"/>
  <c r="U66" i="1"/>
  <c r="U68" i="1"/>
  <c r="U70" i="1"/>
  <c r="U72" i="1"/>
  <c r="U74" i="1"/>
  <c r="U78" i="1"/>
  <c r="U80" i="1"/>
  <c r="U86" i="1"/>
  <c r="U90" i="1"/>
  <c r="U96" i="1"/>
  <c r="T71" i="1" l="1"/>
  <c r="T12" i="1"/>
  <c r="T63" i="1"/>
  <c r="T59" i="1"/>
  <c r="T55" i="1"/>
  <c r="T24" i="1"/>
  <c r="T94" i="1"/>
  <c r="T79" i="1"/>
  <c r="T16" i="1"/>
  <c r="T49" i="1"/>
  <c r="AG53" i="1"/>
  <c r="T53" i="1"/>
  <c r="T77" i="1"/>
  <c r="T7" i="1"/>
  <c r="T65" i="1"/>
  <c r="AG46" i="1"/>
  <c r="T38" i="1"/>
  <c r="AG40" i="1"/>
  <c r="T40" i="1"/>
  <c r="AG48" i="1"/>
  <c r="T48" i="1"/>
  <c r="T67" i="1"/>
  <c r="T30" i="1"/>
  <c r="T28" i="1"/>
  <c r="T10" i="1"/>
  <c r="T89" i="1"/>
  <c r="T84" i="1"/>
  <c r="T57" i="1"/>
  <c r="T45" i="1"/>
  <c r="AG44" i="1"/>
  <c r="T44" i="1"/>
  <c r="T96" i="1"/>
  <c r="T74" i="1"/>
  <c r="T68" i="1"/>
  <c r="T64" i="1"/>
  <c r="T60" i="1"/>
  <c r="T47" i="1"/>
  <c r="T39" i="1"/>
  <c r="T29" i="1"/>
  <c r="T20" i="1"/>
  <c r="AG69" i="1"/>
  <c r="T69" i="1"/>
  <c r="T61" i="1"/>
  <c r="AG61" i="1"/>
  <c r="AG42" i="1"/>
  <c r="T42" i="1"/>
  <c r="T34" i="1"/>
  <c r="T26" i="1"/>
  <c r="T92" i="1"/>
  <c r="T91" i="1"/>
  <c r="T70" i="1"/>
  <c r="T66" i="1"/>
  <c r="T62" i="1"/>
  <c r="T56" i="1"/>
  <c r="T43" i="1"/>
  <c r="T33" i="1"/>
  <c r="T25" i="1"/>
  <c r="T14" i="1"/>
  <c r="T87" i="1"/>
  <c r="T78" i="1"/>
  <c r="T72" i="1"/>
  <c r="T58" i="1"/>
  <c r="T52" i="1"/>
  <c r="T41" i="1"/>
  <c r="T31" i="1"/>
  <c r="T23" i="1"/>
  <c r="AG50" i="1"/>
  <c r="T50" i="1"/>
  <c r="Q5" i="1"/>
  <c r="T93" i="1"/>
  <c r="T80" i="1"/>
  <c r="T54" i="1"/>
  <c r="T37" i="1"/>
  <c r="T27" i="1"/>
  <c r="T18" i="1"/>
  <c r="T11" i="1"/>
  <c r="T8" i="1"/>
  <c r="AG5" i="1" l="1"/>
</calcChain>
</file>

<file path=xl/sharedStrings.xml><?xml version="1.0" encoding="utf-8"?>
<sst xmlns="http://schemas.openxmlformats.org/spreadsheetml/2006/main" count="377" uniqueCount="156">
  <si>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</si>
  <si>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</si>
  <si>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</si>
  <si>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</si>
  <si>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</si>
  <si>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</si>
  <si>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</si>
  <si>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</si>
  <si>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</si>
  <si>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</si>
  <si>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</si>
  <si>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</si>
  <si>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</si>
  <si>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</si>
  <si>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</si>
  <si>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</si>
  <si>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</si>
  <si>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</si>
  <si>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</si>
  <si>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</si>
  <si>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</si>
  <si>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</si>
  <si>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</si>
  <si>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</si>
  <si>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01,09,</t>
  </si>
  <si>
    <t>02,09,</t>
  </si>
  <si>
    <t>28,08,</t>
  </si>
  <si>
    <t>27,08,</t>
  </si>
  <si>
    <t>21,08,</t>
  </si>
  <si>
    <t>20,08,</t>
  </si>
  <si>
    <t>14,08,</t>
  </si>
  <si>
    <t>13,08,</t>
  </si>
  <si>
    <t>07,08,</t>
  </si>
  <si>
    <t>06,08,</t>
  </si>
  <si>
    <t>31,07,</t>
  </si>
  <si>
    <t>30,07,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</si>
  <si>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</si>
  <si>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</si>
  <si>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</si>
  <si>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</si>
  <si>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</si>
  <si>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</si>
  <si>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</si>
  <si>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</si>
  <si>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>не в матрице</t>
  </si>
  <si>
    <t xml:space="preserve"> 395  Колбаса Докторская ГОСТ ТМ Вязанка в оболочке полиамид 0,37 кг.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</si>
  <si>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</si>
  <si>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</si>
  <si>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</si>
  <si>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</si>
  <si>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</si>
  <si>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</si>
  <si>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</si>
  <si>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</si>
  <si>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</si>
  <si>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</si>
  <si>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</si>
  <si>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>15,08,25 филиал обнулил</t>
  </si>
  <si>
    <t xml:space="preserve"> 200  Ветчина Дугушка ТМ Стародворье, вектор в/у    ПОКОМ</t>
  </si>
  <si>
    <t>ТМА август_сентябрь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</si>
  <si>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</si>
  <si>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</si>
  <si>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</si>
  <si>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</si>
  <si>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</si>
  <si>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</si>
  <si>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</si>
  <si>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</si>
  <si>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</si>
  <si>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>ТМА август / 27,08,25 филиал обнулил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</si>
  <si>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</si>
  <si>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</si>
  <si>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</si>
  <si>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</si>
  <si>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август / 29,08,25 филиал обнулил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</si>
  <si>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</si>
  <si>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</si>
  <si>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</si>
  <si>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</si>
  <si>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</si>
  <si>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</si>
  <si>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</si>
  <si>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</si>
  <si>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ВНИМАНИЕ / матрица</t>
  </si>
  <si>
    <t>СПАР / 14,08,25 филиал обнулил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</si>
  <si>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</si>
  <si>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</si>
  <si>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</si>
  <si>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</si>
  <si>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</si>
  <si>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>ТК Вояж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</si>
  <si>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</si>
  <si>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</si>
  <si>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</si>
  <si>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</si>
  <si>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</si>
  <si>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</si>
  <si>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</si>
  <si>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</si>
  <si>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</si>
  <si>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</si>
  <si>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 14,08,25 филиал обнулил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</si>
  <si>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</si>
  <si>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</si>
  <si>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</si>
  <si>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</si>
  <si>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</si>
  <si>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</si>
  <si>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нужно увеличить продажи!!!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</si>
  <si>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</si>
  <si>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</si>
  <si>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</si>
  <si>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</si>
  <si>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</si>
  <si>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</si>
  <si>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</si>
  <si>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</si>
  <si>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</si>
  <si>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</si>
  <si>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>ТК ВОЯЖ</t>
  </si>
  <si>
    <t xml:space="preserve"> 396  Сардельки Филейские Вязанка ТМ Вязанка в оболочке NDX  0,4 кг. ПОКОМ</t>
  </si>
  <si>
    <t>22,08,25 филиал обнулил</t>
  </si>
  <si>
    <t xml:space="preserve"> 397  Ветчина Дугушка ТМ Стародворье ТС Дугушка в полиамидной оболочке 0,6 кг. ПОКОМ</t>
  </si>
  <si>
    <t>сети / 27,08,25 филиал обнулил</t>
  </si>
  <si>
    <t xml:space="preserve"> 397 Сосиски Сливочные по-стародворски Бордо Фикс.вес 0,45 П/а мгс Стародворье  Поком</t>
  </si>
  <si>
    <t>ТК Вояж / 29,08,25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</si>
  <si>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</si>
  <si>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</si>
  <si>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</si>
  <si>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нужно увеличить продажи / СПАР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</si>
  <si>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</si>
  <si>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</si>
  <si>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</si>
  <si>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</si>
  <si>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</si>
  <si>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</si>
  <si>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август_сентябрь / 01,08,25 филиал обнулил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</si>
  <si>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</si>
  <si>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</si>
  <si>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</si>
  <si>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</si>
  <si>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</si>
  <si>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</si>
  <si>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</si>
  <si>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</si>
  <si>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</si>
  <si>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</si>
  <si>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</si>
  <si>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</si>
  <si>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</si>
  <si>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</si>
  <si>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</si>
  <si>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</si>
  <si>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</si>
  <si>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</si>
  <si>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потребности / 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</si>
</sst>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1" fillId="11" borderId="1" xfId="1" applyNumberFormat="1" applyFill="1"/>
    <xf numFmtId="164" fontId="5" fillId="11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5" sqref="S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8" width="7" customWidth="1"/>
    <col min="19" max="19" width="21" customWidth="1"/>
    <col min="20" max="21" width="5" customWidth="1"/>
    <col min="22" max="31" width="6" customWidth="1"/>
    <col min="32" max="32" width="51.42578125" customWidth="1"/>
    <col min="33" max="33" width="7" customWidth="1"/>
    <col min="34" max="49" width="3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38439.950000000012</v>
      </c>
      <c r="F5" s="4">
        <f>SUM(F6:F500)</f>
        <v>52500.393999999993</v>
      </c>
      <c r="G5" s="8"/>
      <c r="H5" s="1"/>
      <c r="I5" s="1"/>
      <c r="J5" s="1"/>
      <c r="K5" s="4">
        <f t="shared" ref="K5:R5" si="0">SUM(K6:K500)</f>
        <v>42377.213000000011</v>
      </c>
      <c r="L5" s="4">
        <f t="shared" si="0"/>
        <v>-3937.2629999999995</v>
      </c>
      <c r="M5" s="4">
        <f t="shared" si="0"/>
        <v>0</v>
      </c>
      <c r="N5" s="4">
        <f t="shared" si="0"/>
        <v>0</v>
      </c>
      <c r="O5" s="4">
        <f t="shared" si="0"/>
        <v>14844.853274999999</v>
      </c>
      <c r="P5" s="4">
        <f t="shared" si="0"/>
        <v>7687.9899999999961</v>
      </c>
      <c r="Q5" s="4">
        <f t="shared" si="0"/>
        <v>21157.182215000004</v>
      </c>
      <c r="R5" s="4">
        <f t="shared" si="0"/>
        <v>0</v>
      </c>
      <c r="S5" s="1"/>
      <c r="T5" s="1"/>
      <c r="U5" s="1"/>
      <c r="V5" s="4">
        <f t="shared" ref="V5:AE5" si="1">SUM(V6:V500)</f>
        <v>7913.8280000000013</v>
      </c>
      <c r="W5" s="4">
        <f t="shared" si="1"/>
        <v>7648.8309999999965</v>
      </c>
      <c r="X5" s="4">
        <f t="shared" si="1"/>
        <v>7989.6561999999985</v>
      </c>
      <c r="Y5" s="4">
        <f t="shared" si="1"/>
        <v>7934.6232000000009</v>
      </c>
      <c r="Z5" s="4">
        <f t="shared" si="1"/>
        <v>7831.2882000000018</v>
      </c>
      <c r="AA5" s="4">
        <f t="shared" si="1"/>
        <v>7850.7044000000005</v>
      </c>
      <c r="AB5" s="4">
        <f t="shared" si="1"/>
        <v>7241.8896000000013</v>
      </c>
      <c r="AC5" s="4">
        <f t="shared" si="1"/>
        <v>7227.4147999999996</v>
      </c>
      <c r="AD5" s="4">
        <f t="shared" si="1"/>
        <v>7603.6350000000002</v>
      </c>
      <c r="AE5" s="4">
        <f t="shared" si="1"/>
        <v>7848.6086000000014</v>
      </c>
      <c r="AF5" s="1"/>
      <c r="AG5" s="4">
        <f>SUM(AG6:AG500)</f>
        <v>17489.809415000007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36</v>
      </c>
      <c r="B6" s="1" t="s">
        <v>37</v>
      </c>
      <c r="C6" s="1">
        <v>1470.4949999999999</v>
      </c>
      <c r="D6" s="1">
        <v>1261.519</v>
      </c>
      <c r="E6" s="1">
        <v>965.279</v>
      </c>
      <c r="F6" s="1">
        <v>1608.2850000000001</v>
      </c>
      <c r="G6" s="8">
        <v>1</v>
      </c>
      <c r="H6" s="1">
        <v>50</v>
      </c>
      <c r="I6" s="1" t="s">
        <v>38</v>
      </c>
      <c r="J6" s="1"/>
      <c r="K6" s="1">
        <v>1027.903</v>
      </c>
      <c r="L6" s="1">
        <f t="shared" ref="L6:L37" si="2">E6-K6</f>
        <v>-62.624000000000024</v>
      </c>
      <c r="M6" s="1"/>
      <c r="N6" s="1"/>
      <c r="O6" s="1">
        <v>0</v>
      </c>
      <c r="P6" s="1">
        <f t="shared" ref="P6:P37" si="3">E6/5</f>
        <v>193.0558</v>
      </c>
      <c r="Q6" s="5">
        <f>11*P6-O6-F6</f>
        <v>515.3288</v>
      </c>
      <c r="R6" s="5"/>
      <c r="S6" s="1"/>
      <c r="T6" s="1">
        <f t="shared" ref="T6:T37" si="4">(F6+O6+Q6)/P6</f>
        <v>11</v>
      </c>
      <c r="U6" s="1">
        <f t="shared" ref="U6:U37" si="5">(F6+O6)/P6</f>
        <v>8.3306743438943567</v>
      </c>
      <c r="V6" s="1">
        <v>184.95840000000001</v>
      </c>
      <c r="W6" s="1">
        <v>216.767</v>
      </c>
      <c r="X6" s="1">
        <v>239.16739999999999</v>
      </c>
      <c r="Y6" s="1">
        <v>220.6858</v>
      </c>
      <c r="Z6" s="1">
        <v>252.20160000000001</v>
      </c>
      <c r="AA6" s="1">
        <v>240.1232</v>
      </c>
      <c r="AB6" s="1">
        <v>202.02959999999999</v>
      </c>
      <c r="AC6" s="1">
        <v>241.05619999999999</v>
      </c>
      <c r="AD6" s="1">
        <v>389.93380000000002</v>
      </c>
      <c r="AE6" s="1">
        <v>399.76220000000001</v>
      </c>
      <c r="AF6" s="1" t="s">
        <v>39</v>
      </c>
      <c r="AG6" s="1">
        <f>G6*Q6</f>
        <v>515.3288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40</v>
      </c>
      <c r="B7" s="1" t="s">
        <v>37</v>
      </c>
      <c r="C7" s="1">
        <v>498.47500000000002</v>
      </c>
      <c r="D7" s="1">
        <v>344.07100000000003</v>
      </c>
      <c r="E7" s="1">
        <v>343.952</v>
      </c>
      <c r="F7" s="1">
        <v>426.94600000000003</v>
      </c>
      <c r="G7" s="8">
        <v>1</v>
      </c>
      <c r="H7" s="1">
        <v>45</v>
      </c>
      <c r="I7" s="1" t="s">
        <v>38</v>
      </c>
      <c r="J7" s="1"/>
      <c r="K7" s="1">
        <v>374.00599999999997</v>
      </c>
      <c r="L7" s="1">
        <f t="shared" si="2"/>
        <v>-30.053999999999974</v>
      </c>
      <c r="M7" s="1"/>
      <c r="N7" s="1"/>
      <c r="O7" s="1">
        <v>248.6301340000002</v>
      </c>
      <c r="P7" s="1">
        <f t="shared" si="3"/>
        <v>68.790400000000005</v>
      </c>
      <c r="Q7" s="5">
        <f t="shared" ref="Q7:Q8" si="6">11*P7-O7-F7</f>
        <v>81.118265999999835</v>
      </c>
      <c r="R7" s="5"/>
      <c r="S7" s="1"/>
      <c r="T7" s="1">
        <f t="shared" si="4"/>
        <v>11</v>
      </c>
      <c r="U7" s="1">
        <f t="shared" si="5"/>
        <v>9.8207908952411991</v>
      </c>
      <c r="V7" s="1">
        <v>73.947000000000003</v>
      </c>
      <c r="W7" s="1">
        <v>67.1922</v>
      </c>
      <c r="X7" s="1">
        <v>72.472000000000008</v>
      </c>
      <c r="Y7" s="1">
        <v>64.844000000000008</v>
      </c>
      <c r="Z7" s="1">
        <v>80.764200000000002</v>
      </c>
      <c r="AA7" s="1">
        <v>86.674400000000006</v>
      </c>
      <c r="AB7" s="1">
        <v>74.784199999999998</v>
      </c>
      <c r="AC7" s="1">
        <v>66.750199999999992</v>
      </c>
      <c r="AD7" s="1">
        <v>65.576999999999998</v>
      </c>
      <c r="AE7" s="1">
        <v>65.727400000000003</v>
      </c>
      <c r="AF7" s="1"/>
      <c r="AG7" s="1">
        <f>G7*Q7</f>
        <v>81.118265999999835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41</v>
      </c>
      <c r="B8" s="1" t="s">
        <v>37</v>
      </c>
      <c r="C8" s="1">
        <v>557.00599999999997</v>
      </c>
      <c r="D8" s="1">
        <v>379.29599999999999</v>
      </c>
      <c r="E8" s="1">
        <v>360.65300000000002</v>
      </c>
      <c r="F8" s="1">
        <v>524.11599999999999</v>
      </c>
      <c r="G8" s="8">
        <v>1</v>
      </c>
      <c r="H8" s="1">
        <v>45</v>
      </c>
      <c r="I8" s="1" t="s">
        <v>38</v>
      </c>
      <c r="J8" s="1"/>
      <c r="K8" s="1">
        <v>374.096</v>
      </c>
      <c r="L8" s="1">
        <f t="shared" si="2"/>
        <v>-13.442999999999984</v>
      </c>
      <c r="M8" s="1"/>
      <c r="N8" s="1"/>
      <c r="O8" s="1">
        <v>162.88053800000009</v>
      </c>
      <c r="P8" s="1">
        <f t="shared" si="3"/>
        <v>72.130600000000001</v>
      </c>
      <c r="Q8" s="5">
        <f t="shared" si="6"/>
        <v>106.4400619999999</v>
      </c>
      <c r="R8" s="5"/>
      <c r="S8" s="1"/>
      <c r="T8" s="1">
        <f t="shared" si="4"/>
        <v>11</v>
      </c>
      <c r="U8" s="1">
        <f t="shared" si="5"/>
        <v>9.5243424843270414</v>
      </c>
      <c r="V8" s="1">
        <v>80.013400000000004</v>
      </c>
      <c r="W8" s="1">
        <v>79.711600000000004</v>
      </c>
      <c r="X8" s="1">
        <v>77.5702</v>
      </c>
      <c r="Y8" s="1">
        <v>74.749200000000002</v>
      </c>
      <c r="Z8" s="1">
        <v>92.239400000000003</v>
      </c>
      <c r="AA8" s="1">
        <v>97.716800000000006</v>
      </c>
      <c r="AB8" s="1">
        <v>85.703400000000002</v>
      </c>
      <c r="AC8" s="1">
        <v>80.763800000000003</v>
      </c>
      <c r="AD8" s="1">
        <v>73.693200000000004</v>
      </c>
      <c r="AE8" s="1">
        <v>72.67179999999999</v>
      </c>
      <c r="AF8" s="1"/>
      <c r="AG8" s="1">
        <f>G8*Q8</f>
        <v>106.4400619999999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1" t="s">
        <v>42</v>
      </c>
      <c r="B9" s="11" t="s">
        <v>43</v>
      </c>
      <c r="C9" s="11">
        <v>-1</v>
      </c>
      <c r="D9" s="11">
        <v>1</v>
      </c>
      <c r="E9" s="11"/>
      <c r="F9" s="11"/>
      <c r="G9" s="12">
        <v>0</v>
      </c>
      <c r="H9" s="11" t="e">
        <v>#N/A</v>
      </c>
      <c r="I9" s="11" t="s">
        <v>44</v>
      </c>
      <c r="J9" s="11" t="s">
        <v>45</v>
      </c>
      <c r="K9" s="11"/>
      <c r="L9" s="11">
        <f t="shared" si="2"/>
        <v>0</v>
      </c>
      <c r="M9" s="11"/>
      <c r="N9" s="11"/>
      <c r="O9" s="11">
        <v>0</v>
      </c>
      <c r="P9" s="11">
        <f t="shared" si="3"/>
        <v>0</v>
      </c>
      <c r="Q9" s="13"/>
      <c r="R9" s="13"/>
      <c r="S9" s="11"/>
      <c r="T9" s="11" t="e">
        <f t="shared" si="4"/>
        <v>#DIV/0!</v>
      </c>
      <c r="U9" s="11" t="e">
        <f t="shared" si="5"/>
        <v>#DIV/0!</v>
      </c>
      <c r="V9" s="11">
        <v>0</v>
      </c>
      <c r="W9" s="11">
        <v>0.2</v>
      </c>
      <c r="X9" s="11">
        <v>0.2</v>
      </c>
      <c r="Y9" s="11">
        <v>0.2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/>
      <c r="AG9" s="1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46</v>
      </c>
      <c r="B10" s="1" t="s">
        <v>43</v>
      </c>
      <c r="C10" s="1">
        <v>479</v>
      </c>
      <c r="D10" s="1">
        <v>590</v>
      </c>
      <c r="E10" s="1">
        <v>438</v>
      </c>
      <c r="F10" s="1">
        <v>584</v>
      </c>
      <c r="G10" s="8">
        <v>0.45</v>
      </c>
      <c r="H10" s="1">
        <v>45</v>
      </c>
      <c r="I10" s="1" t="s">
        <v>38</v>
      </c>
      <c r="J10" s="1"/>
      <c r="K10" s="1">
        <v>464</v>
      </c>
      <c r="L10" s="1">
        <f t="shared" si="2"/>
        <v>-26</v>
      </c>
      <c r="M10" s="1"/>
      <c r="N10" s="1"/>
      <c r="O10" s="1">
        <v>169.79000000000019</v>
      </c>
      <c r="P10" s="1">
        <f t="shared" si="3"/>
        <v>87.6</v>
      </c>
      <c r="Q10" s="5">
        <f t="shared" ref="Q10:Q12" si="7">11*P10-O10-F10</f>
        <v>209.80999999999972</v>
      </c>
      <c r="R10" s="5"/>
      <c r="S10" s="1"/>
      <c r="T10" s="1">
        <f t="shared" si="4"/>
        <v>11</v>
      </c>
      <c r="U10" s="1">
        <f t="shared" si="5"/>
        <v>8.6049086757990896</v>
      </c>
      <c r="V10" s="1">
        <v>93.4</v>
      </c>
      <c r="W10" s="1">
        <v>93.4</v>
      </c>
      <c r="X10" s="1">
        <v>91.4</v>
      </c>
      <c r="Y10" s="1">
        <v>94.6</v>
      </c>
      <c r="Z10" s="1">
        <v>96.4</v>
      </c>
      <c r="AA10" s="1">
        <v>95.4</v>
      </c>
      <c r="AB10" s="1">
        <v>95.6</v>
      </c>
      <c r="AC10" s="1">
        <v>89.8</v>
      </c>
      <c r="AD10" s="1">
        <v>87</v>
      </c>
      <c r="AE10" s="1">
        <v>93.2</v>
      </c>
      <c r="AF10" s="1"/>
      <c r="AG10" s="1">
        <f>G10*Q10</f>
        <v>94.414499999999876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47</v>
      </c>
      <c r="B11" s="1" t="s">
        <v>43</v>
      </c>
      <c r="C11" s="1">
        <v>864</v>
      </c>
      <c r="D11" s="1">
        <v>991</v>
      </c>
      <c r="E11" s="1">
        <v>897</v>
      </c>
      <c r="F11" s="1">
        <v>913</v>
      </c>
      <c r="G11" s="8">
        <v>0.45</v>
      </c>
      <c r="H11" s="1">
        <v>45</v>
      </c>
      <c r="I11" s="1" t="s">
        <v>38</v>
      </c>
      <c r="J11" s="1"/>
      <c r="K11" s="1">
        <v>926</v>
      </c>
      <c r="L11" s="1">
        <f t="shared" si="2"/>
        <v>-29</v>
      </c>
      <c r="M11" s="1"/>
      <c r="N11" s="1"/>
      <c r="O11" s="1">
        <v>400</v>
      </c>
      <c r="P11" s="1">
        <f t="shared" si="3"/>
        <v>179.4</v>
      </c>
      <c r="Q11" s="5">
        <f t="shared" si="7"/>
        <v>660.40000000000009</v>
      </c>
      <c r="R11" s="5"/>
      <c r="S11" s="1"/>
      <c r="T11" s="1">
        <f t="shared" si="4"/>
        <v>11</v>
      </c>
      <c r="U11" s="1">
        <f t="shared" si="5"/>
        <v>7.3188405797101446</v>
      </c>
      <c r="V11" s="1">
        <v>202.6</v>
      </c>
      <c r="W11" s="1">
        <v>192</v>
      </c>
      <c r="X11" s="1">
        <v>195.8</v>
      </c>
      <c r="Y11" s="1">
        <v>198.4</v>
      </c>
      <c r="Z11" s="1">
        <v>180.2</v>
      </c>
      <c r="AA11" s="1">
        <v>172</v>
      </c>
      <c r="AB11" s="1">
        <v>186.8</v>
      </c>
      <c r="AC11" s="1">
        <v>190.2</v>
      </c>
      <c r="AD11" s="1">
        <v>237.8</v>
      </c>
      <c r="AE11" s="1">
        <v>235</v>
      </c>
      <c r="AF11" s="1"/>
      <c r="AG11" s="1">
        <f>G11*Q11</f>
        <v>297.18000000000006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48</v>
      </c>
      <c r="B12" s="1" t="s">
        <v>43</v>
      </c>
      <c r="C12" s="1">
        <v>126</v>
      </c>
      <c r="D12" s="1">
        <v>125</v>
      </c>
      <c r="E12" s="1">
        <v>105</v>
      </c>
      <c r="F12" s="1">
        <v>137</v>
      </c>
      <c r="G12" s="8">
        <v>0.17</v>
      </c>
      <c r="H12" s="1">
        <v>180</v>
      </c>
      <c r="I12" s="1" t="s">
        <v>38</v>
      </c>
      <c r="J12" s="1"/>
      <c r="K12" s="1">
        <v>110</v>
      </c>
      <c r="L12" s="1">
        <f t="shared" si="2"/>
        <v>-5</v>
      </c>
      <c r="M12" s="1"/>
      <c r="N12" s="1"/>
      <c r="O12" s="1">
        <v>63</v>
      </c>
      <c r="P12" s="1">
        <f t="shared" si="3"/>
        <v>21</v>
      </c>
      <c r="Q12" s="5">
        <f t="shared" si="7"/>
        <v>31</v>
      </c>
      <c r="R12" s="5"/>
      <c r="S12" s="1"/>
      <c r="T12" s="1">
        <f t="shared" si="4"/>
        <v>11</v>
      </c>
      <c r="U12" s="1">
        <f t="shared" si="5"/>
        <v>9.5238095238095237</v>
      </c>
      <c r="V12" s="1">
        <v>22.2</v>
      </c>
      <c r="W12" s="1">
        <v>21</v>
      </c>
      <c r="X12" s="1">
        <v>17.8</v>
      </c>
      <c r="Y12" s="1">
        <v>20.6</v>
      </c>
      <c r="Z12" s="1">
        <v>21.2</v>
      </c>
      <c r="AA12" s="1">
        <v>17</v>
      </c>
      <c r="AB12" s="1">
        <v>15.4</v>
      </c>
      <c r="AC12" s="1">
        <v>14.6</v>
      </c>
      <c r="AD12" s="1">
        <v>12.6</v>
      </c>
      <c r="AE12" s="1">
        <v>12.8</v>
      </c>
      <c r="AF12" s="1" t="s">
        <v>49</v>
      </c>
      <c r="AG12" s="1">
        <f>G12*Q12</f>
        <v>5.2700000000000005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1" t="s">
        <v>50</v>
      </c>
      <c r="B13" s="11" t="s">
        <v>43</v>
      </c>
      <c r="C13" s="11"/>
      <c r="D13" s="11"/>
      <c r="E13" s="11">
        <v>2</v>
      </c>
      <c r="F13" s="11">
        <v>-2</v>
      </c>
      <c r="G13" s="12">
        <v>0</v>
      </c>
      <c r="H13" s="11" t="e">
        <v>#N/A</v>
      </c>
      <c r="I13" s="11" t="s">
        <v>44</v>
      </c>
      <c r="J13" s="11"/>
      <c r="K13" s="11">
        <v>2</v>
      </c>
      <c r="L13" s="11">
        <f t="shared" si="2"/>
        <v>0</v>
      </c>
      <c r="M13" s="11"/>
      <c r="N13" s="11"/>
      <c r="O13" s="11"/>
      <c r="P13" s="11">
        <f t="shared" si="3"/>
        <v>0.4</v>
      </c>
      <c r="Q13" s="13"/>
      <c r="R13" s="13"/>
      <c r="S13" s="11"/>
      <c r="T13" s="11">
        <f t="shared" si="4"/>
        <v>-5</v>
      </c>
      <c r="U13" s="11">
        <f t="shared" si="5"/>
        <v>-5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/>
      <c r="AG13" s="1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51</v>
      </c>
      <c r="B14" s="1" t="s">
        <v>43</v>
      </c>
      <c r="C14" s="1">
        <v>71</v>
      </c>
      <c r="D14" s="1">
        <v>162</v>
      </c>
      <c r="E14" s="1">
        <v>93</v>
      </c>
      <c r="F14" s="1">
        <v>128</v>
      </c>
      <c r="G14" s="8">
        <v>0.3</v>
      </c>
      <c r="H14" s="1">
        <v>40</v>
      </c>
      <c r="I14" s="1" t="s">
        <v>38</v>
      </c>
      <c r="J14" s="1"/>
      <c r="K14" s="1">
        <v>95</v>
      </c>
      <c r="L14" s="1">
        <f t="shared" si="2"/>
        <v>-2</v>
      </c>
      <c r="M14" s="1"/>
      <c r="N14" s="1"/>
      <c r="O14" s="1">
        <v>0</v>
      </c>
      <c r="P14" s="1">
        <f t="shared" si="3"/>
        <v>18.600000000000001</v>
      </c>
      <c r="Q14" s="5">
        <f>11*P14-O14-F14</f>
        <v>76.600000000000023</v>
      </c>
      <c r="R14" s="5"/>
      <c r="S14" s="1"/>
      <c r="T14" s="1">
        <f t="shared" si="4"/>
        <v>11</v>
      </c>
      <c r="U14" s="1">
        <f t="shared" si="5"/>
        <v>6.8817204301075261</v>
      </c>
      <c r="V14" s="1">
        <v>15.4</v>
      </c>
      <c r="W14" s="1">
        <v>20.399999999999999</v>
      </c>
      <c r="X14" s="1">
        <v>19.8</v>
      </c>
      <c r="Y14" s="1">
        <v>18</v>
      </c>
      <c r="Z14" s="1">
        <v>17.399999999999999</v>
      </c>
      <c r="AA14" s="1">
        <v>19.2</v>
      </c>
      <c r="AB14" s="1">
        <v>16.8</v>
      </c>
      <c r="AC14" s="1">
        <v>14.8</v>
      </c>
      <c r="AD14" s="1">
        <v>15</v>
      </c>
      <c r="AE14" s="1">
        <v>10.6</v>
      </c>
      <c r="AF14" s="1"/>
      <c r="AG14" s="1">
        <f>G14*Q14</f>
        <v>22.980000000000008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1" t="s">
        <v>52</v>
      </c>
      <c r="B15" s="11" t="s">
        <v>43</v>
      </c>
      <c r="C15" s="11"/>
      <c r="D15" s="11"/>
      <c r="E15" s="11">
        <v>2</v>
      </c>
      <c r="F15" s="11">
        <v>-2</v>
      </c>
      <c r="G15" s="12">
        <v>0</v>
      </c>
      <c r="H15" s="11" t="e">
        <v>#N/A</v>
      </c>
      <c r="I15" s="11" t="s">
        <v>44</v>
      </c>
      <c r="J15" s="11"/>
      <c r="K15" s="11">
        <v>2</v>
      </c>
      <c r="L15" s="11">
        <f t="shared" si="2"/>
        <v>0</v>
      </c>
      <c r="M15" s="11"/>
      <c r="N15" s="11"/>
      <c r="O15" s="11"/>
      <c r="P15" s="11">
        <f t="shared" si="3"/>
        <v>0.4</v>
      </c>
      <c r="Q15" s="13"/>
      <c r="R15" s="13"/>
      <c r="S15" s="11"/>
      <c r="T15" s="11">
        <f t="shared" si="4"/>
        <v>-5</v>
      </c>
      <c r="U15" s="11">
        <f t="shared" si="5"/>
        <v>-5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/>
      <c r="AG15" s="1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53</v>
      </c>
      <c r="B16" s="1" t="s">
        <v>43</v>
      </c>
      <c r="C16" s="1">
        <v>165</v>
      </c>
      <c r="D16" s="1">
        <v>425</v>
      </c>
      <c r="E16" s="1">
        <v>224</v>
      </c>
      <c r="F16" s="1">
        <v>357</v>
      </c>
      <c r="G16" s="8">
        <v>0.17</v>
      </c>
      <c r="H16" s="1">
        <v>180</v>
      </c>
      <c r="I16" s="1" t="s">
        <v>38</v>
      </c>
      <c r="J16" s="1"/>
      <c r="K16" s="1">
        <v>229</v>
      </c>
      <c r="L16" s="1">
        <f t="shared" si="2"/>
        <v>-5</v>
      </c>
      <c r="M16" s="1"/>
      <c r="N16" s="1"/>
      <c r="O16" s="1">
        <v>106.49</v>
      </c>
      <c r="P16" s="1">
        <f t="shared" si="3"/>
        <v>44.8</v>
      </c>
      <c r="Q16" s="5">
        <f>11*P16-O16-F16</f>
        <v>29.309999999999945</v>
      </c>
      <c r="R16" s="5"/>
      <c r="S16" s="1"/>
      <c r="T16" s="1">
        <f t="shared" si="4"/>
        <v>11</v>
      </c>
      <c r="U16" s="1">
        <f t="shared" si="5"/>
        <v>10.34575892857143</v>
      </c>
      <c r="V16" s="1">
        <v>51.4</v>
      </c>
      <c r="W16" s="1">
        <v>46.8</v>
      </c>
      <c r="X16" s="1">
        <v>40.6</v>
      </c>
      <c r="Y16" s="1">
        <v>40.4</v>
      </c>
      <c r="Z16" s="1">
        <v>43.6</v>
      </c>
      <c r="AA16" s="1">
        <v>40.6</v>
      </c>
      <c r="AB16" s="1">
        <v>36.799999999999997</v>
      </c>
      <c r="AC16" s="1">
        <v>41.8</v>
      </c>
      <c r="AD16" s="1">
        <v>48.8</v>
      </c>
      <c r="AE16" s="1">
        <v>43.6</v>
      </c>
      <c r="AF16" s="1"/>
      <c r="AG16" s="1">
        <f>G16*Q16</f>
        <v>4.9826999999999915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4" t="s">
        <v>54</v>
      </c>
      <c r="B17" s="14" t="s">
        <v>43</v>
      </c>
      <c r="C17" s="14"/>
      <c r="D17" s="14"/>
      <c r="E17" s="14"/>
      <c r="F17" s="14"/>
      <c r="G17" s="15">
        <v>0</v>
      </c>
      <c r="H17" s="14">
        <v>50</v>
      </c>
      <c r="I17" s="14" t="s">
        <v>38</v>
      </c>
      <c r="J17" s="14"/>
      <c r="K17" s="14"/>
      <c r="L17" s="14">
        <f t="shared" si="2"/>
        <v>0</v>
      </c>
      <c r="M17" s="14"/>
      <c r="N17" s="14"/>
      <c r="O17" s="14">
        <v>0</v>
      </c>
      <c r="P17" s="14">
        <f t="shared" si="3"/>
        <v>0</v>
      </c>
      <c r="Q17" s="16"/>
      <c r="R17" s="16"/>
      <c r="S17" s="14"/>
      <c r="T17" s="14" t="e">
        <f t="shared" si="4"/>
        <v>#DIV/0!</v>
      </c>
      <c r="U17" s="14" t="e">
        <f t="shared" si="5"/>
        <v>#DIV/0!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 t="s">
        <v>55</v>
      </c>
      <c r="AG17" s="14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56</v>
      </c>
      <c r="B18" s="1" t="s">
        <v>43</v>
      </c>
      <c r="C18" s="1">
        <v>14</v>
      </c>
      <c r="D18" s="1"/>
      <c r="E18" s="1">
        <v>9</v>
      </c>
      <c r="F18" s="1">
        <v>4</v>
      </c>
      <c r="G18" s="8">
        <v>0.35</v>
      </c>
      <c r="H18" s="1">
        <v>50</v>
      </c>
      <c r="I18" s="1" t="s">
        <v>38</v>
      </c>
      <c r="J18" s="1"/>
      <c r="K18" s="1">
        <v>10</v>
      </c>
      <c r="L18" s="1">
        <f t="shared" si="2"/>
        <v>-1</v>
      </c>
      <c r="M18" s="1"/>
      <c r="N18" s="1"/>
      <c r="O18" s="1">
        <v>0</v>
      </c>
      <c r="P18" s="1">
        <f t="shared" si="3"/>
        <v>1.8</v>
      </c>
      <c r="Q18" s="5">
        <f>8*P18-O18-F18</f>
        <v>10.4</v>
      </c>
      <c r="R18" s="5"/>
      <c r="S18" s="1"/>
      <c r="T18" s="1">
        <f t="shared" si="4"/>
        <v>8</v>
      </c>
      <c r="U18" s="1">
        <f t="shared" si="5"/>
        <v>2.2222222222222223</v>
      </c>
      <c r="V18" s="1">
        <v>0.8</v>
      </c>
      <c r="W18" s="1">
        <v>0.8</v>
      </c>
      <c r="X18" s="1">
        <v>-0.2</v>
      </c>
      <c r="Y18" s="1">
        <v>-0.2</v>
      </c>
      <c r="Z18" s="1">
        <v>2.6</v>
      </c>
      <c r="AA18" s="1">
        <v>2.6</v>
      </c>
      <c r="AB18" s="1">
        <v>1.6</v>
      </c>
      <c r="AC18" s="1">
        <v>1.6</v>
      </c>
      <c r="AD18" s="1">
        <v>0.2</v>
      </c>
      <c r="AE18" s="1">
        <v>0.2</v>
      </c>
      <c r="AF18" s="1" t="s">
        <v>57</v>
      </c>
      <c r="AG18" s="1">
        <f>G18*Q18</f>
        <v>3.6399999999999997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9" t="s">
        <v>58</v>
      </c>
      <c r="B19" s="19" t="s">
        <v>37</v>
      </c>
      <c r="C19" s="19">
        <v>652.96600000000001</v>
      </c>
      <c r="D19" s="19">
        <v>1415.184</v>
      </c>
      <c r="E19" s="19">
        <v>597.49599999999998</v>
      </c>
      <c r="F19" s="19">
        <v>1399.788</v>
      </c>
      <c r="G19" s="20">
        <v>1</v>
      </c>
      <c r="H19" s="19">
        <v>55</v>
      </c>
      <c r="I19" s="19" t="s">
        <v>38</v>
      </c>
      <c r="J19" s="19"/>
      <c r="K19" s="19">
        <v>595.101</v>
      </c>
      <c r="L19" s="19">
        <f t="shared" si="2"/>
        <v>2.3949999999999818</v>
      </c>
      <c r="M19" s="19"/>
      <c r="N19" s="19"/>
      <c r="O19" s="19">
        <v>158.90428999999961</v>
      </c>
      <c r="P19" s="19">
        <f t="shared" si="3"/>
        <v>119.4992</v>
      </c>
      <c r="Q19" s="21"/>
      <c r="R19" s="21"/>
      <c r="S19" s="19"/>
      <c r="T19" s="19">
        <f t="shared" si="4"/>
        <v>13.043537446275787</v>
      </c>
      <c r="U19" s="19">
        <f t="shared" si="5"/>
        <v>13.043537446275787</v>
      </c>
      <c r="V19" s="19">
        <v>156.04339999999999</v>
      </c>
      <c r="W19" s="19">
        <v>150.7602</v>
      </c>
      <c r="X19" s="19">
        <v>140.71039999999999</v>
      </c>
      <c r="Y19" s="19">
        <v>143.88640000000001</v>
      </c>
      <c r="Z19" s="19">
        <v>146.3066</v>
      </c>
      <c r="AA19" s="19">
        <v>137.5574</v>
      </c>
      <c r="AB19" s="19">
        <v>117.7996</v>
      </c>
      <c r="AC19" s="19">
        <v>118.38760000000001</v>
      </c>
      <c r="AD19" s="19">
        <v>77.792400000000001</v>
      </c>
      <c r="AE19" s="19">
        <v>79.216800000000006</v>
      </c>
      <c r="AF19" s="19" t="s">
        <v>59</v>
      </c>
      <c r="AG19" s="19">
        <f>G19*Q19</f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9" t="s">
        <v>60</v>
      </c>
      <c r="B20" s="19" t="s">
        <v>37</v>
      </c>
      <c r="C20" s="19">
        <v>2488.0920000000001</v>
      </c>
      <c r="D20" s="19">
        <v>4272.1019999999999</v>
      </c>
      <c r="E20" s="19">
        <v>2957.0970000000002</v>
      </c>
      <c r="F20" s="19">
        <v>3113.7620000000002</v>
      </c>
      <c r="G20" s="20">
        <v>1</v>
      </c>
      <c r="H20" s="19">
        <v>50</v>
      </c>
      <c r="I20" s="19" t="s">
        <v>38</v>
      </c>
      <c r="J20" s="19"/>
      <c r="K20" s="19">
        <v>3531.9969999999998</v>
      </c>
      <c r="L20" s="19">
        <f t="shared" si="2"/>
        <v>-574.89999999999964</v>
      </c>
      <c r="M20" s="19"/>
      <c r="N20" s="19"/>
      <c r="O20" s="19">
        <v>669.25880999999879</v>
      </c>
      <c r="P20" s="19">
        <f t="shared" si="3"/>
        <v>591.4194</v>
      </c>
      <c r="Q20" s="21">
        <f>12*P20-O20-F20</f>
        <v>3314.0119900000013</v>
      </c>
      <c r="R20" s="21"/>
      <c r="S20" s="19"/>
      <c r="T20" s="19">
        <f t="shared" si="4"/>
        <v>12.000000000000002</v>
      </c>
      <c r="U20" s="19">
        <f t="shared" si="5"/>
        <v>6.3965111898595124</v>
      </c>
      <c r="V20" s="19">
        <v>475.7706</v>
      </c>
      <c r="W20" s="19">
        <v>447.22640000000001</v>
      </c>
      <c r="X20" s="19">
        <v>471.209</v>
      </c>
      <c r="Y20" s="19">
        <v>475.41840000000002</v>
      </c>
      <c r="Z20" s="19">
        <v>445.75819999999999</v>
      </c>
      <c r="AA20" s="19">
        <v>439.00740000000002</v>
      </c>
      <c r="AB20" s="19">
        <v>374.12020000000001</v>
      </c>
      <c r="AC20" s="19">
        <v>384.0102</v>
      </c>
      <c r="AD20" s="19">
        <v>472.40879999999999</v>
      </c>
      <c r="AE20" s="19">
        <v>479.71559999999999</v>
      </c>
      <c r="AF20" s="19" t="s">
        <v>59</v>
      </c>
      <c r="AG20" s="19">
        <f>G20*Q20</f>
        <v>3314.0119900000013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61</v>
      </c>
      <c r="B21" s="1" t="s">
        <v>37</v>
      </c>
      <c r="C21" s="1">
        <v>68.581000000000003</v>
      </c>
      <c r="D21" s="1">
        <v>304.54300000000001</v>
      </c>
      <c r="E21" s="18">
        <f>144.92+E22</f>
        <v>158.97099999999998</v>
      </c>
      <c r="F21" s="18">
        <f>205.257+F22</f>
        <v>273.52199999999999</v>
      </c>
      <c r="G21" s="8">
        <v>1</v>
      </c>
      <c r="H21" s="1">
        <v>60</v>
      </c>
      <c r="I21" s="1" t="s">
        <v>38</v>
      </c>
      <c r="J21" s="1"/>
      <c r="K21" s="1">
        <v>156.601</v>
      </c>
      <c r="L21" s="1">
        <f t="shared" si="2"/>
        <v>2.3699999999999761</v>
      </c>
      <c r="M21" s="1"/>
      <c r="N21" s="1"/>
      <c r="O21" s="1">
        <v>80.177599999999927</v>
      </c>
      <c r="P21" s="1">
        <f t="shared" si="3"/>
        <v>31.794199999999996</v>
      </c>
      <c r="Q21" s="5"/>
      <c r="R21" s="5"/>
      <c r="S21" s="1"/>
      <c r="T21" s="1">
        <f t="shared" si="4"/>
        <v>11.124657956482627</v>
      </c>
      <c r="U21" s="1">
        <f t="shared" si="5"/>
        <v>11.124657956482627</v>
      </c>
      <c r="V21" s="1">
        <v>38.970199999999998</v>
      </c>
      <c r="W21" s="1">
        <v>34.651800000000001</v>
      </c>
      <c r="X21" s="1">
        <v>34.505199999999988</v>
      </c>
      <c r="Y21" s="1">
        <v>38.369199999999999</v>
      </c>
      <c r="Z21" s="1">
        <v>38.464399999999998</v>
      </c>
      <c r="AA21" s="1">
        <v>36.872</v>
      </c>
      <c r="AB21" s="1">
        <v>37.042999999999999</v>
      </c>
      <c r="AC21" s="1">
        <v>35.8292</v>
      </c>
      <c r="AD21" s="1">
        <v>31.8916</v>
      </c>
      <c r="AE21" s="1">
        <v>30.12</v>
      </c>
      <c r="AF21" s="1"/>
      <c r="AG21" s="1">
        <f>G21*Q21</f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1" t="s">
        <v>62</v>
      </c>
      <c r="B22" s="11" t="s">
        <v>37</v>
      </c>
      <c r="C22" s="11">
        <v>83.197999999999993</v>
      </c>
      <c r="D22" s="11"/>
      <c r="E22" s="18">
        <v>14.051</v>
      </c>
      <c r="F22" s="18">
        <v>68.265000000000001</v>
      </c>
      <c r="G22" s="12">
        <v>0</v>
      </c>
      <c r="H22" s="11" t="e">
        <v>#N/A</v>
      </c>
      <c r="I22" s="11" t="s">
        <v>44</v>
      </c>
      <c r="J22" s="11" t="s">
        <v>61</v>
      </c>
      <c r="K22" s="11">
        <v>13.21</v>
      </c>
      <c r="L22" s="11">
        <f t="shared" si="2"/>
        <v>0.8409999999999993</v>
      </c>
      <c r="M22" s="11"/>
      <c r="N22" s="11"/>
      <c r="O22" s="11">
        <v>0</v>
      </c>
      <c r="P22" s="11">
        <f t="shared" si="3"/>
        <v>2.8102</v>
      </c>
      <c r="Q22" s="13"/>
      <c r="R22" s="13"/>
      <c r="S22" s="11"/>
      <c r="T22" s="11">
        <f t="shared" si="4"/>
        <v>24.291865347662089</v>
      </c>
      <c r="U22" s="11">
        <f t="shared" si="5"/>
        <v>24.291865347662089</v>
      </c>
      <c r="V22" s="11">
        <v>2.8090000000000002</v>
      </c>
      <c r="W22" s="11">
        <v>2.1059999999999999</v>
      </c>
      <c r="X22" s="11">
        <v>0.52699999999999991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/>
      <c r="AG22" s="1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9" t="s">
        <v>63</v>
      </c>
      <c r="B23" s="19" t="s">
        <v>37</v>
      </c>
      <c r="C23" s="19">
        <v>1741.9259999999999</v>
      </c>
      <c r="D23" s="19">
        <v>1815.595</v>
      </c>
      <c r="E23" s="19">
        <v>1314.086</v>
      </c>
      <c r="F23" s="19">
        <v>2180.7330000000002</v>
      </c>
      <c r="G23" s="20">
        <v>1</v>
      </c>
      <c r="H23" s="19">
        <v>60</v>
      </c>
      <c r="I23" s="19" t="s">
        <v>38</v>
      </c>
      <c r="J23" s="19"/>
      <c r="K23" s="19">
        <v>1310.9949999999999</v>
      </c>
      <c r="L23" s="19">
        <f t="shared" si="2"/>
        <v>3.0910000000001219</v>
      </c>
      <c r="M23" s="19"/>
      <c r="N23" s="19"/>
      <c r="O23" s="19">
        <v>167.76744999999991</v>
      </c>
      <c r="P23" s="19">
        <f t="shared" si="3"/>
        <v>262.81720000000001</v>
      </c>
      <c r="Q23" s="21">
        <f>12*P23-O23-F23</f>
        <v>805.30595000000039</v>
      </c>
      <c r="R23" s="21"/>
      <c r="S23" s="19"/>
      <c r="T23" s="19">
        <f t="shared" si="4"/>
        <v>12</v>
      </c>
      <c r="U23" s="19">
        <f t="shared" si="5"/>
        <v>8.93587044531332</v>
      </c>
      <c r="V23" s="19">
        <v>257.24900000000002</v>
      </c>
      <c r="W23" s="19">
        <v>257.54680000000002</v>
      </c>
      <c r="X23" s="19">
        <v>287.5994</v>
      </c>
      <c r="Y23" s="19">
        <v>288.57859999999999</v>
      </c>
      <c r="Z23" s="19">
        <v>309.1986</v>
      </c>
      <c r="AA23" s="19">
        <v>336.72660000000002</v>
      </c>
      <c r="AB23" s="19">
        <v>285.2158</v>
      </c>
      <c r="AC23" s="19">
        <v>227.8442</v>
      </c>
      <c r="AD23" s="19">
        <v>166.01759999999999</v>
      </c>
      <c r="AE23" s="19">
        <v>185.58019999999999</v>
      </c>
      <c r="AF23" s="19" t="s">
        <v>59</v>
      </c>
      <c r="AG23" s="19">
        <f t="shared" ref="AG23:AG34" si="8">G23*Q23</f>
        <v>805.30595000000039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64</v>
      </c>
      <c r="B24" s="1" t="s">
        <v>37</v>
      </c>
      <c r="C24" s="1">
        <v>106.497</v>
      </c>
      <c r="D24" s="1">
        <v>275.27600000000001</v>
      </c>
      <c r="E24" s="1">
        <v>129.73599999999999</v>
      </c>
      <c r="F24" s="1">
        <v>243.69800000000001</v>
      </c>
      <c r="G24" s="8">
        <v>1</v>
      </c>
      <c r="H24" s="1">
        <v>60</v>
      </c>
      <c r="I24" s="1" t="s">
        <v>38</v>
      </c>
      <c r="J24" s="1"/>
      <c r="K24" s="1">
        <v>130.90100000000001</v>
      </c>
      <c r="L24" s="1">
        <f t="shared" si="2"/>
        <v>-1.1650000000000205</v>
      </c>
      <c r="M24" s="1"/>
      <c r="N24" s="1"/>
      <c r="O24" s="1">
        <v>73.432999999999979</v>
      </c>
      <c r="P24" s="1">
        <f t="shared" si="3"/>
        <v>25.947199999999999</v>
      </c>
      <c r="Q24" s="5"/>
      <c r="R24" s="5"/>
      <c r="S24" s="1"/>
      <c r="T24" s="1">
        <f t="shared" si="4"/>
        <v>12.222166553616574</v>
      </c>
      <c r="U24" s="1">
        <f t="shared" si="5"/>
        <v>12.222166553616574</v>
      </c>
      <c r="V24" s="1">
        <v>33.262999999999998</v>
      </c>
      <c r="W24" s="1">
        <v>29.944600000000001</v>
      </c>
      <c r="X24" s="1">
        <v>21.907599999999999</v>
      </c>
      <c r="Y24" s="1">
        <v>24.8766</v>
      </c>
      <c r="Z24" s="1">
        <v>26.212</v>
      </c>
      <c r="AA24" s="1">
        <v>25.386600000000001</v>
      </c>
      <c r="AB24" s="1">
        <v>25.7546</v>
      </c>
      <c r="AC24" s="1">
        <v>27.901399999999999</v>
      </c>
      <c r="AD24" s="1">
        <v>26.0014</v>
      </c>
      <c r="AE24" s="1">
        <v>21.007200000000001</v>
      </c>
      <c r="AF24" s="1"/>
      <c r="AG24" s="1">
        <f t="shared" si="8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9" t="s">
        <v>65</v>
      </c>
      <c r="B25" s="19" t="s">
        <v>37</v>
      </c>
      <c r="C25" s="19">
        <v>1255.867</v>
      </c>
      <c r="D25" s="19">
        <v>2421.9920000000002</v>
      </c>
      <c r="E25" s="19">
        <v>1226.8630000000001</v>
      </c>
      <c r="F25" s="19">
        <v>2375.482</v>
      </c>
      <c r="G25" s="20">
        <v>1</v>
      </c>
      <c r="H25" s="19">
        <v>60</v>
      </c>
      <c r="I25" s="19" t="s">
        <v>38</v>
      </c>
      <c r="J25" s="19"/>
      <c r="K25" s="19">
        <v>1209.5250000000001</v>
      </c>
      <c r="L25" s="19">
        <f t="shared" si="2"/>
        <v>17.337999999999965</v>
      </c>
      <c r="M25" s="19"/>
      <c r="N25" s="19"/>
      <c r="O25" s="19">
        <v>224.4769399999993</v>
      </c>
      <c r="P25" s="19">
        <f t="shared" si="3"/>
        <v>245.37260000000001</v>
      </c>
      <c r="Q25" s="21">
        <f t="shared" ref="Q25:Q26" si="9">12*P25-O25-F25</f>
        <v>344.51226000000088</v>
      </c>
      <c r="R25" s="21"/>
      <c r="S25" s="19"/>
      <c r="T25" s="19">
        <f t="shared" si="4"/>
        <v>12</v>
      </c>
      <c r="U25" s="19">
        <f t="shared" si="5"/>
        <v>10.595962792911674</v>
      </c>
      <c r="V25" s="19">
        <v>274.6524</v>
      </c>
      <c r="W25" s="19">
        <v>270.4622</v>
      </c>
      <c r="X25" s="19">
        <v>293.55939999999998</v>
      </c>
      <c r="Y25" s="19">
        <v>283.45600000000002</v>
      </c>
      <c r="Z25" s="19">
        <v>281.66300000000001</v>
      </c>
      <c r="AA25" s="19">
        <v>284.49579999999997</v>
      </c>
      <c r="AB25" s="19">
        <v>258.63159999999999</v>
      </c>
      <c r="AC25" s="19">
        <v>269.7792</v>
      </c>
      <c r="AD25" s="19">
        <v>288.16300000000001</v>
      </c>
      <c r="AE25" s="19">
        <v>290.39339999999999</v>
      </c>
      <c r="AF25" s="19" t="s">
        <v>59</v>
      </c>
      <c r="AG25" s="19">
        <f t="shared" si="8"/>
        <v>344.51226000000088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9" t="s">
        <v>66</v>
      </c>
      <c r="B26" s="19" t="s">
        <v>37</v>
      </c>
      <c r="C26" s="19">
        <v>333.82499999999999</v>
      </c>
      <c r="D26" s="19">
        <v>376.09500000000003</v>
      </c>
      <c r="E26" s="19">
        <v>281.96699999999998</v>
      </c>
      <c r="F26" s="19">
        <v>369.286</v>
      </c>
      <c r="G26" s="20">
        <v>1</v>
      </c>
      <c r="H26" s="19">
        <v>60</v>
      </c>
      <c r="I26" s="19" t="s">
        <v>38</v>
      </c>
      <c r="J26" s="19"/>
      <c r="K26" s="19">
        <v>290.98500000000001</v>
      </c>
      <c r="L26" s="19">
        <f t="shared" si="2"/>
        <v>-9.0180000000000291</v>
      </c>
      <c r="M26" s="19"/>
      <c r="N26" s="19"/>
      <c r="O26" s="19">
        <v>75.857911999999999</v>
      </c>
      <c r="P26" s="19">
        <f t="shared" si="3"/>
        <v>56.3934</v>
      </c>
      <c r="Q26" s="21">
        <f t="shared" si="9"/>
        <v>231.57688800000011</v>
      </c>
      <c r="R26" s="21"/>
      <c r="S26" s="19"/>
      <c r="T26" s="19">
        <f t="shared" si="4"/>
        <v>12.000000000000002</v>
      </c>
      <c r="U26" s="19">
        <f t="shared" si="5"/>
        <v>7.8935462660524101</v>
      </c>
      <c r="V26" s="19">
        <v>53.286800000000007</v>
      </c>
      <c r="W26" s="19">
        <v>52.309199999999997</v>
      </c>
      <c r="X26" s="19">
        <v>50.331599999999987</v>
      </c>
      <c r="Y26" s="19">
        <v>53.325400000000002</v>
      </c>
      <c r="Z26" s="19">
        <v>59.957399999999993</v>
      </c>
      <c r="AA26" s="19">
        <v>53.8352</v>
      </c>
      <c r="AB26" s="19">
        <v>49.993400000000001</v>
      </c>
      <c r="AC26" s="19">
        <v>55.226399999999998</v>
      </c>
      <c r="AD26" s="19">
        <v>96.601399999999998</v>
      </c>
      <c r="AE26" s="19">
        <v>104.1828</v>
      </c>
      <c r="AF26" s="19" t="s">
        <v>67</v>
      </c>
      <c r="AG26" s="19">
        <f t="shared" si="8"/>
        <v>231.57688800000011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22" t="s">
        <v>68</v>
      </c>
      <c r="B27" s="22" t="s">
        <v>37</v>
      </c>
      <c r="C27" s="22">
        <v>283.87099999999998</v>
      </c>
      <c r="D27" s="22">
        <v>422.80099999999999</v>
      </c>
      <c r="E27" s="22">
        <v>381.02800000000002</v>
      </c>
      <c r="F27" s="22">
        <v>312.84100000000001</v>
      </c>
      <c r="G27" s="23">
        <v>1</v>
      </c>
      <c r="H27" s="22">
        <v>60</v>
      </c>
      <c r="I27" s="22" t="s">
        <v>38</v>
      </c>
      <c r="J27" s="22"/>
      <c r="K27" s="22">
        <v>371.26900000000001</v>
      </c>
      <c r="L27" s="22">
        <f t="shared" si="2"/>
        <v>9.7590000000000146</v>
      </c>
      <c r="M27" s="22"/>
      <c r="N27" s="22"/>
      <c r="O27" s="22">
        <v>199.2452000000001</v>
      </c>
      <c r="P27" s="22">
        <f t="shared" si="3"/>
        <v>76.205600000000004</v>
      </c>
      <c r="Q27" s="24">
        <f>9*P27-O27-F27</f>
        <v>173.76419999999996</v>
      </c>
      <c r="R27" s="24"/>
      <c r="S27" s="22"/>
      <c r="T27" s="22">
        <f t="shared" si="4"/>
        <v>9</v>
      </c>
      <c r="U27" s="22">
        <f t="shared" si="5"/>
        <v>6.7197974951972039</v>
      </c>
      <c r="V27" s="22">
        <v>89.498400000000004</v>
      </c>
      <c r="W27" s="22">
        <v>86.844799999999992</v>
      </c>
      <c r="X27" s="22">
        <v>87.411799999999999</v>
      </c>
      <c r="Y27" s="22">
        <v>90.755399999999995</v>
      </c>
      <c r="Z27" s="22">
        <v>79.525800000000004</v>
      </c>
      <c r="AA27" s="22">
        <v>78.708200000000005</v>
      </c>
      <c r="AB27" s="22">
        <v>74.493600000000001</v>
      </c>
      <c r="AC27" s="22">
        <v>69.870199999999997</v>
      </c>
      <c r="AD27" s="22">
        <v>46.141199999999998</v>
      </c>
      <c r="AE27" s="22">
        <v>49.537599999999998</v>
      </c>
      <c r="AF27" s="22" t="s">
        <v>69</v>
      </c>
      <c r="AG27" s="22">
        <f t="shared" si="8"/>
        <v>173.76419999999996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9" t="s">
        <v>70</v>
      </c>
      <c r="B28" s="19" t="s">
        <v>37</v>
      </c>
      <c r="C28" s="19">
        <v>519.52700000000004</v>
      </c>
      <c r="D28" s="19">
        <v>996.32500000000005</v>
      </c>
      <c r="E28" s="19">
        <v>484.85399999999998</v>
      </c>
      <c r="F28" s="19">
        <v>981.49199999999996</v>
      </c>
      <c r="G28" s="20">
        <v>1</v>
      </c>
      <c r="H28" s="19">
        <v>60</v>
      </c>
      <c r="I28" s="19" t="s">
        <v>38</v>
      </c>
      <c r="J28" s="19"/>
      <c r="K28" s="19">
        <v>489.64800000000002</v>
      </c>
      <c r="L28" s="19">
        <f t="shared" si="2"/>
        <v>-4.7940000000000396</v>
      </c>
      <c r="M28" s="19"/>
      <c r="N28" s="19"/>
      <c r="O28" s="19">
        <v>98.865710000000306</v>
      </c>
      <c r="P28" s="19">
        <f t="shared" si="3"/>
        <v>96.970799999999997</v>
      </c>
      <c r="Q28" s="21">
        <f>12*P28-O28-F28</f>
        <v>83.291889999999739</v>
      </c>
      <c r="R28" s="21"/>
      <c r="S28" s="19"/>
      <c r="T28" s="19">
        <f t="shared" si="4"/>
        <v>12</v>
      </c>
      <c r="U28" s="19">
        <f t="shared" si="5"/>
        <v>11.141062154792992</v>
      </c>
      <c r="V28" s="19">
        <v>114.25660000000001</v>
      </c>
      <c r="W28" s="19">
        <v>112.258</v>
      </c>
      <c r="X28" s="19">
        <v>118.801</v>
      </c>
      <c r="Y28" s="19">
        <v>118.527</v>
      </c>
      <c r="Z28" s="19">
        <v>115.65900000000001</v>
      </c>
      <c r="AA28" s="19">
        <v>112.4932</v>
      </c>
      <c r="AB28" s="19">
        <v>99.762599999999992</v>
      </c>
      <c r="AC28" s="19">
        <v>102.2214</v>
      </c>
      <c r="AD28" s="19">
        <v>133.8724</v>
      </c>
      <c r="AE28" s="19">
        <v>137.6052</v>
      </c>
      <c r="AF28" s="19" t="s">
        <v>59</v>
      </c>
      <c r="AG28" s="19">
        <f t="shared" si="8"/>
        <v>83.291889999999739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71</v>
      </c>
      <c r="B29" s="1" t="s">
        <v>37</v>
      </c>
      <c r="C29" s="1">
        <v>156.84399999999999</v>
      </c>
      <c r="D29" s="1">
        <v>392.70499999999998</v>
      </c>
      <c r="E29" s="1">
        <v>235.81899999999999</v>
      </c>
      <c r="F29" s="1">
        <v>294.54300000000001</v>
      </c>
      <c r="G29" s="8">
        <v>1</v>
      </c>
      <c r="H29" s="1">
        <v>30</v>
      </c>
      <c r="I29" s="1" t="s">
        <v>38</v>
      </c>
      <c r="J29" s="1"/>
      <c r="K29" s="1">
        <v>231.1</v>
      </c>
      <c r="L29" s="1">
        <f t="shared" si="2"/>
        <v>4.7189999999999941</v>
      </c>
      <c r="M29" s="1"/>
      <c r="N29" s="1"/>
      <c r="O29" s="1">
        <v>59.613800000000033</v>
      </c>
      <c r="P29" s="1">
        <f t="shared" si="3"/>
        <v>47.163799999999995</v>
      </c>
      <c r="Q29" s="5">
        <f t="shared" ref="Q29:Q34" si="10">11*P29-O29-F29</f>
        <v>164.64499999999992</v>
      </c>
      <c r="R29" s="5"/>
      <c r="S29" s="1"/>
      <c r="T29" s="1">
        <f t="shared" si="4"/>
        <v>11</v>
      </c>
      <c r="U29" s="1">
        <f t="shared" si="5"/>
        <v>7.5090811172975895</v>
      </c>
      <c r="V29" s="1">
        <v>45.476199999999999</v>
      </c>
      <c r="W29" s="1">
        <v>46.695999999999998</v>
      </c>
      <c r="X29" s="1">
        <v>50.354599999999998</v>
      </c>
      <c r="Y29" s="1">
        <v>46.056399999999996</v>
      </c>
      <c r="Z29" s="1">
        <v>46.327399999999997</v>
      </c>
      <c r="AA29" s="1">
        <v>47.517600000000002</v>
      </c>
      <c r="AB29" s="1">
        <v>45.804400000000001</v>
      </c>
      <c r="AC29" s="1">
        <v>46.969200000000001</v>
      </c>
      <c r="AD29" s="1">
        <v>47.738799999999998</v>
      </c>
      <c r="AE29" s="1">
        <v>50.384599999999999</v>
      </c>
      <c r="AF29" s="1"/>
      <c r="AG29" s="1">
        <f t="shared" si="8"/>
        <v>164.64499999999992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72</v>
      </c>
      <c r="B30" s="1" t="s">
        <v>37</v>
      </c>
      <c r="C30" s="1">
        <v>345.661</v>
      </c>
      <c r="D30" s="1">
        <v>189.852</v>
      </c>
      <c r="E30" s="1">
        <v>213.941</v>
      </c>
      <c r="F30" s="1">
        <v>248.24199999999999</v>
      </c>
      <c r="G30" s="8">
        <v>1</v>
      </c>
      <c r="H30" s="1">
        <v>30</v>
      </c>
      <c r="I30" s="1" t="s">
        <v>38</v>
      </c>
      <c r="J30" s="1"/>
      <c r="K30" s="1">
        <v>233.35</v>
      </c>
      <c r="L30" s="1">
        <f t="shared" si="2"/>
        <v>-19.408999999999992</v>
      </c>
      <c r="M30" s="1"/>
      <c r="N30" s="1"/>
      <c r="O30" s="1">
        <v>163.23175199999989</v>
      </c>
      <c r="P30" s="1">
        <f t="shared" si="3"/>
        <v>42.788200000000003</v>
      </c>
      <c r="Q30" s="5">
        <f t="shared" si="10"/>
        <v>59.196448000000117</v>
      </c>
      <c r="R30" s="5"/>
      <c r="S30" s="1"/>
      <c r="T30" s="1">
        <f t="shared" si="4"/>
        <v>11</v>
      </c>
      <c r="U30" s="1">
        <f t="shared" si="5"/>
        <v>9.6165239949331784</v>
      </c>
      <c r="V30" s="1">
        <v>46.582599999999999</v>
      </c>
      <c r="W30" s="1">
        <v>38.169800000000002</v>
      </c>
      <c r="X30" s="1">
        <v>44.814</v>
      </c>
      <c r="Y30" s="1">
        <v>44.746400000000001</v>
      </c>
      <c r="Z30" s="1">
        <v>54.486400000000003</v>
      </c>
      <c r="AA30" s="1">
        <v>59.233199999999997</v>
      </c>
      <c r="AB30" s="1">
        <v>49.306199999999997</v>
      </c>
      <c r="AC30" s="1">
        <v>49.499000000000002</v>
      </c>
      <c r="AD30" s="1">
        <v>24.888200000000001</v>
      </c>
      <c r="AE30" s="1">
        <v>27.917000000000002</v>
      </c>
      <c r="AF30" s="1"/>
      <c r="AG30" s="1">
        <f t="shared" si="8"/>
        <v>59.196448000000117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22" t="s">
        <v>73</v>
      </c>
      <c r="B31" s="22" t="s">
        <v>37</v>
      </c>
      <c r="C31" s="22">
        <v>628.30100000000004</v>
      </c>
      <c r="D31" s="22">
        <v>713.36699999999996</v>
      </c>
      <c r="E31" s="22">
        <v>681.14400000000001</v>
      </c>
      <c r="F31" s="22">
        <v>625.23599999999999</v>
      </c>
      <c r="G31" s="23">
        <v>1</v>
      </c>
      <c r="H31" s="22">
        <v>30</v>
      </c>
      <c r="I31" s="22" t="s">
        <v>38</v>
      </c>
      <c r="J31" s="22"/>
      <c r="K31" s="22">
        <v>692.35</v>
      </c>
      <c r="L31" s="22">
        <f t="shared" si="2"/>
        <v>-11.206000000000017</v>
      </c>
      <c r="M31" s="22"/>
      <c r="N31" s="22"/>
      <c r="O31" s="22">
        <v>0</v>
      </c>
      <c r="P31" s="22">
        <f t="shared" si="3"/>
        <v>136.22880000000001</v>
      </c>
      <c r="Q31" s="24">
        <f>9*P31-O31-F31</f>
        <v>600.82320000000016</v>
      </c>
      <c r="R31" s="24"/>
      <c r="S31" s="22"/>
      <c r="T31" s="22">
        <f t="shared" si="4"/>
        <v>9</v>
      </c>
      <c r="U31" s="22">
        <f t="shared" si="5"/>
        <v>4.5896021986540285</v>
      </c>
      <c r="V31" s="22">
        <v>174.7432</v>
      </c>
      <c r="W31" s="22">
        <v>169.22239999999999</v>
      </c>
      <c r="X31" s="22">
        <v>170.8734</v>
      </c>
      <c r="Y31" s="22">
        <v>176.10220000000001</v>
      </c>
      <c r="Z31" s="22">
        <v>163.65360000000001</v>
      </c>
      <c r="AA31" s="22">
        <v>163.00200000000001</v>
      </c>
      <c r="AB31" s="22">
        <v>137.46100000000001</v>
      </c>
      <c r="AC31" s="22">
        <v>123.8942</v>
      </c>
      <c r="AD31" s="22">
        <v>87.121600000000001</v>
      </c>
      <c r="AE31" s="22">
        <v>83.1798</v>
      </c>
      <c r="AF31" s="22" t="s">
        <v>74</v>
      </c>
      <c r="AG31" s="22">
        <f t="shared" si="8"/>
        <v>600.82320000000016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75</v>
      </c>
      <c r="B32" s="1" t="s">
        <v>37</v>
      </c>
      <c r="C32" s="1">
        <v>16.64</v>
      </c>
      <c r="D32" s="1">
        <v>130.839</v>
      </c>
      <c r="E32" s="1">
        <v>23.321999999999999</v>
      </c>
      <c r="F32" s="1">
        <v>103.637</v>
      </c>
      <c r="G32" s="8">
        <v>1</v>
      </c>
      <c r="H32" s="1">
        <v>45</v>
      </c>
      <c r="I32" s="1" t="s">
        <v>38</v>
      </c>
      <c r="J32" s="1"/>
      <c r="K32" s="1">
        <v>34.481999999999999</v>
      </c>
      <c r="L32" s="1">
        <f t="shared" si="2"/>
        <v>-11.16</v>
      </c>
      <c r="M32" s="1"/>
      <c r="N32" s="1"/>
      <c r="O32" s="1">
        <v>0</v>
      </c>
      <c r="P32" s="1">
        <f t="shared" si="3"/>
        <v>4.6643999999999997</v>
      </c>
      <c r="Q32" s="5"/>
      <c r="R32" s="5"/>
      <c r="S32" s="1"/>
      <c r="T32" s="1">
        <f t="shared" si="4"/>
        <v>22.218720521396108</v>
      </c>
      <c r="U32" s="1">
        <f t="shared" si="5"/>
        <v>22.218720521396108</v>
      </c>
      <c r="V32" s="1">
        <v>5.7549999999999999</v>
      </c>
      <c r="W32" s="1">
        <v>6.5834000000000001</v>
      </c>
      <c r="X32" s="1">
        <v>12.452400000000001</v>
      </c>
      <c r="Y32" s="1">
        <v>11.6358</v>
      </c>
      <c r="Z32" s="1">
        <v>8.1804000000000006</v>
      </c>
      <c r="AA32" s="1">
        <v>8.7784000000000013</v>
      </c>
      <c r="AB32" s="1">
        <v>6.1357999999999997</v>
      </c>
      <c r="AC32" s="1">
        <v>6.3664000000000014</v>
      </c>
      <c r="AD32" s="1">
        <v>10.353</v>
      </c>
      <c r="AE32" s="1">
        <v>9.5961999999999996</v>
      </c>
      <c r="AF32" s="1" t="s">
        <v>57</v>
      </c>
      <c r="AG32" s="1">
        <f t="shared" si="8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76</v>
      </c>
      <c r="B33" s="1" t="s">
        <v>37</v>
      </c>
      <c r="C33" s="1">
        <v>13.617000000000001</v>
      </c>
      <c r="D33" s="1">
        <v>35.713999999999999</v>
      </c>
      <c r="E33" s="1">
        <v>13.154</v>
      </c>
      <c r="F33" s="1">
        <v>36.177</v>
      </c>
      <c r="G33" s="8">
        <v>1</v>
      </c>
      <c r="H33" s="1">
        <v>40</v>
      </c>
      <c r="I33" s="1" t="s">
        <v>38</v>
      </c>
      <c r="J33" s="1"/>
      <c r="K33" s="1">
        <v>17.899999999999999</v>
      </c>
      <c r="L33" s="1">
        <f t="shared" si="2"/>
        <v>-4.7459999999999987</v>
      </c>
      <c r="M33" s="1"/>
      <c r="N33" s="1"/>
      <c r="O33" s="1">
        <v>0</v>
      </c>
      <c r="P33" s="1">
        <f t="shared" si="3"/>
        <v>2.6307999999999998</v>
      </c>
      <c r="Q33" s="5"/>
      <c r="R33" s="5"/>
      <c r="S33" s="1"/>
      <c r="T33" s="1">
        <f t="shared" si="4"/>
        <v>13.751330393796565</v>
      </c>
      <c r="U33" s="1">
        <f t="shared" si="5"/>
        <v>13.751330393796565</v>
      </c>
      <c r="V33" s="1">
        <v>2.3521999999999998</v>
      </c>
      <c r="W33" s="1">
        <v>2.6423999999999999</v>
      </c>
      <c r="X33" s="1">
        <v>5.2244000000000002</v>
      </c>
      <c r="Y33" s="1">
        <v>5.1242000000000001</v>
      </c>
      <c r="Z33" s="1">
        <v>4.6684000000000001</v>
      </c>
      <c r="AA33" s="1">
        <v>4.7325999999999997</v>
      </c>
      <c r="AB33" s="1">
        <v>4.4443999999999999</v>
      </c>
      <c r="AC33" s="1">
        <v>4.4908000000000001</v>
      </c>
      <c r="AD33" s="1">
        <v>4.1395999999999997</v>
      </c>
      <c r="AE33" s="1">
        <v>3.839</v>
      </c>
      <c r="AF33" s="1"/>
      <c r="AG33" s="1">
        <f t="shared" si="8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77</v>
      </c>
      <c r="B34" s="1" t="s">
        <v>37</v>
      </c>
      <c r="C34" s="1">
        <v>106.8</v>
      </c>
      <c r="D34" s="1">
        <v>363.67599999999999</v>
      </c>
      <c r="E34" s="1">
        <v>156.589</v>
      </c>
      <c r="F34" s="1">
        <v>290.19600000000003</v>
      </c>
      <c r="G34" s="8">
        <v>1</v>
      </c>
      <c r="H34" s="1">
        <v>30</v>
      </c>
      <c r="I34" s="1" t="s">
        <v>38</v>
      </c>
      <c r="J34" s="1"/>
      <c r="K34" s="1">
        <v>153.1</v>
      </c>
      <c r="L34" s="1">
        <f t="shared" si="2"/>
        <v>3.4890000000000043</v>
      </c>
      <c r="M34" s="1"/>
      <c r="N34" s="1"/>
      <c r="O34" s="1">
        <v>34.711400000000083</v>
      </c>
      <c r="P34" s="1">
        <f t="shared" si="3"/>
        <v>31.317799999999998</v>
      </c>
      <c r="Q34" s="5">
        <f t="shared" si="10"/>
        <v>19.588399999999865</v>
      </c>
      <c r="R34" s="5"/>
      <c r="S34" s="1"/>
      <c r="T34" s="1">
        <f t="shared" si="4"/>
        <v>11</v>
      </c>
      <c r="U34" s="1">
        <f t="shared" si="5"/>
        <v>10.374528223566156</v>
      </c>
      <c r="V34" s="1">
        <v>36.519399999999997</v>
      </c>
      <c r="W34" s="1">
        <v>39.122599999999998</v>
      </c>
      <c r="X34" s="1">
        <v>38.905999999999999</v>
      </c>
      <c r="Y34" s="1">
        <v>35.848999999999997</v>
      </c>
      <c r="Z34" s="1">
        <v>34.107999999999997</v>
      </c>
      <c r="AA34" s="1">
        <v>35.360999999999997</v>
      </c>
      <c r="AB34" s="1">
        <v>30.478200000000001</v>
      </c>
      <c r="AC34" s="1">
        <v>29.732800000000001</v>
      </c>
      <c r="AD34" s="1">
        <v>30.884599999999999</v>
      </c>
      <c r="AE34" s="1">
        <v>34.200200000000002</v>
      </c>
      <c r="AF34" s="1"/>
      <c r="AG34" s="1">
        <f t="shared" si="8"/>
        <v>19.588399999999865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4" t="s">
        <v>78</v>
      </c>
      <c r="B35" s="14" t="s">
        <v>37</v>
      </c>
      <c r="C35" s="14"/>
      <c r="D35" s="14"/>
      <c r="E35" s="14"/>
      <c r="F35" s="14"/>
      <c r="G35" s="15">
        <v>0</v>
      </c>
      <c r="H35" s="14">
        <v>50</v>
      </c>
      <c r="I35" s="14" t="s">
        <v>38</v>
      </c>
      <c r="J35" s="14"/>
      <c r="K35" s="14"/>
      <c r="L35" s="14">
        <f t="shared" si="2"/>
        <v>0</v>
      </c>
      <c r="M35" s="14"/>
      <c r="N35" s="14"/>
      <c r="O35" s="14">
        <v>0</v>
      </c>
      <c r="P35" s="14">
        <f t="shared" si="3"/>
        <v>0</v>
      </c>
      <c r="Q35" s="16"/>
      <c r="R35" s="16"/>
      <c r="S35" s="14"/>
      <c r="T35" s="14" t="e">
        <f t="shared" si="4"/>
        <v>#DIV/0!</v>
      </c>
      <c r="U35" s="14" t="e">
        <f t="shared" si="5"/>
        <v>#DIV/0!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 t="s">
        <v>55</v>
      </c>
      <c r="AG35" s="14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4" t="s">
        <v>79</v>
      </c>
      <c r="B36" s="14" t="s">
        <v>37</v>
      </c>
      <c r="C36" s="14"/>
      <c r="D36" s="14"/>
      <c r="E36" s="14"/>
      <c r="F36" s="14"/>
      <c r="G36" s="15">
        <v>0</v>
      </c>
      <c r="H36" s="14">
        <v>50</v>
      </c>
      <c r="I36" s="14" t="s">
        <v>38</v>
      </c>
      <c r="J36" s="14"/>
      <c r="K36" s="14"/>
      <c r="L36" s="14">
        <f t="shared" si="2"/>
        <v>0</v>
      </c>
      <c r="M36" s="14"/>
      <c r="N36" s="14"/>
      <c r="O36" s="14">
        <v>0</v>
      </c>
      <c r="P36" s="14">
        <f t="shared" si="3"/>
        <v>0</v>
      </c>
      <c r="Q36" s="16"/>
      <c r="R36" s="16"/>
      <c r="S36" s="14"/>
      <c r="T36" s="14" t="e">
        <f t="shared" si="4"/>
        <v>#DIV/0!</v>
      </c>
      <c r="U36" s="14" t="e">
        <f t="shared" si="5"/>
        <v>#DIV/0!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-0.18140000000000001</v>
      </c>
      <c r="AF36" s="14" t="s">
        <v>55</v>
      </c>
      <c r="AG36" s="14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80</v>
      </c>
      <c r="B37" s="1" t="s">
        <v>43</v>
      </c>
      <c r="C37" s="1">
        <v>1515.2</v>
      </c>
      <c r="D37" s="1">
        <v>2830</v>
      </c>
      <c r="E37" s="1">
        <v>1703</v>
      </c>
      <c r="F37" s="1">
        <v>2524.1999999999998</v>
      </c>
      <c r="G37" s="8">
        <v>0.4</v>
      </c>
      <c r="H37" s="1">
        <v>45</v>
      </c>
      <c r="I37" s="1" t="s">
        <v>38</v>
      </c>
      <c r="J37" s="1"/>
      <c r="K37" s="1">
        <v>1780</v>
      </c>
      <c r="L37" s="1">
        <f t="shared" si="2"/>
        <v>-77</v>
      </c>
      <c r="M37" s="1"/>
      <c r="N37" s="1"/>
      <c r="O37" s="1">
        <v>803.87999999999988</v>
      </c>
      <c r="P37" s="1">
        <f t="shared" si="3"/>
        <v>340.6</v>
      </c>
      <c r="Q37" s="5">
        <f t="shared" ref="Q37:Q50" si="11">11*P37-O37-F37</f>
        <v>418.52000000000044</v>
      </c>
      <c r="R37" s="5"/>
      <c r="S37" s="1"/>
      <c r="T37" s="1">
        <f t="shared" si="4"/>
        <v>11</v>
      </c>
      <c r="U37" s="1">
        <f t="shared" si="5"/>
        <v>9.7712272460364051</v>
      </c>
      <c r="V37" s="1">
        <v>388</v>
      </c>
      <c r="W37" s="1">
        <v>374</v>
      </c>
      <c r="X37" s="1">
        <v>412.08</v>
      </c>
      <c r="Y37" s="1">
        <v>417.48</v>
      </c>
      <c r="Z37" s="1">
        <v>360.48</v>
      </c>
      <c r="AA37" s="1">
        <v>355.88</v>
      </c>
      <c r="AB37" s="1">
        <v>336.4</v>
      </c>
      <c r="AC37" s="1">
        <v>311.39999999999998</v>
      </c>
      <c r="AD37" s="1">
        <v>229.2</v>
      </c>
      <c r="AE37" s="1">
        <v>239.6</v>
      </c>
      <c r="AF37" s="1" t="s">
        <v>81</v>
      </c>
      <c r="AG37" s="1">
        <f t="shared" ref="AG37:AG50" si="12">G37*Q37</f>
        <v>167.40800000000019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82</v>
      </c>
      <c r="B38" s="1" t="s">
        <v>43</v>
      </c>
      <c r="C38" s="1">
        <v>670</v>
      </c>
      <c r="D38" s="1">
        <v>421</v>
      </c>
      <c r="E38" s="1">
        <v>443</v>
      </c>
      <c r="F38" s="1">
        <v>621</v>
      </c>
      <c r="G38" s="8">
        <v>0.45</v>
      </c>
      <c r="H38" s="1">
        <v>50</v>
      </c>
      <c r="I38" s="10" t="s">
        <v>83</v>
      </c>
      <c r="J38" s="1"/>
      <c r="K38" s="1">
        <v>464</v>
      </c>
      <c r="L38" s="1">
        <f t="shared" ref="L38:L69" si="13">E38-K38</f>
        <v>-21</v>
      </c>
      <c r="M38" s="1"/>
      <c r="N38" s="1"/>
      <c r="O38" s="1">
        <v>300</v>
      </c>
      <c r="P38" s="1">
        <f t="shared" ref="P38:P69" si="14">E38/5</f>
        <v>88.6</v>
      </c>
      <c r="Q38" s="5">
        <f t="shared" si="11"/>
        <v>53.599999999999909</v>
      </c>
      <c r="R38" s="5"/>
      <c r="S38" s="1"/>
      <c r="T38" s="1">
        <f t="shared" ref="T38:T69" si="15">(F38+O38+Q38)/P38</f>
        <v>11</v>
      </c>
      <c r="U38" s="1">
        <f t="shared" ref="U38:U69" si="16">(F38+O38)/P38</f>
        <v>10.395033860045148</v>
      </c>
      <c r="V38" s="1">
        <v>86.8</v>
      </c>
      <c r="W38" s="1">
        <v>84.8</v>
      </c>
      <c r="X38" s="1">
        <v>93.2</v>
      </c>
      <c r="Y38" s="1">
        <v>97.6</v>
      </c>
      <c r="Z38" s="1">
        <v>102.4</v>
      </c>
      <c r="AA38" s="1">
        <v>95.4</v>
      </c>
      <c r="AB38" s="1">
        <v>92.4</v>
      </c>
      <c r="AC38" s="1">
        <v>113.4</v>
      </c>
      <c r="AD38" s="1">
        <v>116.8</v>
      </c>
      <c r="AE38" s="1">
        <v>130</v>
      </c>
      <c r="AF38" s="1" t="s">
        <v>84</v>
      </c>
      <c r="AG38" s="1">
        <f t="shared" si="12"/>
        <v>24.119999999999958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85</v>
      </c>
      <c r="B39" s="1" t="s">
        <v>43</v>
      </c>
      <c r="C39" s="1">
        <v>1279.2</v>
      </c>
      <c r="D39" s="1">
        <v>3394</v>
      </c>
      <c r="E39" s="1">
        <v>1696</v>
      </c>
      <c r="F39" s="1">
        <v>2841.2</v>
      </c>
      <c r="G39" s="8">
        <v>0.4</v>
      </c>
      <c r="H39" s="1">
        <v>45</v>
      </c>
      <c r="I39" s="1" t="s">
        <v>38</v>
      </c>
      <c r="J39" s="1"/>
      <c r="K39" s="1">
        <v>1801</v>
      </c>
      <c r="L39" s="1">
        <f t="shared" si="13"/>
        <v>-105</v>
      </c>
      <c r="M39" s="1"/>
      <c r="N39" s="1"/>
      <c r="O39" s="1">
        <v>804.73000000000013</v>
      </c>
      <c r="P39" s="1">
        <f t="shared" si="14"/>
        <v>339.2</v>
      </c>
      <c r="Q39" s="5">
        <f t="shared" si="11"/>
        <v>85.269999999999982</v>
      </c>
      <c r="R39" s="5"/>
      <c r="S39" s="1"/>
      <c r="T39" s="1">
        <f t="shared" si="15"/>
        <v>11</v>
      </c>
      <c r="U39" s="1">
        <f t="shared" si="16"/>
        <v>10.748614386792452</v>
      </c>
      <c r="V39" s="1">
        <v>421</v>
      </c>
      <c r="W39" s="1">
        <v>409.6</v>
      </c>
      <c r="X39" s="1">
        <v>417.88</v>
      </c>
      <c r="Y39" s="1">
        <v>437.88</v>
      </c>
      <c r="Z39" s="1">
        <v>367.68</v>
      </c>
      <c r="AA39" s="1">
        <v>356.48</v>
      </c>
      <c r="AB39" s="1">
        <v>309.39999999999998</v>
      </c>
      <c r="AC39" s="1">
        <v>338.8</v>
      </c>
      <c r="AD39" s="1">
        <v>548</v>
      </c>
      <c r="AE39" s="1">
        <v>536.20000000000005</v>
      </c>
      <c r="AF39" s="1" t="s">
        <v>81</v>
      </c>
      <c r="AG39" s="1">
        <f t="shared" si="12"/>
        <v>34.107999999999997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86</v>
      </c>
      <c r="B40" s="1" t="s">
        <v>37</v>
      </c>
      <c r="C40" s="1">
        <v>324.947</v>
      </c>
      <c r="D40" s="1">
        <v>752.15200000000004</v>
      </c>
      <c r="E40" s="1">
        <v>390.685</v>
      </c>
      <c r="F40" s="1">
        <v>606.03800000000001</v>
      </c>
      <c r="G40" s="8">
        <v>1</v>
      </c>
      <c r="H40" s="1">
        <v>45</v>
      </c>
      <c r="I40" s="1" t="s">
        <v>38</v>
      </c>
      <c r="J40" s="1"/>
      <c r="K40" s="1">
        <v>389.5</v>
      </c>
      <c r="L40" s="1">
        <f t="shared" si="13"/>
        <v>1.1850000000000023</v>
      </c>
      <c r="M40" s="1"/>
      <c r="N40" s="1"/>
      <c r="O40" s="1">
        <v>156.07399000000001</v>
      </c>
      <c r="P40" s="1">
        <f t="shared" si="14"/>
        <v>78.137</v>
      </c>
      <c r="Q40" s="5">
        <f t="shared" si="11"/>
        <v>97.39501000000007</v>
      </c>
      <c r="R40" s="5"/>
      <c r="S40" s="1"/>
      <c r="T40" s="1">
        <f t="shared" si="15"/>
        <v>11</v>
      </c>
      <c r="U40" s="1">
        <f t="shared" si="16"/>
        <v>9.7535353289734701</v>
      </c>
      <c r="V40" s="1">
        <v>90.4054</v>
      </c>
      <c r="W40" s="1">
        <v>87.096800000000002</v>
      </c>
      <c r="X40" s="1">
        <v>108.16540000000001</v>
      </c>
      <c r="Y40" s="1">
        <v>107.7936</v>
      </c>
      <c r="Z40" s="1">
        <v>90.783000000000001</v>
      </c>
      <c r="AA40" s="1">
        <v>102.10680000000001</v>
      </c>
      <c r="AB40" s="1">
        <v>112.60380000000001</v>
      </c>
      <c r="AC40" s="1">
        <v>103.71420000000001</v>
      </c>
      <c r="AD40" s="1">
        <v>98.877600000000001</v>
      </c>
      <c r="AE40" s="1">
        <v>101.91800000000001</v>
      </c>
      <c r="AF40" s="1"/>
      <c r="AG40" s="1">
        <f t="shared" si="12"/>
        <v>97.39501000000007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0" t="s">
        <v>87</v>
      </c>
      <c r="B41" s="1" t="s">
        <v>43</v>
      </c>
      <c r="C41" s="1"/>
      <c r="D41" s="1"/>
      <c r="E41" s="1"/>
      <c r="F41" s="1"/>
      <c r="G41" s="8">
        <v>0.45</v>
      </c>
      <c r="H41" s="1">
        <v>45</v>
      </c>
      <c r="I41" s="1" t="s">
        <v>38</v>
      </c>
      <c r="J41" s="1"/>
      <c r="K41" s="1"/>
      <c r="L41" s="1">
        <f t="shared" si="13"/>
        <v>0</v>
      </c>
      <c r="M41" s="1"/>
      <c r="N41" s="1"/>
      <c r="O41" s="10"/>
      <c r="P41" s="1">
        <f t="shared" si="14"/>
        <v>0</v>
      </c>
      <c r="Q41" s="17">
        <v>10</v>
      </c>
      <c r="R41" s="5"/>
      <c r="S41" s="1"/>
      <c r="T41" s="1" t="e">
        <f t="shared" si="15"/>
        <v>#DIV/0!</v>
      </c>
      <c r="U41" s="1" t="e">
        <f t="shared" si="16"/>
        <v>#DIV/0!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-0.2</v>
      </c>
      <c r="AB41" s="1">
        <v>-1</v>
      </c>
      <c r="AC41" s="1">
        <v>-1</v>
      </c>
      <c r="AD41" s="1">
        <v>-1.2</v>
      </c>
      <c r="AE41" s="1">
        <v>-1</v>
      </c>
      <c r="AF41" s="10" t="s">
        <v>88</v>
      </c>
      <c r="AG41" s="1">
        <f t="shared" si="12"/>
        <v>4.5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89</v>
      </c>
      <c r="B42" s="1" t="s">
        <v>43</v>
      </c>
      <c r="C42" s="1">
        <v>510</v>
      </c>
      <c r="D42" s="1">
        <v>479</v>
      </c>
      <c r="E42" s="1">
        <v>441</v>
      </c>
      <c r="F42" s="1">
        <v>520</v>
      </c>
      <c r="G42" s="8">
        <v>0.35</v>
      </c>
      <c r="H42" s="1">
        <v>40</v>
      </c>
      <c r="I42" s="1" t="s">
        <v>38</v>
      </c>
      <c r="J42" s="1"/>
      <c r="K42" s="1">
        <v>460</v>
      </c>
      <c r="L42" s="1">
        <f t="shared" si="13"/>
        <v>-19</v>
      </c>
      <c r="M42" s="1"/>
      <c r="N42" s="1"/>
      <c r="O42" s="1">
        <v>146.02999999999989</v>
      </c>
      <c r="P42" s="1">
        <f t="shared" si="14"/>
        <v>88.2</v>
      </c>
      <c r="Q42" s="5">
        <f t="shared" si="11"/>
        <v>304.17000000000019</v>
      </c>
      <c r="R42" s="5"/>
      <c r="S42" s="1"/>
      <c r="T42" s="1">
        <f t="shared" si="15"/>
        <v>11</v>
      </c>
      <c r="U42" s="1">
        <f t="shared" si="16"/>
        <v>7.551360544217685</v>
      </c>
      <c r="V42" s="1">
        <v>83.8</v>
      </c>
      <c r="W42" s="1">
        <v>85.6</v>
      </c>
      <c r="X42" s="1">
        <v>86.8</v>
      </c>
      <c r="Y42" s="1">
        <v>84.4</v>
      </c>
      <c r="Z42" s="1">
        <v>93</v>
      </c>
      <c r="AA42" s="1">
        <v>96.4</v>
      </c>
      <c r="AB42" s="1">
        <v>88.6</v>
      </c>
      <c r="AC42" s="1">
        <v>82.4</v>
      </c>
      <c r="AD42" s="1">
        <v>86</v>
      </c>
      <c r="AE42" s="1">
        <v>95.8</v>
      </c>
      <c r="AF42" s="1" t="s">
        <v>90</v>
      </c>
      <c r="AG42" s="1">
        <f t="shared" si="12"/>
        <v>106.45950000000006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91</v>
      </c>
      <c r="B43" s="1" t="s">
        <v>37</v>
      </c>
      <c r="C43" s="1">
        <v>13.88</v>
      </c>
      <c r="D43" s="1">
        <v>469.63200000000001</v>
      </c>
      <c r="E43" s="1">
        <v>119.205</v>
      </c>
      <c r="F43" s="1">
        <v>322.21100000000001</v>
      </c>
      <c r="G43" s="8">
        <v>1</v>
      </c>
      <c r="H43" s="1">
        <v>40</v>
      </c>
      <c r="I43" s="1" t="s">
        <v>38</v>
      </c>
      <c r="J43" s="1"/>
      <c r="K43" s="1">
        <v>149.488</v>
      </c>
      <c r="L43" s="1">
        <f t="shared" si="13"/>
        <v>-30.283000000000001</v>
      </c>
      <c r="M43" s="1"/>
      <c r="N43" s="1"/>
      <c r="O43" s="1">
        <v>16.893199999999979</v>
      </c>
      <c r="P43" s="1">
        <f t="shared" si="14"/>
        <v>23.841000000000001</v>
      </c>
      <c r="Q43" s="5"/>
      <c r="R43" s="5"/>
      <c r="S43" s="1"/>
      <c r="T43" s="1">
        <f t="shared" si="15"/>
        <v>14.223572836709868</v>
      </c>
      <c r="U43" s="1">
        <f t="shared" si="16"/>
        <v>14.223572836709868</v>
      </c>
      <c r="V43" s="1">
        <v>36.800199999999997</v>
      </c>
      <c r="W43" s="1">
        <v>41.345799999999997</v>
      </c>
      <c r="X43" s="1">
        <v>42.302999999999997</v>
      </c>
      <c r="Y43" s="1">
        <v>37.071199999999997</v>
      </c>
      <c r="Z43" s="1">
        <v>27.779800000000002</v>
      </c>
      <c r="AA43" s="1">
        <v>34.947200000000002</v>
      </c>
      <c r="AB43" s="1">
        <v>43.809600000000003</v>
      </c>
      <c r="AC43" s="1">
        <v>36.181600000000003</v>
      </c>
      <c r="AD43" s="1">
        <v>23.9772</v>
      </c>
      <c r="AE43" s="1">
        <v>27.689800000000002</v>
      </c>
      <c r="AF43" s="1"/>
      <c r="AG43" s="1">
        <f t="shared" si="12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92</v>
      </c>
      <c r="B44" s="1" t="s">
        <v>43</v>
      </c>
      <c r="C44" s="1">
        <v>203</v>
      </c>
      <c r="D44" s="1">
        <v>450</v>
      </c>
      <c r="E44" s="1">
        <v>237</v>
      </c>
      <c r="F44" s="1">
        <v>390</v>
      </c>
      <c r="G44" s="8">
        <v>0.4</v>
      </c>
      <c r="H44" s="1">
        <v>40</v>
      </c>
      <c r="I44" s="1" t="s">
        <v>38</v>
      </c>
      <c r="J44" s="1"/>
      <c r="K44" s="1">
        <v>332</v>
      </c>
      <c r="L44" s="1">
        <f t="shared" si="13"/>
        <v>-95</v>
      </c>
      <c r="M44" s="1"/>
      <c r="N44" s="1"/>
      <c r="O44" s="1">
        <v>215.36</v>
      </c>
      <c r="P44" s="1">
        <f t="shared" si="14"/>
        <v>47.4</v>
      </c>
      <c r="Q44" s="5"/>
      <c r="R44" s="5"/>
      <c r="S44" s="1"/>
      <c r="T44" s="1">
        <f t="shared" si="15"/>
        <v>12.771308016877638</v>
      </c>
      <c r="U44" s="1">
        <f t="shared" si="16"/>
        <v>12.771308016877638</v>
      </c>
      <c r="V44" s="1">
        <v>61.6</v>
      </c>
      <c r="W44" s="1">
        <v>55</v>
      </c>
      <c r="X44" s="1">
        <v>43.4</v>
      </c>
      <c r="Y44" s="1">
        <v>40.200000000000003</v>
      </c>
      <c r="Z44" s="1">
        <v>45</v>
      </c>
      <c r="AA44" s="1">
        <v>48.8</v>
      </c>
      <c r="AB44" s="1">
        <v>50.4</v>
      </c>
      <c r="AC44" s="1">
        <v>50.2</v>
      </c>
      <c r="AD44" s="1">
        <v>47.6</v>
      </c>
      <c r="AE44" s="1">
        <v>44.8</v>
      </c>
      <c r="AF44" s="1"/>
      <c r="AG44" s="1">
        <f t="shared" si="12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93</v>
      </c>
      <c r="B45" s="1" t="s">
        <v>43</v>
      </c>
      <c r="C45" s="1">
        <v>190</v>
      </c>
      <c r="D45" s="1">
        <v>882</v>
      </c>
      <c r="E45" s="1">
        <v>442</v>
      </c>
      <c r="F45" s="1">
        <v>586</v>
      </c>
      <c r="G45" s="8">
        <v>0.4</v>
      </c>
      <c r="H45" s="1">
        <v>45</v>
      </c>
      <c r="I45" s="1" t="s">
        <v>38</v>
      </c>
      <c r="J45" s="1"/>
      <c r="K45" s="1">
        <v>481</v>
      </c>
      <c r="L45" s="1">
        <f t="shared" si="13"/>
        <v>-39</v>
      </c>
      <c r="M45" s="1"/>
      <c r="N45" s="1"/>
      <c r="O45" s="1">
        <v>308.60000000000002</v>
      </c>
      <c r="P45" s="1">
        <f t="shared" si="14"/>
        <v>88.4</v>
      </c>
      <c r="Q45" s="5">
        <f t="shared" si="11"/>
        <v>77.800000000000068</v>
      </c>
      <c r="R45" s="5"/>
      <c r="S45" s="1"/>
      <c r="T45" s="1">
        <f t="shared" si="15"/>
        <v>11</v>
      </c>
      <c r="U45" s="1">
        <f t="shared" si="16"/>
        <v>10.119909502262443</v>
      </c>
      <c r="V45" s="1">
        <v>96</v>
      </c>
      <c r="W45" s="1">
        <v>92</v>
      </c>
      <c r="X45" s="1">
        <v>76</v>
      </c>
      <c r="Y45" s="1">
        <v>51</v>
      </c>
      <c r="Z45" s="1">
        <v>60.4</v>
      </c>
      <c r="AA45" s="1">
        <v>65.2</v>
      </c>
      <c r="AB45" s="1">
        <v>54.8</v>
      </c>
      <c r="AC45" s="1">
        <v>59.2</v>
      </c>
      <c r="AD45" s="1">
        <v>63.2</v>
      </c>
      <c r="AE45" s="1">
        <v>60</v>
      </c>
      <c r="AF45" s="1" t="s">
        <v>81</v>
      </c>
      <c r="AG45" s="1">
        <f t="shared" si="12"/>
        <v>31.120000000000029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94</v>
      </c>
      <c r="B46" s="1" t="s">
        <v>37</v>
      </c>
      <c r="C46" s="1">
        <v>34.078000000000003</v>
      </c>
      <c r="D46" s="1">
        <v>693.93799999999999</v>
      </c>
      <c r="E46" s="1">
        <v>202.952</v>
      </c>
      <c r="F46" s="1">
        <v>470.28100000000001</v>
      </c>
      <c r="G46" s="8">
        <v>1</v>
      </c>
      <c r="H46" s="1">
        <v>40</v>
      </c>
      <c r="I46" s="1" t="s">
        <v>38</v>
      </c>
      <c r="J46" s="1"/>
      <c r="K46" s="1">
        <v>232.529</v>
      </c>
      <c r="L46" s="1">
        <f t="shared" si="13"/>
        <v>-29.576999999999998</v>
      </c>
      <c r="M46" s="1"/>
      <c r="N46" s="1"/>
      <c r="O46" s="1">
        <v>30.670200000000019</v>
      </c>
      <c r="P46" s="1">
        <f t="shared" si="14"/>
        <v>40.590400000000002</v>
      </c>
      <c r="Q46" s="5"/>
      <c r="R46" s="5"/>
      <c r="S46" s="1"/>
      <c r="T46" s="1">
        <f t="shared" si="15"/>
        <v>12.341617722417123</v>
      </c>
      <c r="U46" s="1">
        <f t="shared" si="16"/>
        <v>12.341617722417123</v>
      </c>
      <c r="V46" s="1">
        <v>55.319200000000002</v>
      </c>
      <c r="W46" s="1">
        <v>62.041200000000003</v>
      </c>
      <c r="X46" s="1">
        <v>56.139000000000003</v>
      </c>
      <c r="Y46" s="1">
        <v>48.115600000000001</v>
      </c>
      <c r="Z46" s="1">
        <v>43.247799999999998</v>
      </c>
      <c r="AA46" s="1">
        <v>50.0242</v>
      </c>
      <c r="AB46" s="1">
        <v>52.788800000000002</v>
      </c>
      <c r="AC46" s="1">
        <v>45.787599999999998</v>
      </c>
      <c r="AD46" s="1">
        <v>12.3056</v>
      </c>
      <c r="AE46" s="1">
        <v>4.3130000000000006</v>
      </c>
      <c r="AF46" s="1"/>
      <c r="AG46" s="1">
        <f t="shared" si="12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95</v>
      </c>
      <c r="B47" s="1" t="s">
        <v>43</v>
      </c>
      <c r="C47" s="1">
        <v>805</v>
      </c>
      <c r="D47" s="1">
        <v>788</v>
      </c>
      <c r="E47" s="1">
        <v>697</v>
      </c>
      <c r="F47" s="1">
        <v>862</v>
      </c>
      <c r="G47" s="8">
        <v>0.35</v>
      </c>
      <c r="H47" s="1">
        <v>40</v>
      </c>
      <c r="I47" s="1" t="s">
        <v>38</v>
      </c>
      <c r="J47" s="1"/>
      <c r="K47" s="1">
        <v>712</v>
      </c>
      <c r="L47" s="1">
        <f t="shared" si="13"/>
        <v>-15</v>
      </c>
      <c r="M47" s="1"/>
      <c r="N47" s="1"/>
      <c r="O47" s="1">
        <v>222.15000000000009</v>
      </c>
      <c r="P47" s="1">
        <f t="shared" si="14"/>
        <v>139.4</v>
      </c>
      <c r="Q47" s="5">
        <f t="shared" si="11"/>
        <v>449.25</v>
      </c>
      <c r="R47" s="5"/>
      <c r="S47" s="1"/>
      <c r="T47" s="1">
        <f t="shared" si="15"/>
        <v>11</v>
      </c>
      <c r="U47" s="1">
        <f t="shared" si="16"/>
        <v>7.7772596843615496</v>
      </c>
      <c r="V47" s="1">
        <v>135</v>
      </c>
      <c r="W47" s="1">
        <v>139</v>
      </c>
      <c r="X47" s="1">
        <v>134.4</v>
      </c>
      <c r="Y47" s="1">
        <v>137</v>
      </c>
      <c r="Z47" s="1">
        <v>146.80000000000001</v>
      </c>
      <c r="AA47" s="1">
        <v>145.6</v>
      </c>
      <c r="AB47" s="1">
        <v>141.80000000000001</v>
      </c>
      <c r="AC47" s="1">
        <v>150.6</v>
      </c>
      <c r="AD47" s="1">
        <v>154.80000000000001</v>
      </c>
      <c r="AE47" s="1">
        <v>173.4</v>
      </c>
      <c r="AF47" s="1"/>
      <c r="AG47" s="1">
        <f t="shared" si="12"/>
        <v>157.23749999999998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96</v>
      </c>
      <c r="B48" s="1" t="s">
        <v>43</v>
      </c>
      <c r="C48" s="1">
        <v>688</v>
      </c>
      <c r="D48" s="1">
        <v>664</v>
      </c>
      <c r="E48" s="1">
        <v>688</v>
      </c>
      <c r="F48" s="1">
        <v>585</v>
      </c>
      <c r="G48" s="8">
        <v>0.4</v>
      </c>
      <c r="H48" s="1">
        <v>40</v>
      </c>
      <c r="I48" s="1" t="s">
        <v>38</v>
      </c>
      <c r="J48" s="1"/>
      <c r="K48" s="1">
        <v>753</v>
      </c>
      <c r="L48" s="1">
        <f t="shared" si="13"/>
        <v>-65</v>
      </c>
      <c r="M48" s="1"/>
      <c r="N48" s="1"/>
      <c r="O48" s="1">
        <v>563.1099999999999</v>
      </c>
      <c r="P48" s="1">
        <f t="shared" si="14"/>
        <v>137.6</v>
      </c>
      <c r="Q48" s="5">
        <f t="shared" si="11"/>
        <v>365.49</v>
      </c>
      <c r="R48" s="5"/>
      <c r="S48" s="1"/>
      <c r="T48" s="1">
        <f t="shared" si="15"/>
        <v>11</v>
      </c>
      <c r="U48" s="1">
        <f t="shared" si="16"/>
        <v>8.3438226744186039</v>
      </c>
      <c r="V48" s="1">
        <v>136.6</v>
      </c>
      <c r="W48" s="1">
        <v>109.6</v>
      </c>
      <c r="X48" s="1">
        <v>135</v>
      </c>
      <c r="Y48" s="1">
        <v>143.6</v>
      </c>
      <c r="Z48" s="1">
        <v>137</v>
      </c>
      <c r="AA48" s="1">
        <v>138.19999999999999</v>
      </c>
      <c r="AB48" s="1">
        <v>122.6</v>
      </c>
      <c r="AC48" s="1">
        <v>121.6</v>
      </c>
      <c r="AD48" s="1">
        <v>110.6</v>
      </c>
      <c r="AE48" s="1">
        <v>109.2</v>
      </c>
      <c r="AF48" s="1"/>
      <c r="AG48" s="1">
        <f t="shared" si="12"/>
        <v>146.196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97</v>
      </c>
      <c r="B49" s="1" t="s">
        <v>37</v>
      </c>
      <c r="C49" s="1">
        <v>475.01</v>
      </c>
      <c r="D49" s="1">
        <v>742.14</v>
      </c>
      <c r="E49" s="1">
        <v>453.13099999999997</v>
      </c>
      <c r="F49" s="1">
        <v>694.85400000000004</v>
      </c>
      <c r="G49" s="8">
        <v>1</v>
      </c>
      <c r="H49" s="1">
        <v>50</v>
      </c>
      <c r="I49" s="1" t="s">
        <v>38</v>
      </c>
      <c r="J49" s="1"/>
      <c r="K49" s="1">
        <v>482.096</v>
      </c>
      <c r="L49" s="1">
        <f t="shared" si="13"/>
        <v>-28.965000000000032</v>
      </c>
      <c r="M49" s="1"/>
      <c r="N49" s="1"/>
      <c r="O49" s="1">
        <v>49.674000000000547</v>
      </c>
      <c r="P49" s="1">
        <f t="shared" si="14"/>
        <v>90.626199999999997</v>
      </c>
      <c r="Q49" s="5">
        <f t="shared" si="11"/>
        <v>252.3601999999994</v>
      </c>
      <c r="R49" s="5"/>
      <c r="S49" s="1"/>
      <c r="T49" s="1">
        <f t="shared" si="15"/>
        <v>11</v>
      </c>
      <c r="U49" s="1">
        <f t="shared" si="16"/>
        <v>8.2153725964456257</v>
      </c>
      <c r="V49" s="1">
        <v>89.746400000000008</v>
      </c>
      <c r="W49" s="1">
        <v>92.072199999999995</v>
      </c>
      <c r="X49" s="1">
        <v>98.713800000000006</v>
      </c>
      <c r="Y49" s="1">
        <v>93.717999999999989</v>
      </c>
      <c r="Z49" s="1">
        <v>97.136200000000002</v>
      </c>
      <c r="AA49" s="1">
        <v>97.788800000000009</v>
      </c>
      <c r="AB49" s="1">
        <v>92.43780000000001</v>
      </c>
      <c r="AC49" s="1">
        <v>90.954800000000006</v>
      </c>
      <c r="AD49" s="1">
        <v>98.292400000000001</v>
      </c>
      <c r="AE49" s="1">
        <v>106.2216</v>
      </c>
      <c r="AF49" s="1"/>
      <c r="AG49" s="1">
        <f t="shared" si="12"/>
        <v>252.3601999999994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98</v>
      </c>
      <c r="B50" s="1" t="s">
        <v>37</v>
      </c>
      <c r="C50" s="1">
        <v>902.56500000000005</v>
      </c>
      <c r="D50" s="1">
        <v>1374.3620000000001</v>
      </c>
      <c r="E50" s="1">
        <v>827.69200000000001</v>
      </c>
      <c r="F50" s="1">
        <v>1289.69</v>
      </c>
      <c r="G50" s="8">
        <v>1</v>
      </c>
      <c r="H50" s="1">
        <v>50</v>
      </c>
      <c r="I50" s="1" t="s">
        <v>38</v>
      </c>
      <c r="J50" s="1"/>
      <c r="K50" s="1">
        <v>879.10699999999997</v>
      </c>
      <c r="L50" s="1">
        <f t="shared" si="13"/>
        <v>-51.414999999999964</v>
      </c>
      <c r="M50" s="1"/>
      <c r="N50" s="1"/>
      <c r="O50" s="1">
        <v>190.95327999999949</v>
      </c>
      <c r="P50" s="1">
        <f t="shared" si="14"/>
        <v>165.5384</v>
      </c>
      <c r="Q50" s="5">
        <f t="shared" si="11"/>
        <v>340.27912000000038</v>
      </c>
      <c r="R50" s="5"/>
      <c r="S50" s="1"/>
      <c r="T50" s="1">
        <f t="shared" si="15"/>
        <v>11</v>
      </c>
      <c r="U50" s="1">
        <f t="shared" si="16"/>
        <v>8.9444097562861522</v>
      </c>
      <c r="V50" s="1">
        <v>181.33680000000001</v>
      </c>
      <c r="W50" s="1">
        <v>179.02600000000001</v>
      </c>
      <c r="X50" s="1">
        <v>174.50700000000001</v>
      </c>
      <c r="Y50" s="1">
        <v>165.489</v>
      </c>
      <c r="Z50" s="1">
        <v>185.25800000000001</v>
      </c>
      <c r="AA50" s="1">
        <v>176.55199999999999</v>
      </c>
      <c r="AB50" s="1">
        <v>150.756</v>
      </c>
      <c r="AC50" s="1">
        <v>157.9314</v>
      </c>
      <c r="AD50" s="1">
        <v>182.94</v>
      </c>
      <c r="AE50" s="1">
        <v>182.8082</v>
      </c>
      <c r="AF50" s="1"/>
      <c r="AG50" s="1">
        <f t="shared" si="12"/>
        <v>340.27912000000038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4" t="s">
        <v>99</v>
      </c>
      <c r="B51" s="14" t="s">
        <v>37</v>
      </c>
      <c r="C51" s="14"/>
      <c r="D51" s="14"/>
      <c r="E51" s="14"/>
      <c r="F51" s="14"/>
      <c r="G51" s="15">
        <v>0</v>
      </c>
      <c r="H51" s="14">
        <v>40</v>
      </c>
      <c r="I51" s="14" t="s">
        <v>38</v>
      </c>
      <c r="J51" s="14"/>
      <c r="K51" s="14"/>
      <c r="L51" s="14">
        <f t="shared" si="13"/>
        <v>0</v>
      </c>
      <c r="M51" s="14"/>
      <c r="N51" s="14"/>
      <c r="O51" s="14">
        <v>0</v>
      </c>
      <c r="P51" s="14">
        <f t="shared" si="14"/>
        <v>0</v>
      </c>
      <c r="Q51" s="16"/>
      <c r="R51" s="16"/>
      <c r="S51" s="14"/>
      <c r="T51" s="14" t="e">
        <f t="shared" si="15"/>
        <v>#DIV/0!</v>
      </c>
      <c r="U51" s="14" t="e">
        <f t="shared" si="16"/>
        <v>#DIV/0!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 t="s">
        <v>55</v>
      </c>
      <c r="AG51" s="14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100</v>
      </c>
      <c r="B52" s="1" t="s">
        <v>43</v>
      </c>
      <c r="C52" s="1">
        <v>333</v>
      </c>
      <c r="D52" s="1">
        <v>713</v>
      </c>
      <c r="E52" s="1">
        <v>637</v>
      </c>
      <c r="F52" s="1">
        <v>368</v>
      </c>
      <c r="G52" s="8">
        <v>0.45</v>
      </c>
      <c r="H52" s="1">
        <v>50</v>
      </c>
      <c r="I52" s="10" t="s">
        <v>83</v>
      </c>
      <c r="J52" s="1"/>
      <c r="K52" s="1">
        <v>671</v>
      </c>
      <c r="L52" s="1">
        <f t="shared" si="13"/>
        <v>-34</v>
      </c>
      <c r="M52" s="1"/>
      <c r="N52" s="1"/>
      <c r="O52" s="1">
        <v>450</v>
      </c>
      <c r="P52" s="1">
        <f t="shared" si="14"/>
        <v>127.4</v>
      </c>
      <c r="Q52" s="5">
        <f t="shared" ref="Q52:Q71" si="17">11*P52-O52-F52</f>
        <v>583.40000000000009</v>
      </c>
      <c r="R52" s="5"/>
      <c r="S52" s="1"/>
      <c r="T52" s="1">
        <f t="shared" si="15"/>
        <v>11</v>
      </c>
      <c r="U52" s="1">
        <f t="shared" si="16"/>
        <v>6.4207221350078489</v>
      </c>
      <c r="V52" s="1">
        <v>86.6</v>
      </c>
      <c r="W52" s="1">
        <v>71.400000000000006</v>
      </c>
      <c r="X52" s="1">
        <v>86.2</v>
      </c>
      <c r="Y52" s="1">
        <v>88.6</v>
      </c>
      <c r="Z52" s="1">
        <v>103.6</v>
      </c>
      <c r="AA52" s="1">
        <v>107.4</v>
      </c>
      <c r="AB52" s="1">
        <v>86.6</v>
      </c>
      <c r="AC52" s="1">
        <v>88.6</v>
      </c>
      <c r="AD52" s="1">
        <v>115.4</v>
      </c>
      <c r="AE52" s="1">
        <v>134</v>
      </c>
      <c r="AF52" s="1" t="s">
        <v>101</v>
      </c>
      <c r="AG52" s="1">
        <f t="shared" ref="AG52:AG74" si="18">G52*Q52</f>
        <v>262.53000000000003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0" t="s">
        <v>102</v>
      </c>
      <c r="B53" s="1" t="s">
        <v>37</v>
      </c>
      <c r="C53" s="1"/>
      <c r="D53" s="1"/>
      <c r="E53" s="1"/>
      <c r="F53" s="1"/>
      <c r="G53" s="8">
        <v>1</v>
      </c>
      <c r="H53" s="1">
        <v>40</v>
      </c>
      <c r="I53" s="1" t="s">
        <v>38</v>
      </c>
      <c r="J53" s="1"/>
      <c r="K53" s="1"/>
      <c r="L53" s="1">
        <f t="shared" si="13"/>
        <v>0</v>
      </c>
      <c r="M53" s="1"/>
      <c r="N53" s="1"/>
      <c r="O53" s="10"/>
      <c r="P53" s="1">
        <f t="shared" si="14"/>
        <v>0</v>
      </c>
      <c r="Q53" s="17">
        <v>4</v>
      </c>
      <c r="R53" s="5"/>
      <c r="S53" s="1"/>
      <c r="T53" s="1" t="e">
        <f t="shared" si="15"/>
        <v>#DIV/0!</v>
      </c>
      <c r="U53" s="1" t="e">
        <f t="shared" si="16"/>
        <v>#DIV/0!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0" t="s">
        <v>88</v>
      </c>
      <c r="AG53" s="1">
        <f t="shared" si="18"/>
        <v>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103</v>
      </c>
      <c r="B54" s="1" t="s">
        <v>43</v>
      </c>
      <c r="C54" s="1">
        <v>195</v>
      </c>
      <c r="D54" s="1">
        <v>86</v>
      </c>
      <c r="E54" s="1">
        <v>152</v>
      </c>
      <c r="F54" s="1">
        <v>123</v>
      </c>
      <c r="G54" s="8">
        <v>0.4</v>
      </c>
      <c r="H54" s="1">
        <v>40</v>
      </c>
      <c r="I54" s="1" t="s">
        <v>38</v>
      </c>
      <c r="J54" s="1"/>
      <c r="K54" s="1">
        <v>158</v>
      </c>
      <c r="L54" s="1">
        <f t="shared" si="13"/>
        <v>-6</v>
      </c>
      <c r="M54" s="1"/>
      <c r="N54" s="1"/>
      <c r="O54" s="1">
        <v>93</v>
      </c>
      <c r="P54" s="1">
        <f t="shared" si="14"/>
        <v>30.4</v>
      </c>
      <c r="Q54" s="5">
        <f t="shared" si="17"/>
        <v>118.39999999999998</v>
      </c>
      <c r="R54" s="5"/>
      <c r="S54" s="1"/>
      <c r="T54" s="1">
        <f t="shared" si="15"/>
        <v>11</v>
      </c>
      <c r="U54" s="1">
        <f t="shared" si="16"/>
        <v>7.1052631578947372</v>
      </c>
      <c r="V54" s="1">
        <v>27</v>
      </c>
      <c r="W54" s="1">
        <v>24.2</v>
      </c>
      <c r="X54" s="1">
        <v>16.8</v>
      </c>
      <c r="Y54" s="1">
        <v>23.4</v>
      </c>
      <c r="Z54" s="1">
        <v>30.8</v>
      </c>
      <c r="AA54" s="1">
        <v>22.2</v>
      </c>
      <c r="AB54" s="1">
        <v>19</v>
      </c>
      <c r="AC54" s="1">
        <v>22.6</v>
      </c>
      <c r="AD54" s="1">
        <v>20.6</v>
      </c>
      <c r="AE54" s="1">
        <v>21.2</v>
      </c>
      <c r="AF54" s="1"/>
      <c r="AG54" s="1">
        <f t="shared" si="18"/>
        <v>47.359999999999992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104</v>
      </c>
      <c r="B55" s="1" t="s">
        <v>43</v>
      </c>
      <c r="C55" s="1">
        <v>24</v>
      </c>
      <c r="D55" s="1">
        <v>104</v>
      </c>
      <c r="E55" s="1">
        <v>44</v>
      </c>
      <c r="F55" s="1">
        <v>63</v>
      </c>
      <c r="G55" s="8">
        <v>0.4</v>
      </c>
      <c r="H55" s="1">
        <v>40</v>
      </c>
      <c r="I55" s="1" t="s">
        <v>38</v>
      </c>
      <c r="J55" s="1"/>
      <c r="K55" s="1">
        <v>72</v>
      </c>
      <c r="L55" s="1">
        <f t="shared" si="13"/>
        <v>-28</v>
      </c>
      <c r="M55" s="1"/>
      <c r="N55" s="1"/>
      <c r="O55" s="1">
        <v>0</v>
      </c>
      <c r="P55" s="1">
        <f t="shared" si="14"/>
        <v>8.8000000000000007</v>
      </c>
      <c r="Q55" s="5">
        <f t="shared" si="17"/>
        <v>33.800000000000011</v>
      </c>
      <c r="R55" s="5"/>
      <c r="S55" s="1"/>
      <c r="T55" s="1">
        <f t="shared" si="15"/>
        <v>11</v>
      </c>
      <c r="U55" s="1">
        <f t="shared" si="16"/>
        <v>7.1590909090909083</v>
      </c>
      <c r="V55" s="1">
        <v>8.1999999999999993</v>
      </c>
      <c r="W55" s="1">
        <v>7.6</v>
      </c>
      <c r="X55" s="1">
        <v>12.6</v>
      </c>
      <c r="Y55" s="1">
        <v>13</v>
      </c>
      <c r="Z55" s="1">
        <v>9.8000000000000007</v>
      </c>
      <c r="AA55" s="1">
        <v>11</v>
      </c>
      <c r="AB55" s="1">
        <v>12.8</v>
      </c>
      <c r="AC55" s="1">
        <v>11.4</v>
      </c>
      <c r="AD55" s="1">
        <v>15.6</v>
      </c>
      <c r="AE55" s="1">
        <v>13.2</v>
      </c>
      <c r="AF55" s="1"/>
      <c r="AG55" s="1">
        <f t="shared" si="18"/>
        <v>13.520000000000005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105</v>
      </c>
      <c r="B56" s="1" t="s">
        <v>37</v>
      </c>
      <c r="C56" s="1">
        <v>497.30200000000002</v>
      </c>
      <c r="D56" s="1">
        <v>618.04999999999995</v>
      </c>
      <c r="E56" s="1">
        <v>414.46899999999999</v>
      </c>
      <c r="F56" s="1">
        <v>614.78599999999994</v>
      </c>
      <c r="G56" s="8">
        <v>1</v>
      </c>
      <c r="H56" s="1">
        <v>50</v>
      </c>
      <c r="I56" s="1" t="s">
        <v>38</v>
      </c>
      <c r="J56" s="1"/>
      <c r="K56" s="1">
        <v>451.45699999999999</v>
      </c>
      <c r="L56" s="1">
        <f t="shared" si="13"/>
        <v>-36.988</v>
      </c>
      <c r="M56" s="1"/>
      <c r="N56" s="1"/>
      <c r="O56" s="1">
        <v>96.702000000000112</v>
      </c>
      <c r="P56" s="1">
        <f t="shared" si="14"/>
        <v>82.893799999999999</v>
      </c>
      <c r="Q56" s="5">
        <f t="shared" si="17"/>
        <v>200.34379999999987</v>
      </c>
      <c r="R56" s="5"/>
      <c r="S56" s="1"/>
      <c r="T56" s="1">
        <f t="shared" si="15"/>
        <v>11</v>
      </c>
      <c r="U56" s="1">
        <f t="shared" si="16"/>
        <v>8.5831268442271931</v>
      </c>
      <c r="V56" s="1">
        <v>86.997600000000006</v>
      </c>
      <c r="W56" s="1">
        <v>84.325400000000002</v>
      </c>
      <c r="X56" s="1">
        <v>86.724800000000002</v>
      </c>
      <c r="Y56" s="1">
        <v>84.840999999999994</v>
      </c>
      <c r="Z56" s="1">
        <v>98.678799999999995</v>
      </c>
      <c r="AA56" s="1">
        <v>99.9</v>
      </c>
      <c r="AB56" s="1">
        <v>80.631</v>
      </c>
      <c r="AC56" s="1">
        <v>83.42179999999999</v>
      </c>
      <c r="AD56" s="1">
        <v>74.593600000000009</v>
      </c>
      <c r="AE56" s="1">
        <v>76.956400000000002</v>
      </c>
      <c r="AF56" s="1"/>
      <c r="AG56" s="1">
        <f t="shared" si="18"/>
        <v>200.34379999999987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106</v>
      </c>
      <c r="B57" s="1" t="s">
        <v>37</v>
      </c>
      <c r="C57" s="1">
        <v>620.15899999999999</v>
      </c>
      <c r="D57" s="1">
        <v>1891.82</v>
      </c>
      <c r="E57" s="1">
        <v>931.04300000000001</v>
      </c>
      <c r="F57" s="1">
        <v>1342.9380000000001</v>
      </c>
      <c r="G57" s="8">
        <v>1</v>
      </c>
      <c r="H57" s="1">
        <v>50</v>
      </c>
      <c r="I57" s="1" t="s">
        <v>38</v>
      </c>
      <c r="J57" s="1"/>
      <c r="K57" s="1">
        <v>1017.045</v>
      </c>
      <c r="L57" s="1">
        <f t="shared" si="13"/>
        <v>-86.001999999999953</v>
      </c>
      <c r="M57" s="1"/>
      <c r="N57" s="1"/>
      <c r="O57" s="1">
        <v>264.46204</v>
      </c>
      <c r="P57" s="1">
        <f t="shared" si="14"/>
        <v>186.20859999999999</v>
      </c>
      <c r="Q57" s="5">
        <f t="shared" si="17"/>
        <v>440.89455999999973</v>
      </c>
      <c r="R57" s="5"/>
      <c r="S57" s="1"/>
      <c r="T57" s="1">
        <f t="shared" si="15"/>
        <v>10.999999999999998</v>
      </c>
      <c r="U57" s="1">
        <f t="shared" si="16"/>
        <v>8.6322545790044067</v>
      </c>
      <c r="V57" s="1">
        <v>202.4384</v>
      </c>
      <c r="W57" s="1">
        <v>193.0848</v>
      </c>
      <c r="X57" s="1">
        <v>176.67519999999999</v>
      </c>
      <c r="Y57" s="1">
        <v>162.6156</v>
      </c>
      <c r="Z57" s="1">
        <v>170.20099999999999</v>
      </c>
      <c r="AA57" s="1">
        <v>177.2114</v>
      </c>
      <c r="AB57" s="1">
        <v>178.98679999999999</v>
      </c>
      <c r="AC57" s="1">
        <v>180.53100000000001</v>
      </c>
      <c r="AD57" s="1">
        <v>202.87860000000001</v>
      </c>
      <c r="AE57" s="1">
        <v>210.9128</v>
      </c>
      <c r="AF57" s="1"/>
      <c r="AG57" s="1">
        <f t="shared" si="18"/>
        <v>440.89455999999973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107</v>
      </c>
      <c r="B58" s="1" t="s">
        <v>37</v>
      </c>
      <c r="C58" s="1">
        <v>247.245</v>
      </c>
      <c r="D58" s="1">
        <v>64.847999999999999</v>
      </c>
      <c r="E58" s="1">
        <v>31.972000000000001</v>
      </c>
      <c r="F58" s="1">
        <v>279.65699999999998</v>
      </c>
      <c r="G58" s="8">
        <v>1</v>
      </c>
      <c r="H58" s="1">
        <v>50</v>
      </c>
      <c r="I58" s="1" t="s">
        <v>38</v>
      </c>
      <c r="J58" s="1"/>
      <c r="K58" s="1">
        <v>161.9</v>
      </c>
      <c r="L58" s="1">
        <f t="shared" si="13"/>
        <v>-129.928</v>
      </c>
      <c r="M58" s="1"/>
      <c r="N58" s="1"/>
      <c r="O58" s="1">
        <v>0</v>
      </c>
      <c r="P58" s="1">
        <f t="shared" si="14"/>
        <v>6.3944000000000001</v>
      </c>
      <c r="Q58" s="5"/>
      <c r="R58" s="5"/>
      <c r="S58" s="1"/>
      <c r="T58" s="1">
        <f t="shared" si="15"/>
        <v>43.734674089828594</v>
      </c>
      <c r="U58" s="1">
        <f t="shared" si="16"/>
        <v>43.734674089828594</v>
      </c>
      <c r="V58" s="1">
        <v>5.3310000000000004</v>
      </c>
      <c r="W58" s="1">
        <v>6.9206000000000003</v>
      </c>
      <c r="X58" s="1">
        <v>28.793600000000001</v>
      </c>
      <c r="Y58" s="1">
        <v>28.011800000000001</v>
      </c>
      <c r="Z58" s="1">
        <v>29.907</v>
      </c>
      <c r="AA58" s="1">
        <v>30.969000000000001</v>
      </c>
      <c r="AB58" s="1">
        <v>25.1</v>
      </c>
      <c r="AC58" s="1">
        <v>26.257200000000001</v>
      </c>
      <c r="AD58" s="1">
        <v>27.572800000000001</v>
      </c>
      <c r="AE58" s="1">
        <v>29.497</v>
      </c>
      <c r="AF58" s="26" t="s">
        <v>108</v>
      </c>
      <c r="AG58" s="1">
        <f t="shared" si="18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109</v>
      </c>
      <c r="B59" s="1" t="s">
        <v>43</v>
      </c>
      <c r="C59" s="1">
        <v>290</v>
      </c>
      <c r="D59" s="1">
        <v>630</v>
      </c>
      <c r="E59" s="1">
        <v>436</v>
      </c>
      <c r="F59" s="1">
        <v>479</v>
      </c>
      <c r="G59" s="8">
        <v>0.4</v>
      </c>
      <c r="H59" s="1">
        <v>50</v>
      </c>
      <c r="I59" s="10" t="s">
        <v>83</v>
      </c>
      <c r="J59" s="1"/>
      <c r="K59" s="1">
        <v>460</v>
      </c>
      <c r="L59" s="1">
        <f t="shared" si="13"/>
        <v>-24</v>
      </c>
      <c r="M59" s="1"/>
      <c r="N59" s="1"/>
      <c r="O59" s="1">
        <v>300</v>
      </c>
      <c r="P59" s="1">
        <f t="shared" si="14"/>
        <v>87.2</v>
      </c>
      <c r="Q59" s="5">
        <f t="shared" si="17"/>
        <v>180.20000000000005</v>
      </c>
      <c r="R59" s="5"/>
      <c r="S59" s="1"/>
      <c r="T59" s="1">
        <f t="shared" si="15"/>
        <v>11</v>
      </c>
      <c r="U59" s="1">
        <f t="shared" si="16"/>
        <v>8.9334862385321099</v>
      </c>
      <c r="V59" s="1">
        <v>125.8</v>
      </c>
      <c r="W59" s="1">
        <v>137</v>
      </c>
      <c r="X59" s="1">
        <v>130.4</v>
      </c>
      <c r="Y59" s="1">
        <v>125</v>
      </c>
      <c r="Z59" s="1">
        <v>116</v>
      </c>
      <c r="AA59" s="1">
        <v>111.4</v>
      </c>
      <c r="AB59" s="1">
        <v>108.6</v>
      </c>
      <c r="AC59" s="1">
        <v>108.6</v>
      </c>
      <c r="AD59" s="1">
        <v>66.599999999999994</v>
      </c>
      <c r="AE59" s="1">
        <v>70.8</v>
      </c>
      <c r="AF59" s="1" t="s">
        <v>110</v>
      </c>
      <c r="AG59" s="1">
        <f t="shared" si="18"/>
        <v>72.080000000000027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111</v>
      </c>
      <c r="B60" s="1" t="s">
        <v>43</v>
      </c>
      <c r="C60" s="1">
        <v>1057.2</v>
      </c>
      <c r="D60" s="1">
        <v>1588</v>
      </c>
      <c r="E60" s="1">
        <v>1090</v>
      </c>
      <c r="F60" s="1">
        <v>1454.2</v>
      </c>
      <c r="G60" s="8">
        <v>0.4</v>
      </c>
      <c r="H60" s="1">
        <v>40</v>
      </c>
      <c r="I60" s="1" t="s">
        <v>38</v>
      </c>
      <c r="J60" s="1"/>
      <c r="K60" s="1">
        <v>1160</v>
      </c>
      <c r="L60" s="1">
        <f t="shared" si="13"/>
        <v>-70</v>
      </c>
      <c r="M60" s="1"/>
      <c r="N60" s="1"/>
      <c r="O60" s="1">
        <v>590.53999999999974</v>
      </c>
      <c r="P60" s="1">
        <f t="shared" si="14"/>
        <v>218</v>
      </c>
      <c r="Q60" s="5">
        <f t="shared" si="17"/>
        <v>353.26000000000022</v>
      </c>
      <c r="R60" s="5"/>
      <c r="S60" s="1"/>
      <c r="T60" s="1">
        <f t="shared" si="15"/>
        <v>11</v>
      </c>
      <c r="U60" s="1">
        <f t="shared" si="16"/>
        <v>9.3795412844036683</v>
      </c>
      <c r="V60" s="1">
        <v>243.6</v>
      </c>
      <c r="W60" s="1">
        <v>228.4</v>
      </c>
      <c r="X60" s="1">
        <v>248.48</v>
      </c>
      <c r="Y60" s="1">
        <v>256.88</v>
      </c>
      <c r="Z60" s="1">
        <v>242.88</v>
      </c>
      <c r="AA60" s="1">
        <v>240.48</v>
      </c>
      <c r="AB60" s="1">
        <v>236</v>
      </c>
      <c r="AC60" s="1">
        <v>227.2</v>
      </c>
      <c r="AD60" s="1">
        <v>221.4</v>
      </c>
      <c r="AE60" s="1">
        <v>222.4</v>
      </c>
      <c r="AF60" s="1"/>
      <c r="AG60" s="1">
        <f t="shared" si="18"/>
        <v>141.30400000000009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112</v>
      </c>
      <c r="B61" s="1" t="s">
        <v>43</v>
      </c>
      <c r="C61" s="1">
        <v>690.2</v>
      </c>
      <c r="D61" s="1">
        <v>1334</v>
      </c>
      <c r="E61" s="1">
        <v>822</v>
      </c>
      <c r="F61" s="1">
        <v>1096.2</v>
      </c>
      <c r="G61" s="8">
        <v>0.4</v>
      </c>
      <c r="H61" s="1">
        <v>40</v>
      </c>
      <c r="I61" s="1" t="s">
        <v>38</v>
      </c>
      <c r="J61" s="1"/>
      <c r="K61" s="1">
        <v>899</v>
      </c>
      <c r="L61" s="1">
        <f t="shared" si="13"/>
        <v>-77</v>
      </c>
      <c r="M61" s="1"/>
      <c r="N61" s="1"/>
      <c r="O61" s="1">
        <v>431.07000000000011</v>
      </c>
      <c r="P61" s="1">
        <f t="shared" si="14"/>
        <v>164.4</v>
      </c>
      <c r="Q61" s="5">
        <f t="shared" si="17"/>
        <v>281.12999999999988</v>
      </c>
      <c r="R61" s="5"/>
      <c r="S61" s="1"/>
      <c r="T61" s="1">
        <f t="shared" si="15"/>
        <v>11</v>
      </c>
      <c r="U61" s="1">
        <f t="shared" si="16"/>
        <v>9.289963503649636</v>
      </c>
      <c r="V61" s="1">
        <v>185.4</v>
      </c>
      <c r="W61" s="1">
        <v>174.4</v>
      </c>
      <c r="X61" s="1">
        <v>168.48</v>
      </c>
      <c r="Y61" s="1">
        <v>180.88</v>
      </c>
      <c r="Z61" s="1">
        <v>169.4</v>
      </c>
      <c r="AA61" s="1">
        <v>158.68</v>
      </c>
      <c r="AB61" s="1">
        <v>176.8</v>
      </c>
      <c r="AC61" s="1">
        <v>175.8</v>
      </c>
      <c r="AD61" s="1">
        <v>174.4</v>
      </c>
      <c r="AE61" s="1">
        <v>178.4</v>
      </c>
      <c r="AF61" s="1"/>
      <c r="AG61" s="1">
        <f t="shared" si="18"/>
        <v>112.45199999999996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113</v>
      </c>
      <c r="B62" s="1" t="s">
        <v>37</v>
      </c>
      <c r="C62" s="1">
        <v>335.23500000000001</v>
      </c>
      <c r="D62" s="1">
        <v>866.34</v>
      </c>
      <c r="E62" s="1">
        <v>438.90699999999998</v>
      </c>
      <c r="F62" s="1">
        <v>653.35799999999995</v>
      </c>
      <c r="G62" s="8">
        <v>1</v>
      </c>
      <c r="H62" s="1">
        <v>40</v>
      </c>
      <c r="I62" s="1" t="s">
        <v>38</v>
      </c>
      <c r="J62" s="1"/>
      <c r="K62" s="1">
        <v>487.779</v>
      </c>
      <c r="L62" s="1">
        <f t="shared" si="13"/>
        <v>-48.872000000000014</v>
      </c>
      <c r="M62" s="1"/>
      <c r="N62" s="1"/>
      <c r="O62" s="1">
        <v>271.90400000000022</v>
      </c>
      <c r="P62" s="1">
        <f t="shared" si="14"/>
        <v>87.781399999999991</v>
      </c>
      <c r="Q62" s="5">
        <f t="shared" si="17"/>
        <v>40.333399999999756</v>
      </c>
      <c r="R62" s="5"/>
      <c r="S62" s="1"/>
      <c r="T62" s="1">
        <f t="shared" si="15"/>
        <v>11</v>
      </c>
      <c r="U62" s="1">
        <f t="shared" si="16"/>
        <v>10.540524530253565</v>
      </c>
      <c r="V62" s="1">
        <v>107.892</v>
      </c>
      <c r="W62" s="1">
        <v>99.501800000000003</v>
      </c>
      <c r="X62" s="1">
        <v>98.780799999999999</v>
      </c>
      <c r="Y62" s="1">
        <v>101.8124</v>
      </c>
      <c r="Z62" s="1">
        <v>93.904399999999995</v>
      </c>
      <c r="AA62" s="1">
        <v>97.513000000000005</v>
      </c>
      <c r="AB62" s="1">
        <v>97.969000000000008</v>
      </c>
      <c r="AC62" s="1">
        <v>91.673199999999994</v>
      </c>
      <c r="AD62" s="1">
        <v>92.939400000000006</v>
      </c>
      <c r="AE62" s="1">
        <v>97.096599999999995</v>
      </c>
      <c r="AF62" s="1"/>
      <c r="AG62" s="1">
        <f t="shared" si="18"/>
        <v>40.333399999999756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114</v>
      </c>
      <c r="B63" s="1" t="s">
        <v>37</v>
      </c>
      <c r="C63" s="1">
        <v>250.63399999999999</v>
      </c>
      <c r="D63" s="1">
        <v>504.63</v>
      </c>
      <c r="E63" s="1">
        <v>323.65800000000002</v>
      </c>
      <c r="F63" s="1">
        <v>329.04599999999999</v>
      </c>
      <c r="G63" s="8">
        <v>1</v>
      </c>
      <c r="H63" s="1">
        <v>40</v>
      </c>
      <c r="I63" s="1" t="s">
        <v>38</v>
      </c>
      <c r="J63" s="1"/>
      <c r="K63" s="1">
        <v>386.21800000000002</v>
      </c>
      <c r="L63" s="1">
        <f t="shared" si="13"/>
        <v>-62.56</v>
      </c>
      <c r="M63" s="1"/>
      <c r="N63" s="1"/>
      <c r="O63" s="1">
        <v>244.94000000000011</v>
      </c>
      <c r="P63" s="1">
        <f t="shared" si="14"/>
        <v>64.7316</v>
      </c>
      <c r="Q63" s="5">
        <f t="shared" si="17"/>
        <v>138.06159999999988</v>
      </c>
      <c r="R63" s="5"/>
      <c r="S63" s="1"/>
      <c r="T63" s="1">
        <f t="shared" si="15"/>
        <v>11</v>
      </c>
      <c r="U63" s="1">
        <f t="shared" si="16"/>
        <v>8.8671684308745675</v>
      </c>
      <c r="V63" s="1">
        <v>68.932000000000002</v>
      </c>
      <c r="W63" s="1">
        <v>58.972799999999992</v>
      </c>
      <c r="X63" s="1">
        <v>75.433799999999991</v>
      </c>
      <c r="Y63" s="1">
        <v>77.439800000000005</v>
      </c>
      <c r="Z63" s="1">
        <v>65.972000000000008</v>
      </c>
      <c r="AA63" s="1">
        <v>71.341800000000006</v>
      </c>
      <c r="AB63" s="1">
        <v>74.4452</v>
      </c>
      <c r="AC63" s="1">
        <v>67.402000000000001</v>
      </c>
      <c r="AD63" s="1">
        <v>68.881</v>
      </c>
      <c r="AE63" s="1">
        <v>69.994200000000006</v>
      </c>
      <c r="AF63" s="1"/>
      <c r="AG63" s="1">
        <f t="shared" si="18"/>
        <v>138.06159999999988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115</v>
      </c>
      <c r="B64" s="1" t="s">
        <v>37</v>
      </c>
      <c r="C64" s="1">
        <v>334.70499999999998</v>
      </c>
      <c r="D64" s="1">
        <v>744.89400000000001</v>
      </c>
      <c r="E64" s="1">
        <v>417.51</v>
      </c>
      <c r="F64" s="1">
        <v>550.01800000000003</v>
      </c>
      <c r="G64" s="8">
        <v>1</v>
      </c>
      <c r="H64" s="1">
        <v>40</v>
      </c>
      <c r="I64" s="1" t="s">
        <v>38</v>
      </c>
      <c r="J64" s="1"/>
      <c r="K64" s="1">
        <v>477.125</v>
      </c>
      <c r="L64" s="1">
        <f t="shared" si="13"/>
        <v>-59.615000000000009</v>
      </c>
      <c r="M64" s="1"/>
      <c r="N64" s="1"/>
      <c r="O64" s="1">
        <v>270.03719999999993</v>
      </c>
      <c r="P64" s="1">
        <f t="shared" si="14"/>
        <v>83.501999999999995</v>
      </c>
      <c r="Q64" s="5">
        <f t="shared" si="17"/>
        <v>98.466799999999921</v>
      </c>
      <c r="R64" s="5"/>
      <c r="S64" s="1"/>
      <c r="T64" s="1">
        <f t="shared" si="15"/>
        <v>11</v>
      </c>
      <c r="U64" s="1">
        <f t="shared" si="16"/>
        <v>9.8207851308950698</v>
      </c>
      <c r="V64" s="1">
        <v>95.496000000000009</v>
      </c>
      <c r="W64" s="1">
        <v>86.113</v>
      </c>
      <c r="X64" s="1">
        <v>87.204599999999999</v>
      </c>
      <c r="Y64" s="1">
        <v>88.51</v>
      </c>
      <c r="Z64" s="1">
        <v>83.324600000000004</v>
      </c>
      <c r="AA64" s="1">
        <v>85.230800000000002</v>
      </c>
      <c r="AB64" s="1">
        <v>79.885999999999996</v>
      </c>
      <c r="AC64" s="1">
        <v>75.309400000000011</v>
      </c>
      <c r="AD64" s="1">
        <v>75.0458</v>
      </c>
      <c r="AE64" s="1">
        <v>77.430800000000005</v>
      </c>
      <c r="AF64" s="1"/>
      <c r="AG64" s="1">
        <f t="shared" si="18"/>
        <v>98.466799999999921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116</v>
      </c>
      <c r="B65" s="1" t="s">
        <v>37</v>
      </c>
      <c r="C65" s="1">
        <v>87.828000000000003</v>
      </c>
      <c r="D65" s="1">
        <v>241.655</v>
      </c>
      <c r="E65" s="1">
        <v>90.822999999999993</v>
      </c>
      <c r="F65" s="1">
        <v>206.16300000000001</v>
      </c>
      <c r="G65" s="8">
        <v>1</v>
      </c>
      <c r="H65" s="1">
        <v>30</v>
      </c>
      <c r="I65" s="1" t="s">
        <v>38</v>
      </c>
      <c r="J65" s="1"/>
      <c r="K65" s="1">
        <v>118.05500000000001</v>
      </c>
      <c r="L65" s="1">
        <f t="shared" si="13"/>
        <v>-27.232000000000014</v>
      </c>
      <c r="M65" s="1"/>
      <c r="N65" s="1"/>
      <c r="O65" s="1">
        <v>0</v>
      </c>
      <c r="P65" s="1">
        <f t="shared" si="14"/>
        <v>18.1646</v>
      </c>
      <c r="Q65" s="5"/>
      <c r="R65" s="5"/>
      <c r="S65" s="1"/>
      <c r="T65" s="1">
        <f t="shared" si="15"/>
        <v>11.349713178379927</v>
      </c>
      <c r="U65" s="1">
        <f t="shared" si="16"/>
        <v>11.349713178379927</v>
      </c>
      <c r="V65" s="1">
        <v>16.3644</v>
      </c>
      <c r="W65" s="1">
        <v>14.8538</v>
      </c>
      <c r="X65" s="1">
        <v>31.559799999999999</v>
      </c>
      <c r="Y65" s="1">
        <v>32.778199999999998</v>
      </c>
      <c r="Z65" s="1">
        <v>25.07</v>
      </c>
      <c r="AA65" s="1">
        <v>26.3584</v>
      </c>
      <c r="AB65" s="1">
        <v>15.442600000000001</v>
      </c>
      <c r="AC65" s="1">
        <v>15.658799999999999</v>
      </c>
      <c r="AD65" s="1">
        <v>20.945799999999998</v>
      </c>
      <c r="AE65" s="1">
        <v>20.0076</v>
      </c>
      <c r="AF65" s="1" t="s">
        <v>81</v>
      </c>
      <c r="AG65" s="1">
        <f t="shared" si="18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117</v>
      </c>
      <c r="B66" s="1" t="s">
        <v>43</v>
      </c>
      <c r="C66" s="1">
        <v>11</v>
      </c>
      <c r="D66" s="1">
        <v>204</v>
      </c>
      <c r="E66" s="1">
        <v>142</v>
      </c>
      <c r="F66" s="1">
        <v>53</v>
      </c>
      <c r="G66" s="8">
        <v>0.6</v>
      </c>
      <c r="H66" s="1">
        <v>60</v>
      </c>
      <c r="I66" s="1" t="s">
        <v>38</v>
      </c>
      <c r="J66" s="1"/>
      <c r="K66" s="1">
        <v>179</v>
      </c>
      <c r="L66" s="1">
        <f t="shared" si="13"/>
        <v>-37</v>
      </c>
      <c r="M66" s="1"/>
      <c r="N66" s="1"/>
      <c r="O66" s="1">
        <v>50</v>
      </c>
      <c r="P66" s="1">
        <f t="shared" si="14"/>
        <v>28.4</v>
      </c>
      <c r="Q66" s="5">
        <f>10*P66-O66-F66</f>
        <v>181</v>
      </c>
      <c r="R66" s="5"/>
      <c r="S66" s="1"/>
      <c r="T66" s="1">
        <f t="shared" si="15"/>
        <v>10</v>
      </c>
      <c r="U66" s="1">
        <f t="shared" si="16"/>
        <v>3.626760563380282</v>
      </c>
      <c r="V66" s="1">
        <v>34.4</v>
      </c>
      <c r="W66" s="1">
        <v>32</v>
      </c>
      <c r="X66" s="1">
        <v>32</v>
      </c>
      <c r="Y66" s="1">
        <v>17.2</v>
      </c>
      <c r="Z66" s="1">
        <v>13.8</v>
      </c>
      <c r="AA66" s="1">
        <v>14.6</v>
      </c>
      <c r="AB66" s="1">
        <v>15.2</v>
      </c>
      <c r="AC66" s="1">
        <v>14.8</v>
      </c>
      <c r="AD66" s="1">
        <v>21.8</v>
      </c>
      <c r="AE66" s="1">
        <v>30.8</v>
      </c>
      <c r="AF66" s="1" t="s">
        <v>110</v>
      </c>
      <c r="AG66" s="1">
        <f t="shared" si="18"/>
        <v>108.6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118</v>
      </c>
      <c r="B67" s="1" t="s">
        <v>43</v>
      </c>
      <c r="C67" s="1">
        <v>232</v>
      </c>
      <c r="D67" s="1"/>
      <c r="E67" s="1">
        <v>121</v>
      </c>
      <c r="F67" s="1">
        <v>111</v>
      </c>
      <c r="G67" s="8">
        <v>0.35</v>
      </c>
      <c r="H67" s="1">
        <v>50</v>
      </c>
      <c r="I67" s="1" t="s">
        <v>38</v>
      </c>
      <c r="J67" s="1"/>
      <c r="K67" s="1">
        <v>121</v>
      </c>
      <c r="L67" s="1">
        <f t="shared" si="13"/>
        <v>0</v>
      </c>
      <c r="M67" s="1"/>
      <c r="N67" s="1"/>
      <c r="O67" s="1">
        <v>118.6</v>
      </c>
      <c r="P67" s="1">
        <f t="shared" si="14"/>
        <v>24.2</v>
      </c>
      <c r="Q67" s="5">
        <f t="shared" si="17"/>
        <v>36.599999999999994</v>
      </c>
      <c r="R67" s="5"/>
      <c r="S67" s="1"/>
      <c r="T67" s="1">
        <f t="shared" si="15"/>
        <v>11</v>
      </c>
      <c r="U67" s="1">
        <f t="shared" si="16"/>
        <v>9.4876033057851235</v>
      </c>
      <c r="V67" s="1">
        <v>25.6</v>
      </c>
      <c r="W67" s="1">
        <v>19.2</v>
      </c>
      <c r="X67" s="1">
        <v>16.8</v>
      </c>
      <c r="Y67" s="1">
        <v>29</v>
      </c>
      <c r="Z67" s="1">
        <v>33.6</v>
      </c>
      <c r="AA67" s="1">
        <v>25.6</v>
      </c>
      <c r="AB67" s="1">
        <v>23.4</v>
      </c>
      <c r="AC67" s="1">
        <v>27.8</v>
      </c>
      <c r="AD67" s="1">
        <v>27.8</v>
      </c>
      <c r="AE67" s="1">
        <v>26.6</v>
      </c>
      <c r="AF67" s="1"/>
      <c r="AG67" s="1">
        <f t="shared" si="18"/>
        <v>12.809999999999997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45</v>
      </c>
      <c r="B68" s="1" t="s">
        <v>43</v>
      </c>
      <c r="C68" s="1">
        <v>658</v>
      </c>
      <c r="D68" s="1">
        <v>1080</v>
      </c>
      <c r="E68" s="1">
        <v>515</v>
      </c>
      <c r="F68" s="1">
        <v>409</v>
      </c>
      <c r="G68" s="8">
        <v>0.37</v>
      </c>
      <c r="H68" s="1">
        <v>50</v>
      </c>
      <c r="I68" s="1" t="s">
        <v>38</v>
      </c>
      <c r="J68" s="1"/>
      <c r="K68" s="1">
        <v>520</v>
      </c>
      <c r="L68" s="1">
        <f t="shared" si="13"/>
        <v>-5</v>
      </c>
      <c r="M68" s="1"/>
      <c r="N68" s="1"/>
      <c r="O68" s="1">
        <v>450</v>
      </c>
      <c r="P68" s="1">
        <f t="shared" si="14"/>
        <v>103</v>
      </c>
      <c r="Q68" s="5">
        <f t="shared" si="17"/>
        <v>274</v>
      </c>
      <c r="R68" s="5"/>
      <c r="S68" s="1"/>
      <c r="T68" s="1">
        <f t="shared" si="15"/>
        <v>11</v>
      </c>
      <c r="U68" s="1">
        <f t="shared" si="16"/>
        <v>8.3398058252427187</v>
      </c>
      <c r="V68" s="1">
        <v>78.8</v>
      </c>
      <c r="W68" s="1">
        <v>74.2</v>
      </c>
      <c r="X68" s="1">
        <v>79.8</v>
      </c>
      <c r="Y68" s="1">
        <v>82.6</v>
      </c>
      <c r="Z68" s="1">
        <v>96.8</v>
      </c>
      <c r="AA68" s="1">
        <v>103.6</v>
      </c>
      <c r="AB68" s="1">
        <v>98.2</v>
      </c>
      <c r="AC68" s="1">
        <v>89.6</v>
      </c>
      <c r="AD68" s="1">
        <v>79.8</v>
      </c>
      <c r="AE68" s="1">
        <v>102.4</v>
      </c>
      <c r="AF68" s="1" t="s">
        <v>119</v>
      </c>
      <c r="AG68" s="1">
        <f t="shared" si="18"/>
        <v>101.38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120</v>
      </c>
      <c r="B69" s="1" t="s">
        <v>43</v>
      </c>
      <c r="C69" s="1">
        <v>26</v>
      </c>
      <c r="D69" s="1">
        <v>24</v>
      </c>
      <c r="E69" s="1">
        <v>22</v>
      </c>
      <c r="F69" s="1">
        <v>-4</v>
      </c>
      <c r="G69" s="8">
        <v>0.4</v>
      </c>
      <c r="H69" s="1">
        <v>30</v>
      </c>
      <c r="I69" s="1" t="s">
        <v>38</v>
      </c>
      <c r="J69" s="1"/>
      <c r="K69" s="1">
        <v>32</v>
      </c>
      <c r="L69" s="1">
        <f t="shared" si="13"/>
        <v>-10</v>
      </c>
      <c r="M69" s="1"/>
      <c r="N69" s="1"/>
      <c r="O69" s="1">
        <v>14</v>
      </c>
      <c r="P69" s="1">
        <f t="shared" si="14"/>
        <v>4.4000000000000004</v>
      </c>
      <c r="Q69" s="5">
        <f>8*P69-O69-F69</f>
        <v>25.200000000000003</v>
      </c>
      <c r="R69" s="5"/>
      <c r="S69" s="1"/>
      <c r="T69" s="1">
        <f t="shared" si="15"/>
        <v>8</v>
      </c>
      <c r="U69" s="1">
        <f t="shared" si="16"/>
        <v>2.2727272727272725</v>
      </c>
      <c r="V69" s="1">
        <v>2</v>
      </c>
      <c r="W69" s="1">
        <v>1.8</v>
      </c>
      <c r="X69" s="1">
        <v>7.4</v>
      </c>
      <c r="Y69" s="1">
        <v>7.2</v>
      </c>
      <c r="Z69" s="1">
        <v>3.4</v>
      </c>
      <c r="AA69" s="1">
        <v>7.2</v>
      </c>
      <c r="AB69" s="1">
        <v>14.6</v>
      </c>
      <c r="AC69" s="1">
        <v>15</v>
      </c>
      <c r="AD69" s="1">
        <v>7.4</v>
      </c>
      <c r="AE69" s="1">
        <v>4</v>
      </c>
      <c r="AF69" s="1" t="s">
        <v>121</v>
      </c>
      <c r="AG69" s="1">
        <f t="shared" si="18"/>
        <v>10.080000000000002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122</v>
      </c>
      <c r="B70" s="1" t="s">
        <v>43</v>
      </c>
      <c r="C70" s="1">
        <v>53</v>
      </c>
      <c r="D70" s="1">
        <v>198</v>
      </c>
      <c r="E70" s="1">
        <v>117</v>
      </c>
      <c r="F70" s="1">
        <v>80</v>
      </c>
      <c r="G70" s="8">
        <v>0.6</v>
      </c>
      <c r="H70" s="1">
        <v>55</v>
      </c>
      <c r="I70" s="1" t="s">
        <v>38</v>
      </c>
      <c r="J70" s="1"/>
      <c r="K70" s="1">
        <v>170</v>
      </c>
      <c r="L70" s="1">
        <f t="shared" ref="L70:L98" si="19">E70-K70</f>
        <v>-53</v>
      </c>
      <c r="M70" s="1"/>
      <c r="N70" s="1"/>
      <c r="O70" s="1">
        <v>100</v>
      </c>
      <c r="P70" s="1">
        <f t="shared" ref="P70:P98" si="20">E70/5</f>
        <v>23.4</v>
      </c>
      <c r="Q70" s="5">
        <f t="shared" si="17"/>
        <v>77.399999999999977</v>
      </c>
      <c r="R70" s="5"/>
      <c r="S70" s="1"/>
      <c r="T70" s="1">
        <f t="shared" ref="T70:T98" si="21">(F70+O70+Q70)/P70</f>
        <v>11</v>
      </c>
      <c r="U70" s="1">
        <f t="shared" ref="U70:U98" si="22">(F70+O70)/P70</f>
        <v>7.6923076923076925</v>
      </c>
      <c r="V70" s="1">
        <v>25</v>
      </c>
      <c r="W70" s="1">
        <v>20</v>
      </c>
      <c r="X70" s="1">
        <v>21.4</v>
      </c>
      <c r="Y70" s="1">
        <v>12.6</v>
      </c>
      <c r="Z70" s="1">
        <v>11.8</v>
      </c>
      <c r="AA70" s="1">
        <v>14.8</v>
      </c>
      <c r="AB70" s="1">
        <v>15.4</v>
      </c>
      <c r="AC70" s="1">
        <v>10.8</v>
      </c>
      <c r="AD70" s="1">
        <v>13.4</v>
      </c>
      <c r="AE70" s="1">
        <v>16.399999999999999</v>
      </c>
      <c r="AF70" s="1" t="s">
        <v>123</v>
      </c>
      <c r="AG70" s="1">
        <f t="shared" si="18"/>
        <v>46.439999999999984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124</v>
      </c>
      <c r="B71" s="1" t="s">
        <v>43</v>
      </c>
      <c r="C71" s="1">
        <v>57</v>
      </c>
      <c r="D71" s="1">
        <v>60</v>
      </c>
      <c r="E71" s="1">
        <v>57</v>
      </c>
      <c r="F71" s="1">
        <v>60</v>
      </c>
      <c r="G71" s="8">
        <v>0.45</v>
      </c>
      <c r="H71" s="1">
        <v>40</v>
      </c>
      <c r="I71" s="1" t="s">
        <v>38</v>
      </c>
      <c r="J71" s="1"/>
      <c r="K71" s="1">
        <v>57</v>
      </c>
      <c r="L71" s="1">
        <f t="shared" si="19"/>
        <v>0</v>
      </c>
      <c r="M71" s="1"/>
      <c r="N71" s="1"/>
      <c r="O71" s="1">
        <v>0</v>
      </c>
      <c r="P71" s="1">
        <f t="shared" si="20"/>
        <v>11.4</v>
      </c>
      <c r="Q71" s="5">
        <f t="shared" si="17"/>
        <v>65.400000000000006</v>
      </c>
      <c r="R71" s="5"/>
      <c r="S71" s="1"/>
      <c r="T71" s="1">
        <f t="shared" si="21"/>
        <v>11</v>
      </c>
      <c r="U71" s="1">
        <f t="shared" si="22"/>
        <v>5.2631578947368416</v>
      </c>
      <c r="V71" s="1">
        <v>11.6</v>
      </c>
      <c r="W71" s="1">
        <v>8.8000000000000007</v>
      </c>
      <c r="X71" s="1">
        <v>8.6</v>
      </c>
      <c r="Y71" s="1">
        <v>14.2</v>
      </c>
      <c r="Z71" s="1">
        <v>13.8</v>
      </c>
      <c r="AA71" s="1">
        <v>10.199999999999999</v>
      </c>
      <c r="AB71" s="1">
        <v>10.8</v>
      </c>
      <c r="AC71" s="1">
        <v>15.2</v>
      </c>
      <c r="AD71" s="1">
        <v>14.8</v>
      </c>
      <c r="AE71" s="1">
        <v>11.4</v>
      </c>
      <c r="AF71" s="1" t="s">
        <v>125</v>
      </c>
      <c r="AG71" s="1">
        <f t="shared" si="18"/>
        <v>29.430000000000003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126</v>
      </c>
      <c r="B72" s="1" t="s">
        <v>43</v>
      </c>
      <c r="C72" s="1">
        <v>94</v>
      </c>
      <c r="D72" s="1">
        <v>557</v>
      </c>
      <c r="E72" s="1">
        <v>303</v>
      </c>
      <c r="F72" s="1">
        <v>315</v>
      </c>
      <c r="G72" s="8">
        <v>0.4</v>
      </c>
      <c r="H72" s="1">
        <v>50</v>
      </c>
      <c r="I72" s="10" t="s">
        <v>83</v>
      </c>
      <c r="J72" s="1"/>
      <c r="K72" s="1">
        <v>348</v>
      </c>
      <c r="L72" s="1">
        <f t="shared" si="19"/>
        <v>-45</v>
      </c>
      <c r="M72" s="1"/>
      <c r="N72" s="1"/>
      <c r="O72" s="1">
        <v>490.40000000000009</v>
      </c>
      <c r="P72" s="1">
        <f t="shared" si="20"/>
        <v>60.6</v>
      </c>
      <c r="Q72" s="5"/>
      <c r="R72" s="5"/>
      <c r="S72" s="1"/>
      <c r="T72" s="1">
        <f t="shared" si="21"/>
        <v>13.290429042904291</v>
      </c>
      <c r="U72" s="1">
        <f t="shared" si="22"/>
        <v>13.290429042904291</v>
      </c>
      <c r="V72" s="1">
        <v>79.400000000000006</v>
      </c>
      <c r="W72" s="1">
        <v>86.8</v>
      </c>
      <c r="X72" s="1">
        <v>99</v>
      </c>
      <c r="Y72" s="1">
        <v>87</v>
      </c>
      <c r="Z72" s="1">
        <v>58.8</v>
      </c>
      <c r="AA72" s="1">
        <v>51.2</v>
      </c>
      <c r="AB72" s="1">
        <v>76.599999999999994</v>
      </c>
      <c r="AC72" s="1">
        <v>86.2</v>
      </c>
      <c r="AD72" s="1">
        <v>44</v>
      </c>
      <c r="AE72" s="1">
        <v>39.799999999999997</v>
      </c>
      <c r="AF72" s="1" t="s">
        <v>81</v>
      </c>
      <c r="AG72" s="1">
        <f t="shared" si="18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127</v>
      </c>
      <c r="B73" s="1" t="s">
        <v>43</v>
      </c>
      <c r="C73" s="1">
        <v>23</v>
      </c>
      <c r="D73" s="1">
        <v>30</v>
      </c>
      <c r="E73" s="1">
        <v>15</v>
      </c>
      <c r="F73" s="1">
        <v>38</v>
      </c>
      <c r="G73" s="8">
        <v>0.4</v>
      </c>
      <c r="H73" s="1">
        <v>55</v>
      </c>
      <c r="I73" s="1" t="s">
        <v>38</v>
      </c>
      <c r="J73" s="1"/>
      <c r="K73" s="1">
        <v>15</v>
      </c>
      <c r="L73" s="1">
        <f t="shared" si="19"/>
        <v>0</v>
      </c>
      <c r="M73" s="1"/>
      <c r="N73" s="1"/>
      <c r="O73" s="1">
        <v>0</v>
      </c>
      <c r="P73" s="1">
        <f t="shared" si="20"/>
        <v>3</v>
      </c>
      <c r="Q73" s="5"/>
      <c r="R73" s="5"/>
      <c r="S73" s="1"/>
      <c r="T73" s="1">
        <f t="shared" si="21"/>
        <v>12.666666666666666</v>
      </c>
      <c r="U73" s="1">
        <f t="shared" si="22"/>
        <v>12.666666666666666</v>
      </c>
      <c r="V73" s="1">
        <v>4.4000000000000004</v>
      </c>
      <c r="W73" s="1">
        <v>5</v>
      </c>
      <c r="X73" s="1">
        <v>2.6</v>
      </c>
      <c r="Y73" s="1">
        <v>1.8</v>
      </c>
      <c r="Z73" s="1">
        <v>3.6</v>
      </c>
      <c r="AA73" s="1">
        <v>5</v>
      </c>
      <c r="AB73" s="1">
        <v>4.2</v>
      </c>
      <c r="AC73" s="1">
        <v>3.4</v>
      </c>
      <c r="AD73" s="1">
        <v>2.6</v>
      </c>
      <c r="AE73" s="1">
        <v>3.2</v>
      </c>
      <c r="AF73" s="1"/>
      <c r="AG73" s="1">
        <f t="shared" si="18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128</v>
      </c>
      <c r="B74" s="1" t="s">
        <v>37</v>
      </c>
      <c r="C74" s="1">
        <v>240.99700000000001</v>
      </c>
      <c r="D74" s="1">
        <v>312.56</v>
      </c>
      <c r="E74" s="1">
        <v>124.566</v>
      </c>
      <c r="F74" s="1">
        <v>426.47</v>
      </c>
      <c r="G74" s="8">
        <v>1</v>
      </c>
      <c r="H74" s="1">
        <v>55</v>
      </c>
      <c r="I74" s="10" t="s">
        <v>83</v>
      </c>
      <c r="J74" s="1"/>
      <c r="K74" s="1">
        <v>127.04</v>
      </c>
      <c r="L74" s="1">
        <f t="shared" si="19"/>
        <v>-2.4740000000000038</v>
      </c>
      <c r="M74" s="1"/>
      <c r="N74" s="1"/>
      <c r="O74" s="1">
        <v>300</v>
      </c>
      <c r="P74" s="1">
        <f t="shared" si="20"/>
        <v>24.9132</v>
      </c>
      <c r="Q74" s="5"/>
      <c r="R74" s="5"/>
      <c r="S74" s="1"/>
      <c r="T74" s="1">
        <f t="shared" si="21"/>
        <v>29.160043671627893</v>
      </c>
      <c r="U74" s="1">
        <f t="shared" si="22"/>
        <v>29.160043671627893</v>
      </c>
      <c r="V74" s="1">
        <v>20.422000000000001</v>
      </c>
      <c r="W74" s="1">
        <v>32.261200000000002</v>
      </c>
      <c r="X74" s="1">
        <v>30.621400000000001</v>
      </c>
      <c r="Y74" s="1">
        <v>41.658999999999999</v>
      </c>
      <c r="Z74" s="1">
        <v>48.635000000000012</v>
      </c>
      <c r="AA74" s="1">
        <v>46.183599999999998</v>
      </c>
      <c r="AB74" s="1">
        <v>45.313400000000001</v>
      </c>
      <c r="AC74" s="1">
        <v>41.220399999999998</v>
      </c>
      <c r="AD74" s="1">
        <v>51.084400000000002</v>
      </c>
      <c r="AE74" s="1">
        <v>73.397999999999996</v>
      </c>
      <c r="AF74" s="25" t="s">
        <v>129</v>
      </c>
      <c r="AG74" s="1">
        <f t="shared" si="18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4" t="s">
        <v>130</v>
      </c>
      <c r="B75" s="14" t="s">
        <v>43</v>
      </c>
      <c r="C75" s="14"/>
      <c r="D75" s="14"/>
      <c r="E75" s="14"/>
      <c r="F75" s="14"/>
      <c r="G75" s="15">
        <v>0</v>
      </c>
      <c r="H75" s="14">
        <v>40</v>
      </c>
      <c r="I75" s="14" t="s">
        <v>38</v>
      </c>
      <c r="J75" s="14"/>
      <c r="K75" s="14"/>
      <c r="L75" s="14">
        <f t="shared" si="19"/>
        <v>0</v>
      </c>
      <c r="M75" s="14"/>
      <c r="N75" s="14"/>
      <c r="O75" s="14">
        <v>0</v>
      </c>
      <c r="P75" s="14">
        <f t="shared" si="20"/>
        <v>0</v>
      </c>
      <c r="Q75" s="16"/>
      <c r="R75" s="16"/>
      <c r="S75" s="14"/>
      <c r="T75" s="14" t="e">
        <f t="shared" si="21"/>
        <v>#DIV/0!</v>
      </c>
      <c r="U75" s="14" t="e">
        <f t="shared" si="22"/>
        <v>#DIV/0!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 t="s">
        <v>55</v>
      </c>
      <c r="AG75" s="14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4" t="s">
        <v>131</v>
      </c>
      <c r="B76" s="14" t="s">
        <v>43</v>
      </c>
      <c r="C76" s="14"/>
      <c r="D76" s="14"/>
      <c r="E76" s="14"/>
      <c r="F76" s="14"/>
      <c r="G76" s="15">
        <v>0</v>
      </c>
      <c r="H76" s="14">
        <v>35</v>
      </c>
      <c r="I76" s="14" t="s">
        <v>38</v>
      </c>
      <c r="J76" s="14"/>
      <c r="K76" s="14"/>
      <c r="L76" s="14">
        <f t="shared" si="19"/>
        <v>0</v>
      </c>
      <c r="M76" s="14"/>
      <c r="N76" s="14"/>
      <c r="O76" s="14">
        <v>0</v>
      </c>
      <c r="P76" s="14">
        <f t="shared" si="20"/>
        <v>0</v>
      </c>
      <c r="Q76" s="16"/>
      <c r="R76" s="16"/>
      <c r="S76" s="14"/>
      <c r="T76" s="14" t="e">
        <f t="shared" si="21"/>
        <v>#DIV/0!</v>
      </c>
      <c r="U76" s="14" t="e">
        <f t="shared" si="22"/>
        <v>#DIV/0!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 t="s">
        <v>55</v>
      </c>
      <c r="AG76" s="14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9" t="s">
        <v>132</v>
      </c>
      <c r="B77" s="19" t="s">
        <v>37</v>
      </c>
      <c r="C77" s="19">
        <v>840.68299999999999</v>
      </c>
      <c r="D77" s="19">
        <v>1281.1969999999999</v>
      </c>
      <c r="E77" s="19">
        <v>753.42600000000004</v>
      </c>
      <c r="F77" s="19">
        <v>1323.5920000000001</v>
      </c>
      <c r="G77" s="20">
        <v>1</v>
      </c>
      <c r="H77" s="19">
        <v>60</v>
      </c>
      <c r="I77" s="19" t="s">
        <v>38</v>
      </c>
      <c r="J77" s="19"/>
      <c r="K77" s="19">
        <v>770.64700000000005</v>
      </c>
      <c r="L77" s="19">
        <f t="shared" si="19"/>
        <v>-17.221000000000004</v>
      </c>
      <c r="M77" s="19"/>
      <c r="N77" s="19"/>
      <c r="O77" s="19">
        <v>173.4834400000002</v>
      </c>
      <c r="P77" s="19">
        <f t="shared" si="20"/>
        <v>150.68520000000001</v>
      </c>
      <c r="Q77" s="21">
        <f t="shared" ref="Q77:Q80" si="23">12*P77-O77-F77</f>
        <v>311.14695999999981</v>
      </c>
      <c r="R77" s="21"/>
      <c r="S77" s="19"/>
      <c r="T77" s="19">
        <f t="shared" si="21"/>
        <v>12</v>
      </c>
      <c r="U77" s="19">
        <f t="shared" si="22"/>
        <v>9.9351193083328706</v>
      </c>
      <c r="V77" s="19">
        <v>160.66640000000001</v>
      </c>
      <c r="W77" s="19">
        <v>156.4254</v>
      </c>
      <c r="X77" s="19">
        <v>164.7124</v>
      </c>
      <c r="Y77" s="19">
        <v>158.36160000000001</v>
      </c>
      <c r="Z77" s="19">
        <v>169.71299999999999</v>
      </c>
      <c r="AA77" s="19">
        <v>171.15199999999999</v>
      </c>
      <c r="AB77" s="19">
        <v>161.19999999999999</v>
      </c>
      <c r="AC77" s="19">
        <v>166.74799999999999</v>
      </c>
      <c r="AD77" s="19">
        <v>173.4674</v>
      </c>
      <c r="AE77" s="19">
        <v>180.42859999999999</v>
      </c>
      <c r="AF77" s="19" t="s">
        <v>59</v>
      </c>
      <c r="AG77" s="19">
        <f>G77*Q77</f>
        <v>311.14695999999981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9" t="s">
        <v>133</v>
      </c>
      <c r="B78" s="19" t="s">
        <v>37</v>
      </c>
      <c r="C78" s="19">
        <v>1095.4639999999999</v>
      </c>
      <c r="D78" s="19">
        <v>2654.096</v>
      </c>
      <c r="E78" s="19">
        <v>1500.5920000000001</v>
      </c>
      <c r="F78" s="19">
        <v>1668.826</v>
      </c>
      <c r="G78" s="20">
        <v>1</v>
      </c>
      <c r="H78" s="19">
        <v>60</v>
      </c>
      <c r="I78" s="19" t="s">
        <v>38</v>
      </c>
      <c r="J78" s="19"/>
      <c r="K78" s="19">
        <v>1988.318</v>
      </c>
      <c r="L78" s="19">
        <f t="shared" si="19"/>
        <v>-487.72599999999989</v>
      </c>
      <c r="M78" s="19"/>
      <c r="N78" s="19"/>
      <c r="O78" s="19">
        <v>799.2137999999992</v>
      </c>
      <c r="P78" s="19">
        <f t="shared" si="20"/>
        <v>300.11840000000001</v>
      </c>
      <c r="Q78" s="21">
        <f t="shared" si="23"/>
        <v>1133.3810000000008</v>
      </c>
      <c r="R78" s="21"/>
      <c r="S78" s="19"/>
      <c r="T78" s="19">
        <f t="shared" si="21"/>
        <v>12</v>
      </c>
      <c r="U78" s="19">
        <f t="shared" si="22"/>
        <v>8.2235537707784623</v>
      </c>
      <c r="V78" s="19">
        <v>276.55599999999998</v>
      </c>
      <c r="W78" s="19">
        <v>232.0412</v>
      </c>
      <c r="X78" s="19">
        <v>237.88659999999999</v>
      </c>
      <c r="Y78" s="19">
        <v>242.876</v>
      </c>
      <c r="Z78" s="19">
        <v>235.64840000000001</v>
      </c>
      <c r="AA78" s="19">
        <v>230.125</v>
      </c>
      <c r="AB78" s="19">
        <v>204.4408</v>
      </c>
      <c r="AC78" s="19">
        <v>217.30719999999999</v>
      </c>
      <c r="AD78" s="19">
        <v>228.24520000000001</v>
      </c>
      <c r="AE78" s="19">
        <v>237.37039999999999</v>
      </c>
      <c r="AF78" s="19" t="s">
        <v>67</v>
      </c>
      <c r="AG78" s="19">
        <f>G78*Q78</f>
        <v>1133.3810000000008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9" t="s">
        <v>134</v>
      </c>
      <c r="B79" s="19" t="s">
        <v>37</v>
      </c>
      <c r="C79" s="19">
        <v>1372.241</v>
      </c>
      <c r="D79" s="19">
        <v>2106.154</v>
      </c>
      <c r="E79" s="19">
        <v>1410.73</v>
      </c>
      <c r="F79" s="19">
        <v>1307.9110000000001</v>
      </c>
      <c r="G79" s="20">
        <v>1</v>
      </c>
      <c r="H79" s="19">
        <v>60</v>
      </c>
      <c r="I79" s="19" t="s">
        <v>38</v>
      </c>
      <c r="J79" s="19"/>
      <c r="K79" s="19">
        <v>1936.652</v>
      </c>
      <c r="L79" s="19">
        <f t="shared" si="19"/>
        <v>-525.92200000000003</v>
      </c>
      <c r="M79" s="19"/>
      <c r="N79" s="19"/>
      <c r="O79" s="19">
        <v>675.44482000000073</v>
      </c>
      <c r="P79" s="19">
        <f t="shared" si="20"/>
        <v>282.14600000000002</v>
      </c>
      <c r="Q79" s="21">
        <f t="shared" si="23"/>
        <v>1402.3961799999997</v>
      </c>
      <c r="R79" s="21"/>
      <c r="S79" s="19"/>
      <c r="T79" s="19">
        <f t="shared" si="21"/>
        <v>12</v>
      </c>
      <c r="U79" s="19">
        <f t="shared" si="22"/>
        <v>7.0295372608507671</v>
      </c>
      <c r="V79" s="19">
        <v>248.25319999999999</v>
      </c>
      <c r="W79" s="19">
        <v>219.82759999999999</v>
      </c>
      <c r="X79" s="19">
        <v>289.49160000000001</v>
      </c>
      <c r="Y79" s="19">
        <v>274.96039999999999</v>
      </c>
      <c r="Z79" s="19">
        <v>272.50580000000002</v>
      </c>
      <c r="AA79" s="19">
        <v>273.9384</v>
      </c>
      <c r="AB79" s="19">
        <v>246.80439999999999</v>
      </c>
      <c r="AC79" s="19">
        <v>236.36799999999999</v>
      </c>
      <c r="AD79" s="19">
        <v>222.45259999999999</v>
      </c>
      <c r="AE79" s="19">
        <v>232.69040000000001</v>
      </c>
      <c r="AF79" s="19" t="s">
        <v>59</v>
      </c>
      <c r="AG79" s="19">
        <f>G79*Q79</f>
        <v>1402.3961799999997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9" t="s">
        <v>135</v>
      </c>
      <c r="B80" s="19" t="s">
        <v>37</v>
      </c>
      <c r="C80" s="19">
        <v>2017.231</v>
      </c>
      <c r="D80" s="19">
        <v>4054.4369999999999</v>
      </c>
      <c r="E80" s="19">
        <v>2471.2579999999998</v>
      </c>
      <c r="F80" s="19">
        <v>2819.614</v>
      </c>
      <c r="G80" s="20">
        <v>1</v>
      </c>
      <c r="H80" s="19">
        <v>60</v>
      </c>
      <c r="I80" s="19" t="s">
        <v>38</v>
      </c>
      <c r="J80" s="19"/>
      <c r="K80" s="19">
        <v>3146.3829999999998</v>
      </c>
      <c r="L80" s="19">
        <f t="shared" si="19"/>
        <v>-675.125</v>
      </c>
      <c r="M80" s="19"/>
      <c r="N80" s="19"/>
      <c r="O80" s="19">
        <v>520.32221999999956</v>
      </c>
      <c r="P80" s="19">
        <f t="shared" si="20"/>
        <v>494.25159999999994</v>
      </c>
      <c r="Q80" s="21">
        <f t="shared" si="23"/>
        <v>2591.0829799999988</v>
      </c>
      <c r="R80" s="21"/>
      <c r="S80" s="19"/>
      <c r="T80" s="19">
        <f t="shared" si="21"/>
        <v>11.999999999999998</v>
      </c>
      <c r="U80" s="19">
        <f t="shared" si="22"/>
        <v>6.7575627878594631</v>
      </c>
      <c r="V80" s="19">
        <v>409.25319999999999</v>
      </c>
      <c r="W80" s="19">
        <v>391.40199999999999</v>
      </c>
      <c r="X80" s="19">
        <v>406.3408</v>
      </c>
      <c r="Y80" s="19">
        <v>389.34519999999998</v>
      </c>
      <c r="Z80" s="19">
        <v>409.52159999999998</v>
      </c>
      <c r="AA80" s="19">
        <v>413.56040000000002</v>
      </c>
      <c r="AB80" s="19">
        <v>378.76080000000002</v>
      </c>
      <c r="AC80" s="19">
        <v>409.41719999999998</v>
      </c>
      <c r="AD80" s="19">
        <v>498.84840000000003</v>
      </c>
      <c r="AE80" s="19">
        <v>515.39139999999998</v>
      </c>
      <c r="AF80" s="19" t="s">
        <v>136</v>
      </c>
      <c r="AG80" s="19">
        <f>G80*Q80</f>
        <v>2591.0829799999988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4" t="s">
        <v>137</v>
      </c>
      <c r="B81" s="14" t="s">
        <v>37</v>
      </c>
      <c r="C81" s="14"/>
      <c r="D81" s="14"/>
      <c r="E81" s="14"/>
      <c r="F81" s="14"/>
      <c r="G81" s="15">
        <v>0</v>
      </c>
      <c r="H81" s="14">
        <v>55</v>
      </c>
      <c r="I81" s="14" t="s">
        <v>38</v>
      </c>
      <c r="J81" s="14"/>
      <c r="K81" s="14"/>
      <c r="L81" s="14">
        <f t="shared" si="19"/>
        <v>0</v>
      </c>
      <c r="M81" s="14"/>
      <c r="N81" s="14"/>
      <c r="O81" s="14">
        <v>0</v>
      </c>
      <c r="P81" s="14">
        <f t="shared" si="20"/>
        <v>0</v>
      </c>
      <c r="Q81" s="16"/>
      <c r="R81" s="16"/>
      <c r="S81" s="14"/>
      <c r="T81" s="14" t="e">
        <f t="shared" si="21"/>
        <v>#DIV/0!</v>
      </c>
      <c r="U81" s="14" t="e">
        <f t="shared" si="22"/>
        <v>#DIV/0!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 t="s">
        <v>55</v>
      </c>
      <c r="AG81" s="14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4" t="s">
        <v>138</v>
      </c>
      <c r="B82" s="14" t="s">
        <v>37</v>
      </c>
      <c r="C82" s="14"/>
      <c r="D82" s="14"/>
      <c r="E82" s="14"/>
      <c r="F82" s="14"/>
      <c r="G82" s="15">
        <v>0</v>
      </c>
      <c r="H82" s="14">
        <v>55</v>
      </c>
      <c r="I82" s="14" t="s">
        <v>38</v>
      </c>
      <c r="J82" s="14"/>
      <c r="K82" s="14"/>
      <c r="L82" s="14">
        <f t="shared" si="19"/>
        <v>0</v>
      </c>
      <c r="M82" s="14"/>
      <c r="N82" s="14"/>
      <c r="O82" s="14">
        <v>0</v>
      </c>
      <c r="P82" s="14">
        <f t="shared" si="20"/>
        <v>0</v>
      </c>
      <c r="Q82" s="16"/>
      <c r="R82" s="16"/>
      <c r="S82" s="14"/>
      <c r="T82" s="14" t="e">
        <f t="shared" si="21"/>
        <v>#DIV/0!</v>
      </c>
      <c r="U82" s="14" t="e">
        <f t="shared" si="22"/>
        <v>#DIV/0!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 t="s">
        <v>55</v>
      </c>
      <c r="AG82" s="14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4" t="s">
        <v>139</v>
      </c>
      <c r="B83" s="14" t="s">
        <v>37</v>
      </c>
      <c r="C83" s="14"/>
      <c r="D83" s="14"/>
      <c r="E83" s="14"/>
      <c r="F83" s="14"/>
      <c r="G83" s="15">
        <v>0</v>
      </c>
      <c r="H83" s="14">
        <v>55</v>
      </c>
      <c r="I83" s="14" t="s">
        <v>38</v>
      </c>
      <c r="J83" s="14"/>
      <c r="K83" s="14"/>
      <c r="L83" s="14">
        <f t="shared" si="19"/>
        <v>0</v>
      </c>
      <c r="M83" s="14"/>
      <c r="N83" s="14"/>
      <c r="O83" s="14">
        <v>0</v>
      </c>
      <c r="P83" s="14">
        <f t="shared" si="20"/>
        <v>0</v>
      </c>
      <c r="Q83" s="16"/>
      <c r="R83" s="16"/>
      <c r="S83" s="14"/>
      <c r="T83" s="14" t="e">
        <f t="shared" si="21"/>
        <v>#DIV/0!</v>
      </c>
      <c r="U83" s="14" t="e">
        <f t="shared" si="22"/>
        <v>#DIV/0!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 t="s">
        <v>55</v>
      </c>
      <c r="AG83" s="14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140</v>
      </c>
      <c r="B84" s="1" t="s">
        <v>37</v>
      </c>
      <c r="C84" s="1">
        <v>16.443999999999999</v>
      </c>
      <c r="D84" s="1">
        <v>156.48599999999999</v>
      </c>
      <c r="E84" s="1">
        <v>57.823999999999998</v>
      </c>
      <c r="F84" s="1">
        <v>78.980999999999995</v>
      </c>
      <c r="G84" s="8">
        <v>1</v>
      </c>
      <c r="H84" s="1">
        <v>60</v>
      </c>
      <c r="I84" s="1" t="s">
        <v>38</v>
      </c>
      <c r="J84" s="1"/>
      <c r="K84" s="1">
        <v>95.724999999999994</v>
      </c>
      <c r="L84" s="1">
        <f t="shared" si="19"/>
        <v>-37.900999999999996</v>
      </c>
      <c r="M84" s="1"/>
      <c r="N84" s="1"/>
      <c r="O84" s="1">
        <v>35.721600000000002</v>
      </c>
      <c r="P84" s="1">
        <f t="shared" si="20"/>
        <v>11.5648</v>
      </c>
      <c r="Q84" s="5">
        <f>11*P84-O84-F84</f>
        <v>12.510199999999998</v>
      </c>
      <c r="R84" s="5"/>
      <c r="S84" s="1"/>
      <c r="T84" s="1">
        <f t="shared" si="21"/>
        <v>10.999999999999998</v>
      </c>
      <c r="U84" s="1">
        <f t="shared" si="22"/>
        <v>9.9182519369120072</v>
      </c>
      <c r="V84" s="1">
        <v>11.887600000000001</v>
      </c>
      <c r="W84" s="1">
        <v>8.6647999999999996</v>
      </c>
      <c r="X84" s="1">
        <v>12.8384</v>
      </c>
      <c r="Y84" s="1">
        <v>12.6814</v>
      </c>
      <c r="Z84" s="1">
        <v>7.5418000000000003</v>
      </c>
      <c r="AA84" s="1">
        <v>6.4278000000000004</v>
      </c>
      <c r="AB84" s="1">
        <v>11.392799999999999</v>
      </c>
      <c r="AC84" s="1">
        <v>13.325799999999999</v>
      </c>
      <c r="AD84" s="1">
        <v>11.6496</v>
      </c>
      <c r="AE84" s="1">
        <v>11.5036</v>
      </c>
      <c r="AF84" s="1"/>
      <c r="AG84" s="1">
        <f>G84*Q84</f>
        <v>12.510199999999998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4" t="s">
        <v>141</v>
      </c>
      <c r="B85" s="14" t="s">
        <v>43</v>
      </c>
      <c r="C85" s="14"/>
      <c r="D85" s="14"/>
      <c r="E85" s="14"/>
      <c r="F85" s="14"/>
      <c r="G85" s="15">
        <v>0</v>
      </c>
      <c r="H85" s="14">
        <v>40</v>
      </c>
      <c r="I85" s="14" t="s">
        <v>38</v>
      </c>
      <c r="J85" s="14"/>
      <c r="K85" s="14"/>
      <c r="L85" s="14">
        <f t="shared" si="19"/>
        <v>0</v>
      </c>
      <c r="M85" s="14"/>
      <c r="N85" s="14"/>
      <c r="O85" s="14">
        <v>0</v>
      </c>
      <c r="P85" s="14">
        <f t="shared" si="20"/>
        <v>0</v>
      </c>
      <c r="Q85" s="16"/>
      <c r="R85" s="16"/>
      <c r="S85" s="14"/>
      <c r="T85" s="14" t="e">
        <f t="shared" si="21"/>
        <v>#DIV/0!</v>
      </c>
      <c r="U85" s="14" t="e">
        <f t="shared" si="22"/>
        <v>#DIV/0!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 t="s">
        <v>55</v>
      </c>
      <c r="AG85" s="14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4" t="s">
        <v>142</v>
      </c>
      <c r="B86" s="14" t="s">
        <v>43</v>
      </c>
      <c r="C86" s="14"/>
      <c r="D86" s="14"/>
      <c r="E86" s="14"/>
      <c r="F86" s="14"/>
      <c r="G86" s="15">
        <v>0</v>
      </c>
      <c r="H86" s="14">
        <v>40</v>
      </c>
      <c r="I86" s="14" t="s">
        <v>38</v>
      </c>
      <c r="J86" s="14"/>
      <c r="K86" s="14"/>
      <c r="L86" s="14">
        <f t="shared" si="19"/>
        <v>0</v>
      </c>
      <c r="M86" s="14"/>
      <c r="N86" s="14"/>
      <c r="O86" s="14">
        <v>0</v>
      </c>
      <c r="P86" s="14">
        <f t="shared" si="20"/>
        <v>0</v>
      </c>
      <c r="Q86" s="16"/>
      <c r="R86" s="16"/>
      <c r="S86" s="14"/>
      <c r="T86" s="14" t="e">
        <f t="shared" si="21"/>
        <v>#DIV/0!</v>
      </c>
      <c r="U86" s="14" t="e">
        <f t="shared" si="22"/>
        <v>#DIV/0!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 t="s">
        <v>55</v>
      </c>
      <c r="AG86" s="14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143</v>
      </c>
      <c r="B87" s="1" t="s">
        <v>43</v>
      </c>
      <c r="C87" s="1">
        <v>461</v>
      </c>
      <c r="D87" s="1">
        <v>380</v>
      </c>
      <c r="E87" s="1">
        <v>348</v>
      </c>
      <c r="F87" s="1">
        <v>466</v>
      </c>
      <c r="G87" s="8">
        <v>0.3</v>
      </c>
      <c r="H87" s="1">
        <v>40</v>
      </c>
      <c r="I87" s="1" t="s">
        <v>38</v>
      </c>
      <c r="J87" s="1"/>
      <c r="K87" s="1">
        <v>366</v>
      </c>
      <c r="L87" s="1">
        <f t="shared" si="19"/>
        <v>-18</v>
      </c>
      <c r="M87" s="1"/>
      <c r="N87" s="1"/>
      <c r="O87" s="1">
        <v>54.799999999999947</v>
      </c>
      <c r="P87" s="1">
        <f t="shared" si="20"/>
        <v>69.599999999999994</v>
      </c>
      <c r="Q87" s="5">
        <f>11*P87-O87-F87</f>
        <v>244.79999999999995</v>
      </c>
      <c r="R87" s="5"/>
      <c r="S87" s="1"/>
      <c r="T87" s="1">
        <f t="shared" si="21"/>
        <v>11</v>
      </c>
      <c r="U87" s="1">
        <f t="shared" si="22"/>
        <v>7.4827586206896548</v>
      </c>
      <c r="V87" s="1">
        <v>66.599999999999994</v>
      </c>
      <c r="W87" s="1">
        <v>71.2</v>
      </c>
      <c r="X87" s="1">
        <v>81.2</v>
      </c>
      <c r="Y87" s="1">
        <v>83.2</v>
      </c>
      <c r="Z87" s="1">
        <v>83.6</v>
      </c>
      <c r="AA87" s="1">
        <v>79.599999999999994</v>
      </c>
      <c r="AB87" s="1">
        <v>65</v>
      </c>
      <c r="AC87" s="1">
        <v>60.4</v>
      </c>
      <c r="AD87" s="1">
        <v>64.400000000000006</v>
      </c>
      <c r="AE87" s="1">
        <v>66.599999999999994</v>
      </c>
      <c r="AF87" s="1"/>
      <c r="AG87" s="1">
        <f>G87*Q87</f>
        <v>73.439999999999984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4" t="s">
        <v>144</v>
      </c>
      <c r="B88" s="14" t="s">
        <v>43</v>
      </c>
      <c r="C88" s="14"/>
      <c r="D88" s="14"/>
      <c r="E88" s="14"/>
      <c r="F88" s="14"/>
      <c r="G88" s="15">
        <v>0</v>
      </c>
      <c r="H88" s="14">
        <v>120</v>
      </c>
      <c r="I88" s="14" t="s">
        <v>38</v>
      </c>
      <c r="J88" s="14"/>
      <c r="K88" s="14"/>
      <c r="L88" s="14">
        <f t="shared" si="19"/>
        <v>0</v>
      </c>
      <c r="M88" s="14"/>
      <c r="N88" s="14"/>
      <c r="O88" s="14">
        <v>0</v>
      </c>
      <c r="P88" s="14">
        <f t="shared" si="20"/>
        <v>0</v>
      </c>
      <c r="Q88" s="16"/>
      <c r="R88" s="16"/>
      <c r="S88" s="14"/>
      <c r="T88" s="14" t="e">
        <f t="shared" si="21"/>
        <v>#DIV/0!</v>
      </c>
      <c r="U88" s="14" t="e">
        <f t="shared" si="22"/>
        <v>#DIV/0!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 t="s">
        <v>55</v>
      </c>
      <c r="AG88" s="14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9" t="s">
        <v>145</v>
      </c>
      <c r="B89" s="19" t="s">
        <v>37</v>
      </c>
      <c r="C89" s="19">
        <v>1949.8430000000001</v>
      </c>
      <c r="D89" s="19">
        <v>4611.7669999999998</v>
      </c>
      <c r="E89" s="19">
        <v>2547.6030000000001</v>
      </c>
      <c r="F89" s="19">
        <v>3725.174</v>
      </c>
      <c r="G89" s="20">
        <v>1</v>
      </c>
      <c r="H89" s="19">
        <v>40</v>
      </c>
      <c r="I89" s="19" t="s">
        <v>38</v>
      </c>
      <c r="J89" s="19"/>
      <c r="K89" s="19">
        <v>2452.105</v>
      </c>
      <c r="L89" s="19">
        <f t="shared" si="19"/>
        <v>95.498000000000047</v>
      </c>
      <c r="M89" s="19"/>
      <c r="N89" s="19"/>
      <c r="O89" s="19">
        <v>893.50249000000076</v>
      </c>
      <c r="P89" s="19">
        <f t="shared" si="20"/>
        <v>509.5206</v>
      </c>
      <c r="Q89" s="21">
        <f>12*P89-O89-F89</f>
        <v>1495.5707099999991</v>
      </c>
      <c r="R89" s="21"/>
      <c r="S89" s="19"/>
      <c r="T89" s="19">
        <f t="shared" si="21"/>
        <v>12</v>
      </c>
      <c r="U89" s="19">
        <f t="shared" si="22"/>
        <v>9.0647492760842265</v>
      </c>
      <c r="V89" s="19">
        <v>512.31940000000009</v>
      </c>
      <c r="W89" s="19">
        <v>495.66739999999999</v>
      </c>
      <c r="X89" s="19">
        <v>474.32600000000002</v>
      </c>
      <c r="Y89" s="19">
        <v>473.87520000000012</v>
      </c>
      <c r="Z89" s="19">
        <v>462.46519999999998</v>
      </c>
      <c r="AA89" s="19">
        <v>490.18419999999998</v>
      </c>
      <c r="AB89" s="19">
        <v>442.2604</v>
      </c>
      <c r="AC89" s="19">
        <v>431.12799999999999</v>
      </c>
      <c r="AD89" s="19">
        <v>459.59219999999988</v>
      </c>
      <c r="AE89" s="19">
        <v>470.90199999999999</v>
      </c>
      <c r="AF89" s="19" t="s">
        <v>59</v>
      </c>
      <c r="AG89" s="19">
        <f>G89*Q89</f>
        <v>1495.5707099999991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4" t="s">
        <v>146</v>
      </c>
      <c r="B90" s="14" t="s">
        <v>37</v>
      </c>
      <c r="C90" s="14"/>
      <c r="D90" s="14"/>
      <c r="E90" s="14"/>
      <c r="F90" s="14"/>
      <c r="G90" s="15">
        <v>0</v>
      </c>
      <c r="H90" s="14">
        <v>60</v>
      </c>
      <c r="I90" s="14" t="s">
        <v>38</v>
      </c>
      <c r="J90" s="14"/>
      <c r="K90" s="14"/>
      <c r="L90" s="14">
        <f t="shared" si="19"/>
        <v>0</v>
      </c>
      <c r="M90" s="14"/>
      <c r="N90" s="14"/>
      <c r="O90" s="14">
        <v>0</v>
      </c>
      <c r="P90" s="14">
        <f t="shared" si="20"/>
        <v>0</v>
      </c>
      <c r="Q90" s="16"/>
      <c r="R90" s="16"/>
      <c r="S90" s="14"/>
      <c r="T90" s="14" t="e">
        <f t="shared" si="21"/>
        <v>#DIV/0!</v>
      </c>
      <c r="U90" s="14" t="e">
        <f t="shared" si="22"/>
        <v>#DIV/0!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 t="s">
        <v>55</v>
      </c>
      <c r="AG90" s="14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147</v>
      </c>
      <c r="B91" s="1" t="s">
        <v>43</v>
      </c>
      <c r="C91" s="1">
        <v>486</v>
      </c>
      <c r="D91" s="1">
        <v>660</v>
      </c>
      <c r="E91" s="1">
        <v>471</v>
      </c>
      <c r="F91" s="1">
        <v>651</v>
      </c>
      <c r="G91" s="8">
        <v>0.3</v>
      </c>
      <c r="H91" s="1">
        <v>40</v>
      </c>
      <c r="I91" s="1" t="s">
        <v>38</v>
      </c>
      <c r="J91" s="1"/>
      <c r="K91" s="1">
        <v>484</v>
      </c>
      <c r="L91" s="1">
        <f t="shared" si="19"/>
        <v>-13</v>
      </c>
      <c r="M91" s="1"/>
      <c r="N91" s="1"/>
      <c r="O91" s="1">
        <v>85.649999999999906</v>
      </c>
      <c r="P91" s="1">
        <f t="shared" si="20"/>
        <v>94.2</v>
      </c>
      <c r="Q91" s="5">
        <f t="shared" ref="Q91:Q94" si="24">11*P91-O91-F91</f>
        <v>299.55000000000018</v>
      </c>
      <c r="R91" s="5"/>
      <c r="S91" s="1"/>
      <c r="T91" s="1">
        <f t="shared" si="21"/>
        <v>11</v>
      </c>
      <c r="U91" s="1">
        <f t="shared" si="22"/>
        <v>7.8200636942675139</v>
      </c>
      <c r="V91" s="1">
        <v>93</v>
      </c>
      <c r="W91" s="1">
        <v>97.8</v>
      </c>
      <c r="X91" s="1">
        <v>95.6</v>
      </c>
      <c r="Y91" s="1">
        <v>98.2</v>
      </c>
      <c r="Z91" s="1">
        <v>96.8</v>
      </c>
      <c r="AA91" s="1">
        <v>95.6</v>
      </c>
      <c r="AB91" s="1">
        <v>86</v>
      </c>
      <c r="AC91" s="1">
        <v>80.599999999999994</v>
      </c>
      <c r="AD91" s="1">
        <v>79.400000000000006</v>
      </c>
      <c r="AE91" s="1">
        <v>85.4</v>
      </c>
      <c r="AF91" s="1"/>
      <c r="AG91" s="1">
        <f>G91*Q91</f>
        <v>89.865000000000052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148</v>
      </c>
      <c r="B92" s="1" t="s">
        <v>43</v>
      </c>
      <c r="C92" s="1">
        <v>416</v>
      </c>
      <c r="D92" s="1">
        <v>458</v>
      </c>
      <c r="E92" s="1">
        <v>361</v>
      </c>
      <c r="F92" s="1">
        <v>477</v>
      </c>
      <c r="G92" s="8">
        <v>0.3</v>
      </c>
      <c r="H92" s="1">
        <v>40</v>
      </c>
      <c r="I92" s="1" t="s">
        <v>38</v>
      </c>
      <c r="J92" s="1"/>
      <c r="K92" s="1">
        <v>389</v>
      </c>
      <c r="L92" s="1">
        <f t="shared" si="19"/>
        <v>-28</v>
      </c>
      <c r="M92" s="1"/>
      <c r="N92" s="1"/>
      <c r="O92" s="1">
        <v>74.799999999999841</v>
      </c>
      <c r="P92" s="1">
        <f t="shared" si="20"/>
        <v>72.2</v>
      </c>
      <c r="Q92" s="5">
        <f t="shared" si="24"/>
        <v>242.4000000000002</v>
      </c>
      <c r="R92" s="5"/>
      <c r="S92" s="1"/>
      <c r="T92" s="1">
        <f t="shared" si="21"/>
        <v>11</v>
      </c>
      <c r="U92" s="1">
        <f t="shared" si="22"/>
        <v>7.6426592797783908</v>
      </c>
      <c r="V92" s="1">
        <v>68.8</v>
      </c>
      <c r="W92" s="1">
        <v>72.400000000000006</v>
      </c>
      <c r="X92" s="1">
        <v>80</v>
      </c>
      <c r="Y92" s="1">
        <v>79.599999999999994</v>
      </c>
      <c r="Z92" s="1">
        <v>79</v>
      </c>
      <c r="AA92" s="1">
        <v>80.400000000000006</v>
      </c>
      <c r="AB92" s="1">
        <v>67.2</v>
      </c>
      <c r="AC92" s="1">
        <v>59</v>
      </c>
      <c r="AD92" s="1">
        <v>60.6</v>
      </c>
      <c r="AE92" s="1">
        <v>64.599999999999994</v>
      </c>
      <c r="AF92" s="1"/>
      <c r="AG92" s="1">
        <f>G92*Q92</f>
        <v>72.720000000000056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149</v>
      </c>
      <c r="B93" s="1" t="s">
        <v>37</v>
      </c>
      <c r="C93" s="1">
        <v>27.286000000000001</v>
      </c>
      <c r="D93" s="1">
        <v>123.529</v>
      </c>
      <c r="E93" s="1">
        <v>42.673000000000002</v>
      </c>
      <c r="F93" s="1">
        <v>101.505</v>
      </c>
      <c r="G93" s="8">
        <v>1</v>
      </c>
      <c r="H93" s="1">
        <v>45</v>
      </c>
      <c r="I93" s="1" t="s">
        <v>38</v>
      </c>
      <c r="J93" s="1"/>
      <c r="K93" s="1">
        <v>43.3</v>
      </c>
      <c r="L93" s="1">
        <f t="shared" si="19"/>
        <v>-0.62699999999999534</v>
      </c>
      <c r="M93" s="1"/>
      <c r="N93" s="1"/>
      <c r="O93" s="1">
        <v>3.9269999999999921</v>
      </c>
      <c r="P93" s="1">
        <f t="shared" si="20"/>
        <v>8.5346000000000011</v>
      </c>
      <c r="Q93" s="5"/>
      <c r="R93" s="5"/>
      <c r="S93" s="1"/>
      <c r="T93" s="1">
        <f t="shared" si="21"/>
        <v>12.353478780493518</v>
      </c>
      <c r="U93" s="1">
        <f t="shared" si="22"/>
        <v>12.353478780493518</v>
      </c>
      <c r="V93" s="1">
        <v>12.1614</v>
      </c>
      <c r="W93" s="1">
        <v>13.1416</v>
      </c>
      <c r="X93" s="1">
        <v>16.211600000000001</v>
      </c>
      <c r="Y93" s="1">
        <v>16.743400000000001</v>
      </c>
      <c r="Z93" s="1">
        <v>13.12</v>
      </c>
      <c r="AA93" s="1">
        <v>13.4306</v>
      </c>
      <c r="AB93" s="1">
        <v>16.5564</v>
      </c>
      <c r="AC93" s="1">
        <v>17.8444</v>
      </c>
      <c r="AD93" s="1">
        <v>14.835000000000001</v>
      </c>
      <c r="AE93" s="1">
        <v>13.708600000000001</v>
      </c>
      <c r="AF93" s="1"/>
      <c r="AG93" s="1">
        <f>G93*Q93</f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150</v>
      </c>
      <c r="B94" s="1" t="s">
        <v>37</v>
      </c>
      <c r="C94" s="1">
        <v>332.29899999999998</v>
      </c>
      <c r="D94" s="1">
        <v>540.98500000000001</v>
      </c>
      <c r="E94" s="1">
        <v>278.22899999999998</v>
      </c>
      <c r="F94" s="1">
        <v>524.23400000000004</v>
      </c>
      <c r="G94" s="8">
        <v>1</v>
      </c>
      <c r="H94" s="1">
        <v>50</v>
      </c>
      <c r="I94" s="1" t="s">
        <v>38</v>
      </c>
      <c r="J94" s="1"/>
      <c r="K94" s="1">
        <v>318.22500000000002</v>
      </c>
      <c r="L94" s="1">
        <f t="shared" si="19"/>
        <v>-39.996000000000038</v>
      </c>
      <c r="M94" s="1"/>
      <c r="N94" s="1"/>
      <c r="O94" s="1">
        <v>27.873458999999801</v>
      </c>
      <c r="P94" s="1">
        <f t="shared" si="20"/>
        <v>55.645799999999994</v>
      </c>
      <c r="Q94" s="5">
        <f t="shared" si="24"/>
        <v>59.996341000000143</v>
      </c>
      <c r="R94" s="5"/>
      <c r="S94" s="1"/>
      <c r="T94" s="1">
        <f t="shared" si="21"/>
        <v>11</v>
      </c>
      <c r="U94" s="1">
        <f t="shared" si="22"/>
        <v>9.9218172620395411</v>
      </c>
      <c r="V94" s="1">
        <v>65.902599999999993</v>
      </c>
      <c r="W94" s="1">
        <v>66.228200000000001</v>
      </c>
      <c r="X94" s="1">
        <v>55.109799999999993</v>
      </c>
      <c r="Y94" s="1">
        <v>57.218800000000002</v>
      </c>
      <c r="Z94" s="1">
        <v>66.060400000000001</v>
      </c>
      <c r="AA94" s="1">
        <v>66.817399999999992</v>
      </c>
      <c r="AB94" s="1">
        <v>54.942399999999999</v>
      </c>
      <c r="AC94" s="1">
        <v>53.040399999999998</v>
      </c>
      <c r="AD94" s="1">
        <v>55.9908</v>
      </c>
      <c r="AE94" s="1">
        <v>56.914000000000001</v>
      </c>
      <c r="AF94" s="1"/>
      <c r="AG94" s="1">
        <f>G94*Q94</f>
        <v>59.996341000000143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4" t="s">
        <v>151</v>
      </c>
      <c r="B95" s="14" t="s">
        <v>43</v>
      </c>
      <c r="C95" s="14"/>
      <c r="D95" s="14"/>
      <c r="E95" s="14"/>
      <c r="F95" s="14"/>
      <c r="G95" s="15">
        <v>0</v>
      </c>
      <c r="H95" s="14">
        <v>40</v>
      </c>
      <c r="I95" s="14" t="s">
        <v>38</v>
      </c>
      <c r="J95" s="14"/>
      <c r="K95" s="14"/>
      <c r="L95" s="14">
        <f t="shared" si="19"/>
        <v>0</v>
      </c>
      <c r="M95" s="14"/>
      <c r="N95" s="14"/>
      <c r="O95" s="14">
        <v>0</v>
      </c>
      <c r="P95" s="14">
        <f t="shared" si="20"/>
        <v>0</v>
      </c>
      <c r="Q95" s="16"/>
      <c r="R95" s="16"/>
      <c r="S95" s="14"/>
      <c r="T95" s="14" t="e">
        <f t="shared" si="21"/>
        <v>#DIV/0!</v>
      </c>
      <c r="U95" s="14" t="e">
        <f t="shared" si="22"/>
        <v>#DIV/0!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 t="s">
        <v>55</v>
      </c>
      <c r="AG95" s="14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152</v>
      </c>
      <c r="B96" s="1" t="s">
        <v>43</v>
      </c>
      <c r="C96" s="1">
        <v>212</v>
      </c>
      <c r="D96" s="1">
        <v>508</v>
      </c>
      <c r="E96" s="1">
        <v>301</v>
      </c>
      <c r="F96" s="1">
        <v>401</v>
      </c>
      <c r="G96" s="8">
        <v>0.3</v>
      </c>
      <c r="H96" s="1">
        <v>40</v>
      </c>
      <c r="I96" s="1" t="s">
        <v>38</v>
      </c>
      <c r="J96" s="1"/>
      <c r="K96" s="1">
        <v>306</v>
      </c>
      <c r="L96" s="1">
        <f t="shared" si="19"/>
        <v>-5</v>
      </c>
      <c r="M96" s="1"/>
      <c r="N96" s="1"/>
      <c r="O96" s="1">
        <v>0</v>
      </c>
      <c r="P96" s="1">
        <f t="shared" si="20"/>
        <v>60.2</v>
      </c>
      <c r="Q96" s="5">
        <f>11*P96-O96-F96</f>
        <v>261.20000000000005</v>
      </c>
      <c r="R96" s="5"/>
      <c r="S96" s="1"/>
      <c r="T96" s="1">
        <f t="shared" si="21"/>
        <v>11</v>
      </c>
      <c r="U96" s="1">
        <f t="shared" si="22"/>
        <v>6.6611295681063121</v>
      </c>
      <c r="V96" s="1">
        <v>52.4</v>
      </c>
      <c r="W96" s="1">
        <v>61.2</v>
      </c>
      <c r="X96" s="1">
        <v>67.2</v>
      </c>
      <c r="Y96" s="1">
        <v>60.2</v>
      </c>
      <c r="Z96" s="1">
        <v>54</v>
      </c>
      <c r="AA96" s="1">
        <v>53.4</v>
      </c>
      <c r="AB96" s="1">
        <v>51.6</v>
      </c>
      <c r="AC96" s="1">
        <v>49.2</v>
      </c>
      <c r="AD96" s="1">
        <v>48.8</v>
      </c>
      <c r="AE96" s="1">
        <v>52.6</v>
      </c>
      <c r="AF96" s="1"/>
      <c r="AG96" s="1">
        <f>G96*Q96</f>
        <v>78.360000000000014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4" t="s">
        <v>153</v>
      </c>
      <c r="B97" s="14" t="s">
        <v>43</v>
      </c>
      <c r="C97" s="14"/>
      <c r="D97" s="14"/>
      <c r="E97" s="14"/>
      <c r="F97" s="14"/>
      <c r="G97" s="15">
        <v>0</v>
      </c>
      <c r="H97" s="14">
        <v>45</v>
      </c>
      <c r="I97" s="14" t="s">
        <v>38</v>
      </c>
      <c r="J97" s="14"/>
      <c r="K97" s="14"/>
      <c r="L97" s="14">
        <f t="shared" si="19"/>
        <v>0</v>
      </c>
      <c r="M97" s="14"/>
      <c r="N97" s="14"/>
      <c r="O97" s="14">
        <v>0</v>
      </c>
      <c r="P97" s="14">
        <f t="shared" si="20"/>
        <v>0</v>
      </c>
      <c r="Q97" s="16"/>
      <c r="R97" s="16"/>
      <c r="S97" s="14"/>
      <c r="T97" s="14" t="e">
        <f t="shared" si="21"/>
        <v>#DIV/0!</v>
      </c>
      <c r="U97" s="14" t="e">
        <f t="shared" si="22"/>
        <v>#DIV/0!</v>
      </c>
      <c r="V97" s="14">
        <v>0</v>
      </c>
      <c r="W97" s="14">
        <v>0</v>
      </c>
      <c r="X97" s="14">
        <v>0</v>
      </c>
      <c r="Y97" s="14">
        <v>0</v>
      </c>
      <c r="Z97" s="14">
        <v>-0.2</v>
      </c>
      <c r="AA97" s="14">
        <v>-0.2</v>
      </c>
      <c r="AB97" s="14">
        <v>0</v>
      </c>
      <c r="AC97" s="14">
        <v>0</v>
      </c>
      <c r="AD97" s="14">
        <v>-0.2</v>
      </c>
      <c r="AE97" s="14">
        <v>-0.2</v>
      </c>
      <c r="AF97" s="14" t="s">
        <v>55</v>
      </c>
      <c r="AG97" s="14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4" t="s">
        <v>154</v>
      </c>
      <c r="B98" s="14" t="s">
        <v>37</v>
      </c>
      <c r="C98" s="14"/>
      <c r="D98" s="14"/>
      <c r="E98" s="14"/>
      <c r="F98" s="14"/>
      <c r="G98" s="15">
        <v>0</v>
      </c>
      <c r="H98" s="14">
        <v>180</v>
      </c>
      <c r="I98" s="14" t="s">
        <v>38</v>
      </c>
      <c r="J98" s="14"/>
      <c r="K98" s="14"/>
      <c r="L98" s="14">
        <f t="shared" si="19"/>
        <v>0</v>
      </c>
      <c r="M98" s="14"/>
      <c r="N98" s="14"/>
      <c r="O98" s="14">
        <v>0</v>
      </c>
      <c r="P98" s="14">
        <f t="shared" si="20"/>
        <v>0</v>
      </c>
      <c r="Q98" s="16"/>
      <c r="R98" s="16"/>
      <c r="S98" s="14"/>
      <c r="T98" s="14" t="e">
        <f t="shared" si="21"/>
        <v>#DIV/0!</v>
      </c>
      <c r="U98" s="14" t="e">
        <f t="shared" si="22"/>
        <v>#DIV/0!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 t="s">
        <v>155</v>
      </c>
      <c r="AG98" s="14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G9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2025-09-02T12:17:28Z</dcterms:created>
  <dcterms:modified xsi:type="dcterms:W3CDTF">2025-09-02T12:31:49Z</dcterms:modified>
</cp:coreProperties>
</file>