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Создание расчетов\ПОКОМ_КИ_UK_Sch\"/>
    </mc:Choice>
  </mc:AlternateContent>
  <xr:revisionPtr revIDLastSave="0" documentId="13_ncr:1_{C2C7B07F-527A-49B6-89D8-F2F5B1D606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Q38" i="1" l="1"/>
  <c r="Q29" i="1"/>
  <c r="Q37" i="1"/>
  <c r="Q35" i="1"/>
  <c r="Q34" i="1"/>
  <c r="Q33" i="1"/>
  <c r="Q19" i="1"/>
  <c r="Q18" i="1"/>
  <c r="Q16" i="1"/>
  <c r="Q15" i="1"/>
  <c r="Q11" i="1"/>
  <c r="Q8" i="1"/>
  <c r="Q7" i="1"/>
  <c r="T42" i="1" l="1"/>
  <c r="P42" i="1"/>
  <c r="U42" i="1" s="1"/>
  <c r="P41" i="1"/>
  <c r="T41" i="1" s="1"/>
  <c r="T40" i="1"/>
  <c r="P40" i="1"/>
  <c r="U40" i="1" s="1"/>
  <c r="U41" i="1" l="1"/>
  <c r="P7" i="1"/>
  <c r="P8" i="1"/>
  <c r="P9" i="1"/>
  <c r="P10" i="1"/>
  <c r="P13" i="1"/>
  <c r="P11" i="1"/>
  <c r="P12" i="1"/>
  <c r="P14" i="1"/>
  <c r="P15" i="1"/>
  <c r="P16" i="1"/>
  <c r="P17" i="1"/>
  <c r="P18" i="1"/>
  <c r="P19" i="1"/>
  <c r="P20" i="1"/>
  <c r="P21" i="1"/>
  <c r="P23" i="1"/>
  <c r="P25" i="1"/>
  <c r="P32" i="1"/>
  <c r="P26" i="1"/>
  <c r="P27" i="1"/>
  <c r="P28" i="1"/>
  <c r="P29" i="1"/>
  <c r="P22" i="1"/>
  <c r="P24" i="1"/>
  <c r="P30" i="1"/>
  <c r="P31" i="1"/>
  <c r="P33" i="1"/>
  <c r="P34" i="1"/>
  <c r="P35" i="1"/>
  <c r="P36" i="1"/>
  <c r="P37" i="1"/>
  <c r="P38" i="1"/>
  <c r="P6" i="1"/>
  <c r="U38" i="1" l="1"/>
  <c r="T38" i="1"/>
  <c r="U36" i="1"/>
  <c r="T36" i="1"/>
  <c r="U34" i="1"/>
  <c r="T34" i="1"/>
  <c r="U31" i="1"/>
  <c r="T31" i="1"/>
  <c r="U24" i="1"/>
  <c r="T24" i="1"/>
  <c r="U29" i="1"/>
  <c r="T29" i="1"/>
  <c r="U27" i="1"/>
  <c r="T27" i="1"/>
  <c r="U32" i="1"/>
  <c r="T32" i="1"/>
  <c r="U23" i="1"/>
  <c r="T23" i="1"/>
  <c r="U20" i="1"/>
  <c r="T20" i="1"/>
  <c r="U18" i="1"/>
  <c r="T18" i="1"/>
  <c r="U16" i="1"/>
  <c r="T16" i="1"/>
  <c r="U14" i="1"/>
  <c r="T14" i="1"/>
  <c r="U11" i="1"/>
  <c r="T11" i="1"/>
  <c r="U10" i="1"/>
  <c r="T10" i="1"/>
  <c r="U8" i="1"/>
  <c r="T8" i="1"/>
  <c r="T6" i="1"/>
  <c r="U6" i="1"/>
  <c r="U37" i="1"/>
  <c r="T37" i="1"/>
  <c r="U35" i="1"/>
  <c r="T35" i="1"/>
  <c r="U33" i="1"/>
  <c r="T33" i="1"/>
  <c r="U30" i="1"/>
  <c r="T30" i="1"/>
  <c r="U22" i="1"/>
  <c r="T22" i="1"/>
  <c r="U28" i="1"/>
  <c r="T28" i="1"/>
  <c r="U26" i="1"/>
  <c r="T26" i="1"/>
  <c r="U25" i="1"/>
  <c r="T25" i="1"/>
  <c r="U21" i="1"/>
  <c r="T21" i="1"/>
  <c r="U19" i="1"/>
  <c r="T19" i="1"/>
  <c r="U17" i="1"/>
  <c r="T17" i="1"/>
  <c r="U15" i="1"/>
  <c r="T15" i="1"/>
  <c r="U12" i="1"/>
  <c r="T12" i="1"/>
  <c r="U13" i="1"/>
  <c r="T13" i="1"/>
  <c r="U9" i="1"/>
  <c r="T9" i="1"/>
  <c r="U7" i="1"/>
  <c r="T7" i="1"/>
  <c r="AF38" i="1"/>
  <c r="K38" i="1"/>
  <c r="AF37" i="1"/>
  <c r="K37" i="1"/>
  <c r="AF36" i="1"/>
  <c r="K36" i="1"/>
  <c r="AF35" i="1"/>
  <c r="K35" i="1"/>
  <c r="AF34" i="1"/>
  <c r="K34" i="1"/>
  <c r="AF33" i="1"/>
  <c r="K33" i="1"/>
  <c r="AF31" i="1"/>
  <c r="K31" i="1"/>
  <c r="AF30" i="1"/>
  <c r="K30" i="1"/>
  <c r="K24" i="1"/>
  <c r="K22" i="1"/>
  <c r="AF29" i="1"/>
  <c r="K29" i="1"/>
  <c r="AF28" i="1"/>
  <c r="K28" i="1"/>
  <c r="AF27" i="1"/>
  <c r="K27" i="1"/>
  <c r="AF26" i="1"/>
  <c r="K26" i="1"/>
  <c r="K32" i="1"/>
  <c r="AF25" i="1"/>
  <c r="K25" i="1"/>
  <c r="AF23" i="1"/>
  <c r="K23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AF10" i="1"/>
  <c r="K10" i="1"/>
  <c r="AF9" i="1"/>
  <c r="K9" i="1"/>
  <c r="K42" i="1"/>
  <c r="K40" i="1"/>
  <c r="AF8" i="1"/>
  <c r="K8" i="1"/>
  <c r="AF7" i="1"/>
  <c r="K7" i="1"/>
  <c r="AF6" i="1"/>
  <c r="K6" i="1"/>
  <c r="K41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<sst xmlns="http://schemas.openxmlformats.org/spreadsheetml/2006/main" count="135" uniqueCount="86">
  <si>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</si>
  <si>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</si>
  <si>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</si>
  <si>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</si>
  <si>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</si>
  <si>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</si>
  <si>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</si>
  <si>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</si>
  <si>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</si>
  <si>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</si>
  <si>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</si>
  <si>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</si>
  <si>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</si>
  <si>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</si>
  <si>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</si>
  <si>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</si>
  <si>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</si>
  <si>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</si>
  <si>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</si>
  <si>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</si>
  <si>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</si>
  <si>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</si>
  <si>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</si>
  <si>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16,06,</t>
  </si>
  <si>
    <t>10,06,</t>
  </si>
  <si>
    <t>26,05,</t>
  </si>
  <si>
    <t>19,05,</t>
  </si>
  <si>
    <t>12,05,</t>
  </si>
  <si>
    <t>06,05,</t>
  </si>
  <si>
    <t>29,04,</t>
  </si>
  <si>
    <t>21,04,</t>
  </si>
  <si>
    <t>14,04,</t>
  </si>
  <si>
    <t>07,04,</t>
  </si>
  <si>
    <t>3534796 Масло сливочное ж.82,5% 180г фольга ТМ Папа может(вл 12)  Останкино</t>
  </si>
  <si>
    <t>шт</t>
  </si>
  <si>
    <t>дубль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</si>
  <si>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</si>
  <si>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</si>
  <si>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</si>
  <si>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</si>
  <si>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</si>
  <si>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</si>
  <si>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продажи!!!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</si>
  <si>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</si>
  <si>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</si>
  <si>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</si>
  <si>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</si>
  <si>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</si>
  <si>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</si>
  <si>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</si>
  <si>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</si>
  <si>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</si>
  <si>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</si>
  <si>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</si>
  <si>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</si>
  <si>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</si>
  <si>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</si>
  <si>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</si>
  <si>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</si>
  <si>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</si>
  <si>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</si>
  <si>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</si>
  <si>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</si>
  <si>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</si>
  <si>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нужно увеличить продажи!!! (до 10,07,25)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</si>
  <si>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</si>
  <si>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</si>
  <si>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</si>
  <si>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</si>
  <si>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</si>
  <si>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нужно увеличить продажи!!! (до 30,05,25)</t>
  </si>
  <si>
    <t>Сыр полутвердый "Голландский" с массовой долей жира в пересчете на сухое  Останкино</t>
  </si>
  <si>
    <t>нужно увеличить продажи!!! (до 06,07,25)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</si>
  <si>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</si>
  <si>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</si>
  <si>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</si>
  <si>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</si>
  <si>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</si>
  <si>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</si>
  <si>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</si>
  <si>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 (до 04,07,25)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</si>
  <si>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</si>
  <si>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</si>
  <si>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25,07,25)</t>
  </si>
  <si>
    <t>заказ</t>
  </si>
  <si>
    <t>16,06,(2)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</si>
</sst>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5" sqref="Q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0" width="6" customWidth="1"/>
    <col min="31" max="31" width="55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84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85</v>
      </c>
      <c r="R4" s="1"/>
      <c r="S4" s="1"/>
      <c r="T4" s="1"/>
      <c r="U4" s="1"/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2751.4970000000003</v>
      </c>
      <c r="F5" s="4">
        <f>SUM(F6:F498)</f>
        <v>3668.8679999999999</v>
      </c>
      <c r="G5" s="7"/>
      <c r="H5" s="1"/>
      <c r="I5" s="1"/>
      <c r="J5" s="4">
        <f t="shared" ref="J5:R5" si="0">SUM(J6:J498)</f>
        <v>2977.6</v>
      </c>
      <c r="K5" s="4">
        <f t="shared" si="0"/>
        <v>-226.10299999999998</v>
      </c>
      <c r="L5" s="4">
        <f t="shared" si="0"/>
        <v>0</v>
      </c>
      <c r="M5" s="4">
        <f t="shared" si="0"/>
        <v>0</v>
      </c>
      <c r="N5" s="4">
        <f t="shared" si="0"/>
        <v>2153.1686</v>
      </c>
      <c r="O5" s="4">
        <f t="shared" si="0"/>
        <v>2843.4821999999995</v>
      </c>
      <c r="P5" s="4">
        <f t="shared" si="0"/>
        <v>550.29940000000011</v>
      </c>
      <c r="Q5" s="4">
        <f>SUM(Q6:Q38)</f>
        <v>1998.7336000000003</v>
      </c>
      <c r="R5" s="4">
        <f t="shared" si="0"/>
        <v>0</v>
      </c>
      <c r="S5" s="1"/>
      <c r="T5" s="1"/>
      <c r="U5" s="1"/>
      <c r="V5" s="4">
        <f t="shared" ref="V5:AD5" si="1">SUM(V6:V498)</f>
        <v>586.48559999999998</v>
      </c>
      <c r="W5" s="4">
        <f t="shared" si="1"/>
        <v>487.18579999999997</v>
      </c>
      <c r="X5" s="4">
        <f t="shared" si="1"/>
        <v>593.78339999999992</v>
      </c>
      <c r="Y5" s="4">
        <f t="shared" si="1"/>
        <v>520.05560000000003</v>
      </c>
      <c r="Z5" s="4">
        <f t="shared" si="1"/>
        <v>514.99440000000004</v>
      </c>
      <c r="AA5" s="4">
        <f t="shared" si="1"/>
        <v>552.50279999999998</v>
      </c>
      <c r="AB5" s="4">
        <f t="shared" si="1"/>
        <v>646.11360000000002</v>
      </c>
      <c r="AC5" s="4">
        <f t="shared" si="1"/>
        <v>831.5838</v>
      </c>
      <c r="AD5" s="4">
        <f t="shared" si="1"/>
        <v>698.59879999999998</v>
      </c>
      <c r="AE5" s="1"/>
      <c r="AF5" s="4">
        <f>SUM(AF6:AF498)</f>
        <v>347.65359999999998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34</v>
      </c>
      <c r="C6" s="1">
        <v>48</v>
      </c>
      <c r="D6" s="1"/>
      <c r="E6" s="1">
        <v>5</v>
      </c>
      <c r="F6" s="1">
        <v>42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38" si="2">E6-J6</f>
        <v>-1</v>
      </c>
      <c r="L6" s="1"/>
      <c r="M6" s="1"/>
      <c r="N6" s="1"/>
      <c r="O6" s="1"/>
      <c r="P6" s="1">
        <f>E6/5</f>
        <v>1</v>
      </c>
      <c r="Q6" s="5"/>
      <c r="R6" s="5"/>
      <c r="S6" s="1"/>
      <c r="T6" s="1">
        <f>(F6+N6+O6+Q6)/P6</f>
        <v>42</v>
      </c>
      <c r="U6" s="1">
        <f>(F6+N6+O6)/P6</f>
        <v>42</v>
      </c>
      <c r="V6" s="1">
        <v>1</v>
      </c>
      <c r="W6" s="1">
        <v>2.6</v>
      </c>
      <c r="X6" s="1">
        <v>3.6</v>
      </c>
      <c r="Y6" s="1">
        <v>1.6</v>
      </c>
      <c r="Z6" s="1">
        <v>2.4</v>
      </c>
      <c r="AA6" s="1">
        <v>2</v>
      </c>
      <c r="AB6" s="1">
        <v>2.8</v>
      </c>
      <c r="AC6" s="1">
        <v>1.6</v>
      </c>
      <c r="AD6" s="1">
        <v>3.6</v>
      </c>
      <c r="AE6" s="28" t="s">
        <v>42</v>
      </c>
      <c r="AF6" s="1">
        <f t="shared" ref="AF6:AF10" si="3">G6*Q6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90</v>
      </c>
      <c r="D7" s="1">
        <v>5</v>
      </c>
      <c r="E7" s="1">
        <v>38</v>
      </c>
      <c r="F7" s="1">
        <v>52</v>
      </c>
      <c r="G7" s="7">
        <v>0.18</v>
      </c>
      <c r="H7" s="1">
        <v>270</v>
      </c>
      <c r="I7" s="1">
        <v>9988438</v>
      </c>
      <c r="J7" s="1">
        <v>38</v>
      </c>
      <c r="K7" s="1">
        <f t="shared" si="2"/>
        <v>0</v>
      </c>
      <c r="L7" s="1"/>
      <c r="M7" s="1"/>
      <c r="N7" s="1"/>
      <c r="O7" s="1"/>
      <c r="P7" s="1">
        <f t="shared" ref="P7:P38" si="4">E7/5</f>
        <v>7.6</v>
      </c>
      <c r="Q7" s="5">
        <f t="shared" ref="Q7:Q11" si="5">20*P7-O7-N7-F7</f>
        <v>100</v>
      </c>
      <c r="R7" s="5"/>
      <c r="S7" s="1"/>
      <c r="T7" s="1">
        <f t="shared" ref="T7:T38" si="6">(F7+N7+O7+Q7)/P7</f>
        <v>20</v>
      </c>
      <c r="U7" s="1">
        <f t="shared" ref="U7:U38" si="7">(F7+N7+O7)/P7</f>
        <v>6.8421052631578947</v>
      </c>
      <c r="V7" s="1">
        <v>4</v>
      </c>
      <c r="W7" s="1">
        <v>4.5999999999999996</v>
      </c>
      <c r="X7" s="1">
        <v>7.4</v>
      </c>
      <c r="Y7" s="1">
        <v>6.4</v>
      </c>
      <c r="Z7" s="1">
        <v>4.2</v>
      </c>
      <c r="AA7" s="1">
        <v>3.8</v>
      </c>
      <c r="AB7" s="1">
        <v>11</v>
      </c>
      <c r="AC7" s="1">
        <v>6.6</v>
      </c>
      <c r="AD7" s="1">
        <v>9.1999999999999993</v>
      </c>
      <c r="AE7" s="1"/>
      <c r="AF7" s="1">
        <f t="shared" si="3"/>
        <v>18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104</v>
      </c>
      <c r="D8" s="1">
        <v>3</v>
      </c>
      <c r="E8" s="1">
        <v>26</v>
      </c>
      <c r="F8" s="1">
        <v>78</v>
      </c>
      <c r="G8" s="7">
        <v>0.18</v>
      </c>
      <c r="H8" s="1">
        <v>270</v>
      </c>
      <c r="I8" s="1">
        <v>9988445</v>
      </c>
      <c r="J8" s="1">
        <v>26</v>
      </c>
      <c r="K8" s="1">
        <f t="shared" si="2"/>
        <v>0</v>
      </c>
      <c r="L8" s="1"/>
      <c r="M8" s="1"/>
      <c r="N8" s="1"/>
      <c r="O8" s="1"/>
      <c r="P8" s="1">
        <f t="shared" si="4"/>
        <v>5.2</v>
      </c>
      <c r="Q8" s="5">
        <f t="shared" si="5"/>
        <v>26</v>
      </c>
      <c r="R8" s="5"/>
      <c r="S8" s="1"/>
      <c r="T8" s="1">
        <f t="shared" si="6"/>
        <v>20</v>
      </c>
      <c r="U8" s="1">
        <f t="shared" si="7"/>
        <v>15</v>
      </c>
      <c r="V8" s="1">
        <v>3.4</v>
      </c>
      <c r="W8" s="1">
        <v>3.6</v>
      </c>
      <c r="X8" s="1">
        <v>7.2</v>
      </c>
      <c r="Y8" s="1">
        <v>6.4</v>
      </c>
      <c r="Z8" s="1">
        <v>4</v>
      </c>
      <c r="AA8" s="1">
        <v>1.8</v>
      </c>
      <c r="AB8" s="1">
        <v>8.4</v>
      </c>
      <c r="AC8" s="1">
        <v>6.6</v>
      </c>
      <c r="AD8" s="1">
        <v>7.8</v>
      </c>
      <c r="AE8" s="1"/>
      <c r="AF8" s="1">
        <f t="shared" si="3"/>
        <v>4.68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34</v>
      </c>
      <c r="C9" s="1">
        <v>68</v>
      </c>
      <c r="D9" s="1"/>
      <c r="E9" s="1">
        <v>10</v>
      </c>
      <c r="F9" s="1">
        <v>58</v>
      </c>
      <c r="G9" s="7">
        <v>0.4</v>
      </c>
      <c r="H9" s="1">
        <v>270</v>
      </c>
      <c r="I9" s="1">
        <v>9988452</v>
      </c>
      <c r="J9" s="1">
        <v>10</v>
      </c>
      <c r="K9" s="1">
        <f t="shared" si="2"/>
        <v>0</v>
      </c>
      <c r="L9" s="1"/>
      <c r="M9" s="1"/>
      <c r="N9" s="1"/>
      <c r="O9" s="1"/>
      <c r="P9" s="1">
        <f t="shared" si="4"/>
        <v>2</v>
      </c>
      <c r="Q9" s="5"/>
      <c r="R9" s="5"/>
      <c r="S9" s="1"/>
      <c r="T9" s="1">
        <f t="shared" si="6"/>
        <v>29</v>
      </c>
      <c r="U9" s="1">
        <f t="shared" si="7"/>
        <v>29</v>
      </c>
      <c r="V9" s="1">
        <v>0.4</v>
      </c>
      <c r="W9" s="1">
        <v>3</v>
      </c>
      <c r="X9" s="1">
        <v>3</v>
      </c>
      <c r="Y9" s="1">
        <v>4</v>
      </c>
      <c r="Z9" s="1">
        <v>1.8</v>
      </c>
      <c r="AA9" s="1">
        <v>1.6</v>
      </c>
      <c r="AB9" s="1">
        <v>4.2</v>
      </c>
      <c r="AC9" s="1">
        <v>6.4</v>
      </c>
      <c r="AD9" s="1">
        <v>3.2</v>
      </c>
      <c r="AE9" s="28" t="s">
        <v>42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34</v>
      </c>
      <c r="C10" s="1">
        <v>79</v>
      </c>
      <c r="D10" s="1"/>
      <c r="E10" s="1">
        <v>2</v>
      </c>
      <c r="F10" s="1">
        <v>77</v>
      </c>
      <c r="G10" s="7">
        <v>0.4</v>
      </c>
      <c r="H10" s="1">
        <v>270</v>
      </c>
      <c r="I10" s="1">
        <v>9988476</v>
      </c>
      <c r="J10" s="1">
        <v>2</v>
      </c>
      <c r="K10" s="1">
        <f t="shared" si="2"/>
        <v>0</v>
      </c>
      <c r="L10" s="1"/>
      <c r="M10" s="1"/>
      <c r="N10" s="1"/>
      <c r="O10" s="1"/>
      <c r="P10" s="1">
        <f t="shared" si="4"/>
        <v>0.4</v>
      </c>
      <c r="Q10" s="5"/>
      <c r="R10" s="5"/>
      <c r="S10" s="1"/>
      <c r="T10" s="1">
        <f t="shared" si="6"/>
        <v>192.5</v>
      </c>
      <c r="U10" s="1">
        <f t="shared" si="7"/>
        <v>192.5</v>
      </c>
      <c r="V10" s="1">
        <v>0.8</v>
      </c>
      <c r="W10" s="1">
        <v>0.6</v>
      </c>
      <c r="X10" s="1">
        <v>0</v>
      </c>
      <c r="Y10" s="1">
        <v>0</v>
      </c>
      <c r="Z10" s="1">
        <v>0</v>
      </c>
      <c r="AA10" s="1">
        <v>0.4</v>
      </c>
      <c r="AB10" s="1">
        <v>1.2</v>
      </c>
      <c r="AC10" s="1">
        <v>1</v>
      </c>
      <c r="AD10" s="1">
        <v>0.4</v>
      </c>
      <c r="AE10" s="28" t="s">
        <v>44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34</v>
      </c>
      <c r="C11" s="1">
        <v>273</v>
      </c>
      <c r="D11" s="1">
        <v>7</v>
      </c>
      <c r="E11" s="1">
        <v>71</v>
      </c>
      <c r="F11" s="1">
        <v>201</v>
      </c>
      <c r="G11" s="7">
        <v>0.18</v>
      </c>
      <c r="H11" s="1">
        <v>150</v>
      </c>
      <c r="I11" s="1">
        <v>5034819</v>
      </c>
      <c r="J11" s="1">
        <v>75</v>
      </c>
      <c r="K11" s="1">
        <f t="shared" si="2"/>
        <v>-4</v>
      </c>
      <c r="L11" s="1"/>
      <c r="M11" s="1"/>
      <c r="N11" s="1"/>
      <c r="O11" s="1"/>
      <c r="P11" s="1">
        <f t="shared" si="4"/>
        <v>14.2</v>
      </c>
      <c r="Q11" s="5">
        <f t="shared" si="5"/>
        <v>83</v>
      </c>
      <c r="R11" s="5"/>
      <c r="S11" s="1"/>
      <c r="T11" s="1">
        <f t="shared" si="6"/>
        <v>20</v>
      </c>
      <c r="U11" s="1">
        <f t="shared" si="7"/>
        <v>14.15492957746479</v>
      </c>
      <c r="V11" s="1">
        <v>8</v>
      </c>
      <c r="W11" s="1">
        <v>8.8000000000000007</v>
      </c>
      <c r="X11" s="1">
        <v>18.399999999999999</v>
      </c>
      <c r="Y11" s="1">
        <v>9.4</v>
      </c>
      <c r="Z11" s="1">
        <v>10.6</v>
      </c>
      <c r="AA11" s="1">
        <v>2.4</v>
      </c>
      <c r="AB11" s="1">
        <v>-1.2</v>
      </c>
      <c r="AC11" s="1">
        <v>10.6</v>
      </c>
      <c r="AD11" s="1">
        <v>5.8</v>
      </c>
      <c r="AE11" s="1" t="s">
        <v>49</v>
      </c>
      <c r="AF11" s="1">
        <f t="shared" ref="AF11:AF25" si="8">G11*Q11</f>
        <v>14.94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50</v>
      </c>
      <c r="B12" s="17" t="s">
        <v>46</v>
      </c>
      <c r="C12" s="17"/>
      <c r="D12" s="17"/>
      <c r="E12" s="17"/>
      <c r="F12" s="18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/>
      <c r="P12" s="1">
        <f t="shared" si="4"/>
        <v>0</v>
      </c>
      <c r="Q12" s="5"/>
      <c r="R12" s="5"/>
      <c r="S12" s="1"/>
      <c r="T12" s="1" t="e">
        <f t="shared" si="6"/>
        <v>#DIV/0!</v>
      </c>
      <c r="U12" s="1" t="e">
        <f t="shared" si="7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2" t="s">
        <v>45</v>
      </c>
      <c r="B13" s="23" t="s">
        <v>46</v>
      </c>
      <c r="C13" s="23">
        <v>155.28</v>
      </c>
      <c r="D13" s="23"/>
      <c r="E13" s="23">
        <v>2.68</v>
      </c>
      <c r="F13" s="24">
        <v>152.6</v>
      </c>
      <c r="G13" s="25">
        <v>0</v>
      </c>
      <c r="H13" s="26" t="e">
        <v>#N/A</v>
      </c>
      <c r="I13" s="26" t="s">
        <v>35</v>
      </c>
      <c r="J13" s="26">
        <v>2.5</v>
      </c>
      <c r="K13" s="26">
        <f>E13-J13</f>
        <v>0.18000000000000016</v>
      </c>
      <c r="L13" s="26"/>
      <c r="M13" s="26"/>
      <c r="N13" s="26"/>
      <c r="O13" s="26"/>
      <c r="P13" s="26">
        <f>E13/5</f>
        <v>0.53600000000000003</v>
      </c>
      <c r="Q13" s="27"/>
      <c r="R13" s="27"/>
      <c r="S13" s="26"/>
      <c r="T13" s="26">
        <f t="shared" si="6"/>
        <v>284.70149253731341</v>
      </c>
      <c r="U13" s="26">
        <f t="shared" si="7"/>
        <v>284.70149253731341</v>
      </c>
      <c r="V13" s="26">
        <v>1.536</v>
      </c>
      <c r="W13" s="26">
        <v>5.8119999999999994</v>
      </c>
      <c r="X13" s="26">
        <v>0.46800000000000003</v>
      </c>
      <c r="Y13" s="26">
        <v>0</v>
      </c>
      <c r="Z13" s="26">
        <v>0.97599999999999998</v>
      </c>
      <c r="AA13" s="26">
        <v>0</v>
      </c>
      <c r="AB13" s="26">
        <v>0.50800000000000001</v>
      </c>
      <c r="AC13" s="26">
        <v>0</v>
      </c>
      <c r="AD13" s="26">
        <v>0.5</v>
      </c>
      <c r="AE13" s="28" t="s">
        <v>47</v>
      </c>
      <c r="AF13" s="26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34</v>
      </c>
      <c r="C14" s="1">
        <v>52</v>
      </c>
      <c r="D14" s="1">
        <v>10</v>
      </c>
      <c r="E14" s="1">
        <v>45</v>
      </c>
      <c r="F14" s="1"/>
      <c r="G14" s="7">
        <v>0.1</v>
      </c>
      <c r="H14" s="1">
        <v>90</v>
      </c>
      <c r="I14" s="1">
        <v>8444163</v>
      </c>
      <c r="J14" s="1">
        <v>78</v>
      </c>
      <c r="K14" s="1">
        <f t="shared" si="2"/>
        <v>-33</v>
      </c>
      <c r="L14" s="1"/>
      <c r="M14" s="1"/>
      <c r="N14" s="1"/>
      <c r="O14" s="1">
        <v>245.2</v>
      </c>
      <c r="P14" s="1">
        <f t="shared" si="4"/>
        <v>9</v>
      </c>
      <c r="Q14" s="5"/>
      <c r="R14" s="5"/>
      <c r="S14" s="1"/>
      <c r="T14" s="1">
        <f t="shared" si="6"/>
        <v>27.244444444444444</v>
      </c>
      <c r="U14" s="1">
        <f t="shared" si="7"/>
        <v>27.244444444444444</v>
      </c>
      <c r="V14" s="1">
        <v>18.600000000000001</v>
      </c>
      <c r="W14" s="1">
        <v>2.2000000000000002</v>
      </c>
      <c r="X14" s="1">
        <v>10.8</v>
      </c>
      <c r="Y14" s="1">
        <v>10.6</v>
      </c>
      <c r="Z14" s="1">
        <v>9.8000000000000007</v>
      </c>
      <c r="AA14" s="1">
        <v>5.6</v>
      </c>
      <c r="AB14" s="1">
        <v>7.6</v>
      </c>
      <c r="AC14" s="1">
        <v>11</v>
      </c>
      <c r="AD14" s="1">
        <v>16.2</v>
      </c>
      <c r="AE14" s="1"/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34</v>
      </c>
      <c r="C15" s="1">
        <v>359</v>
      </c>
      <c r="D15" s="1">
        <v>34</v>
      </c>
      <c r="E15" s="1">
        <v>125</v>
      </c>
      <c r="F15" s="1">
        <v>233</v>
      </c>
      <c r="G15" s="7">
        <v>0.18</v>
      </c>
      <c r="H15" s="1">
        <v>150</v>
      </c>
      <c r="I15" s="1">
        <v>5038411</v>
      </c>
      <c r="J15" s="1">
        <v>131</v>
      </c>
      <c r="K15" s="1">
        <f t="shared" si="2"/>
        <v>-6</v>
      </c>
      <c r="L15" s="1"/>
      <c r="M15" s="1"/>
      <c r="N15" s="1"/>
      <c r="O15" s="1">
        <v>65</v>
      </c>
      <c r="P15" s="1">
        <f t="shared" si="4"/>
        <v>25</v>
      </c>
      <c r="Q15" s="5">
        <f t="shared" ref="Q15:Q19" si="9">20*P15-O15-N15-F15</f>
        <v>202</v>
      </c>
      <c r="R15" s="5"/>
      <c r="S15" s="1"/>
      <c r="T15" s="1">
        <f t="shared" si="6"/>
        <v>20</v>
      </c>
      <c r="U15" s="1">
        <f t="shared" si="7"/>
        <v>11.92</v>
      </c>
      <c r="V15" s="1">
        <v>23.2</v>
      </c>
      <c r="W15" s="1">
        <v>25.2</v>
      </c>
      <c r="X15" s="1">
        <v>32</v>
      </c>
      <c r="Y15" s="1">
        <v>22.6</v>
      </c>
      <c r="Z15" s="1">
        <v>25.4</v>
      </c>
      <c r="AA15" s="1">
        <v>26.4</v>
      </c>
      <c r="AB15" s="1">
        <v>40.6</v>
      </c>
      <c r="AC15" s="1">
        <v>36.4</v>
      </c>
      <c r="AD15" s="1">
        <v>26</v>
      </c>
      <c r="AE15" s="1"/>
      <c r="AF15" s="1">
        <f t="shared" si="8"/>
        <v>36.36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34</v>
      </c>
      <c r="C16" s="1">
        <v>232</v>
      </c>
      <c r="D16" s="1">
        <v>28</v>
      </c>
      <c r="E16" s="1">
        <v>141</v>
      </c>
      <c r="F16" s="1">
        <v>88</v>
      </c>
      <c r="G16" s="7">
        <v>0.18</v>
      </c>
      <c r="H16" s="1">
        <v>150</v>
      </c>
      <c r="I16" s="1">
        <v>5038459</v>
      </c>
      <c r="J16" s="1">
        <v>153</v>
      </c>
      <c r="K16" s="1">
        <f t="shared" si="2"/>
        <v>-12</v>
      </c>
      <c r="L16" s="1"/>
      <c r="M16" s="1"/>
      <c r="N16" s="1">
        <v>92</v>
      </c>
      <c r="O16" s="1">
        <v>197</v>
      </c>
      <c r="P16" s="1">
        <f t="shared" si="4"/>
        <v>28.2</v>
      </c>
      <c r="Q16" s="5">
        <f t="shared" si="9"/>
        <v>187</v>
      </c>
      <c r="R16" s="5"/>
      <c r="S16" s="1"/>
      <c r="T16" s="1">
        <f t="shared" si="6"/>
        <v>20</v>
      </c>
      <c r="U16" s="1">
        <f t="shared" si="7"/>
        <v>13.368794326241135</v>
      </c>
      <c r="V16" s="1">
        <v>28.8</v>
      </c>
      <c r="W16" s="1">
        <v>26.8</v>
      </c>
      <c r="X16" s="1">
        <v>28.6</v>
      </c>
      <c r="Y16" s="1">
        <v>20.399999999999999</v>
      </c>
      <c r="Z16" s="1">
        <v>22.8</v>
      </c>
      <c r="AA16" s="1">
        <v>30</v>
      </c>
      <c r="AB16" s="1">
        <v>31.8</v>
      </c>
      <c r="AC16" s="1">
        <v>28</v>
      </c>
      <c r="AD16" s="1">
        <v>28.8</v>
      </c>
      <c r="AE16" s="1"/>
      <c r="AF16" s="1">
        <f t="shared" si="8"/>
        <v>33.659999999999997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34</v>
      </c>
      <c r="C17" s="1">
        <v>53</v>
      </c>
      <c r="D17" s="1">
        <v>7</v>
      </c>
      <c r="E17" s="1">
        <v>48</v>
      </c>
      <c r="F17" s="1">
        <v>4</v>
      </c>
      <c r="G17" s="7">
        <v>0.18</v>
      </c>
      <c r="H17" s="1">
        <v>150</v>
      </c>
      <c r="I17" s="1">
        <v>5038831</v>
      </c>
      <c r="J17" s="1">
        <v>69</v>
      </c>
      <c r="K17" s="1">
        <f t="shared" si="2"/>
        <v>-21</v>
      </c>
      <c r="L17" s="1"/>
      <c r="M17" s="1"/>
      <c r="N17" s="1">
        <v>158</v>
      </c>
      <c r="O17" s="1">
        <v>55</v>
      </c>
      <c r="P17" s="1">
        <f t="shared" si="4"/>
        <v>9.6</v>
      </c>
      <c r="Q17" s="5"/>
      <c r="R17" s="5"/>
      <c r="S17" s="1"/>
      <c r="T17" s="1">
        <f t="shared" si="6"/>
        <v>22.604166666666668</v>
      </c>
      <c r="U17" s="1">
        <f t="shared" si="7"/>
        <v>22.604166666666668</v>
      </c>
      <c r="V17" s="1">
        <v>14.2</v>
      </c>
      <c r="W17" s="1">
        <v>15.4</v>
      </c>
      <c r="X17" s="1">
        <v>11.2</v>
      </c>
      <c r="Y17" s="1">
        <v>8.4</v>
      </c>
      <c r="Z17" s="1">
        <v>17.2</v>
      </c>
      <c r="AA17" s="1">
        <v>17.2</v>
      </c>
      <c r="AB17" s="1">
        <v>18.8</v>
      </c>
      <c r="AC17" s="1">
        <v>20.399999999999999</v>
      </c>
      <c r="AD17" s="1">
        <v>12.4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34</v>
      </c>
      <c r="C18" s="1">
        <v>226</v>
      </c>
      <c r="D18" s="1">
        <v>9</v>
      </c>
      <c r="E18" s="1">
        <v>53</v>
      </c>
      <c r="F18" s="1">
        <v>170</v>
      </c>
      <c r="G18" s="7">
        <v>0.18</v>
      </c>
      <c r="H18" s="1">
        <v>120</v>
      </c>
      <c r="I18" s="1">
        <v>5038855</v>
      </c>
      <c r="J18" s="1">
        <v>56</v>
      </c>
      <c r="K18" s="1">
        <f t="shared" si="2"/>
        <v>-3</v>
      </c>
      <c r="L18" s="1"/>
      <c r="M18" s="1"/>
      <c r="N18" s="1"/>
      <c r="O18" s="1"/>
      <c r="P18" s="1">
        <f t="shared" si="4"/>
        <v>10.6</v>
      </c>
      <c r="Q18" s="5">
        <f t="shared" si="9"/>
        <v>42</v>
      </c>
      <c r="R18" s="5"/>
      <c r="S18" s="1"/>
      <c r="T18" s="1">
        <f t="shared" si="6"/>
        <v>20</v>
      </c>
      <c r="U18" s="1">
        <f t="shared" si="7"/>
        <v>16.037735849056606</v>
      </c>
      <c r="V18" s="1">
        <v>4.2</v>
      </c>
      <c r="W18" s="1">
        <v>1</v>
      </c>
      <c r="X18" s="1">
        <v>13.8</v>
      </c>
      <c r="Y18" s="1">
        <v>13.2</v>
      </c>
      <c r="Z18" s="1">
        <v>12.4</v>
      </c>
      <c r="AA18" s="1">
        <v>19</v>
      </c>
      <c r="AB18" s="1">
        <v>14</v>
      </c>
      <c r="AC18" s="1">
        <v>15</v>
      </c>
      <c r="AD18" s="1">
        <v>15</v>
      </c>
      <c r="AE18" s="1"/>
      <c r="AF18" s="1">
        <f t="shared" si="8"/>
        <v>7.56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34</v>
      </c>
      <c r="C19" s="1">
        <v>442</v>
      </c>
      <c r="D19" s="1">
        <v>36</v>
      </c>
      <c r="E19" s="1">
        <v>210</v>
      </c>
      <c r="F19" s="1">
        <v>231</v>
      </c>
      <c r="G19" s="7">
        <v>0.18</v>
      </c>
      <c r="H19" s="1">
        <v>150</v>
      </c>
      <c r="I19" s="1">
        <v>5038435</v>
      </c>
      <c r="J19" s="1">
        <v>217</v>
      </c>
      <c r="K19" s="1">
        <f t="shared" si="2"/>
        <v>-7</v>
      </c>
      <c r="L19" s="1"/>
      <c r="M19" s="1"/>
      <c r="N19" s="1">
        <v>113</v>
      </c>
      <c r="O19" s="1">
        <v>246</v>
      </c>
      <c r="P19" s="1">
        <f t="shared" si="4"/>
        <v>42</v>
      </c>
      <c r="Q19" s="5">
        <f t="shared" si="9"/>
        <v>250</v>
      </c>
      <c r="R19" s="5"/>
      <c r="S19" s="1"/>
      <c r="T19" s="1">
        <f t="shared" si="6"/>
        <v>20</v>
      </c>
      <c r="U19" s="1">
        <f t="shared" si="7"/>
        <v>14.047619047619047</v>
      </c>
      <c r="V19" s="1">
        <v>42.4</v>
      </c>
      <c r="W19" s="1">
        <v>40.799999999999997</v>
      </c>
      <c r="X19" s="1">
        <v>45.4</v>
      </c>
      <c r="Y19" s="1">
        <v>31.4</v>
      </c>
      <c r="Z19" s="1">
        <v>36.4</v>
      </c>
      <c r="AA19" s="1">
        <v>42.2</v>
      </c>
      <c r="AB19" s="1">
        <v>49</v>
      </c>
      <c r="AC19" s="1">
        <v>45</v>
      </c>
      <c r="AD19" s="1">
        <v>48.2</v>
      </c>
      <c r="AE19" s="1"/>
      <c r="AF19" s="1">
        <f t="shared" si="8"/>
        <v>45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34</v>
      </c>
      <c r="C20" s="1">
        <v>72</v>
      </c>
      <c r="D20" s="1">
        <v>12</v>
      </c>
      <c r="E20" s="1">
        <v>64</v>
      </c>
      <c r="F20" s="1">
        <v>7</v>
      </c>
      <c r="G20" s="7">
        <v>0.18</v>
      </c>
      <c r="H20" s="1">
        <v>120</v>
      </c>
      <c r="I20" s="1">
        <v>5038398</v>
      </c>
      <c r="J20" s="1">
        <v>81</v>
      </c>
      <c r="K20" s="1">
        <f t="shared" si="2"/>
        <v>-17</v>
      </c>
      <c r="L20" s="1"/>
      <c r="M20" s="1"/>
      <c r="N20" s="1">
        <v>192</v>
      </c>
      <c r="O20" s="1">
        <v>206</v>
      </c>
      <c r="P20" s="1">
        <f t="shared" si="4"/>
        <v>12.8</v>
      </c>
      <c r="Q20" s="5"/>
      <c r="R20" s="5"/>
      <c r="S20" s="1"/>
      <c r="T20" s="1">
        <f t="shared" si="6"/>
        <v>31.640625</v>
      </c>
      <c r="U20" s="1">
        <f t="shared" si="7"/>
        <v>31.640625</v>
      </c>
      <c r="V20" s="1">
        <v>26.2</v>
      </c>
      <c r="W20" s="1">
        <v>22.6</v>
      </c>
      <c r="X20" s="1">
        <v>18.600000000000001</v>
      </c>
      <c r="Y20" s="1">
        <v>14.6</v>
      </c>
      <c r="Z20" s="1">
        <v>19</v>
      </c>
      <c r="AA20" s="1">
        <v>20.8</v>
      </c>
      <c r="AB20" s="1">
        <v>27</v>
      </c>
      <c r="AC20" s="1">
        <v>26.8</v>
      </c>
      <c r="AD20" s="1">
        <v>22.4</v>
      </c>
      <c r="AE20" s="1"/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58</v>
      </c>
      <c r="B21" s="20" t="s">
        <v>46</v>
      </c>
      <c r="C21" s="20">
        <v>84.802000000000007</v>
      </c>
      <c r="D21" s="20"/>
      <c r="E21" s="20">
        <v>23.77</v>
      </c>
      <c r="F21" s="21">
        <v>61.031999999999996</v>
      </c>
      <c r="G21" s="7">
        <v>1</v>
      </c>
      <c r="H21" s="1">
        <v>150</v>
      </c>
      <c r="I21" s="1">
        <v>5038572</v>
      </c>
      <c r="J21" s="1">
        <v>25</v>
      </c>
      <c r="K21" s="1">
        <f t="shared" si="2"/>
        <v>-1.2300000000000004</v>
      </c>
      <c r="L21" s="1"/>
      <c r="M21" s="1"/>
      <c r="N21" s="1">
        <v>18.186000000000011</v>
      </c>
      <c r="O21" s="1">
        <v>23.72799999999998</v>
      </c>
      <c r="P21" s="1">
        <f t="shared" si="4"/>
        <v>4.7539999999999996</v>
      </c>
      <c r="Q21" s="5"/>
      <c r="R21" s="5"/>
      <c r="S21" s="1"/>
      <c r="T21" s="1">
        <f t="shared" si="6"/>
        <v>21.654606647034075</v>
      </c>
      <c r="U21" s="1">
        <f t="shared" si="7"/>
        <v>21.654606647034075</v>
      </c>
      <c r="V21" s="1">
        <v>7.4019999999999992</v>
      </c>
      <c r="W21" s="1">
        <v>6.5720000000000001</v>
      </c>
      <c r="X21" s="1">
        <v>4.4219999999999997</v>
      </c>
      <c r="Y21" s="1">
        <v>0.51</v>
      </c>
      <c r="Z21" s="1">
        <v>0.45600000000000002</v>
      </c>
      <c r="AA21" s="1">
        <v>1.42</v>
      </c>
      <c r="AB21" s="1">
        <v>1.41</v>
      </c>
      <c r="AC21" s="1">
        <v>1.9319999999999999</v>
      </c>
      <c r="AD21" s="1">
        <v>0.998</v>
      </c>
      <c r="AE21" s="28" t="s">
        <v>59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2" t="s">
        <v>69</v>
      </c>
      <c r="B22" s="23" t="s">
        <v>46</v>
      </c>
      <c r="C22" s="23">
        <v>3.3660000000000001</v>
      </c>
      <c r="D22" s="23"/>
      <c r="E22" s="23">
        <v>-5.6000000000000001E-2</v>
      </c>
      <c r="F22" s="24">
        <v>0.79600000000000004</v>
      </c>
      <c r="G22" s="25">
        <v>0</v>
      </c>
      <c r="H22" s="26" t="e">
        <v>#N/A</v>
      </c>
      <c r="I22" s="26" t="s">
        <v>35</v>
      </c>
      <c r="J22" s="26">
        <v>6</v>
      </c>
      <c r="K22" s="26">
        <f>E22-J22</f>
        <v>-6.056</v>
      </c>
      <c r="L22" s="26"/>
      <c r="M22" s="26"/>
      <c r="N22" s="26"/>
      <c r="O22" s="26"/>
      <c r="P22" s="26">
        <f>E22/5</f>
        <v>-1.12E-2</v>
      </c>
      <c r="Q22" s="27"/>
      <c r="R22" s="27"/>
      <c r="S22" s="26"/>
      <c r="T22" s="26">
        <f t="shared" si="6"/>
        <v>-71.071428571428569</v>
      </c>
      <c r="U22" s="26">
        <f t="shared" si="7"/>
        <v>-71.071428571428569</v>
      </c>
      <c r="V22" s="26">
        <v>1.5748</v>
      </c>
      <c r="W22" s="26">
        <v>1.2807999999999999</v>
      </c>
      <c r="X22" s="26">
        <v>0</v>
      </c>
      <c r="Y22" s="26">
        <v>1.0571999999999999</v>
      </c>
      <c r="Z22" s="26">
        <v>0.22900000000000001</v>
      </c>
      <c r="AA22" s="26">
        <v>1.9767999999999999</v>
      </c>
      <c r="AB22" s="26">
        <v>0.63760000000000006</v>
      </c>
      <c r="AC22" s="26">
        <v>0.45800000000000002</v>
      </c>
      <c r="AD22" s="26">
        <v>0</v>
      </c>
      <c r="AE22" s="28" t="s">
        <v>70</v>
      </c>
      <c r="AF22" s="2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60</v>
      </c>
      <c r="B23" s="20" t="s">
        <v>46</v>
      </c>
      <c r="C23" s="20">
        <v>33.950000000000003</v>
      </c>
      <c r="D23" s="20">
        <v>2.4</v>
      </c>
      <c r="E23" s="20">
        <v>14.46</v>
      </c>
      <c r="F23" s="21">
        <v>19.489999999999998</v>
      </c>
      <c r="G23" s="7">
        <v>1</v>
      </c>
      <c r="H23" s="1">
        <v>150</v>
      </c>
      <c r="I23" s="1">
        <v>5038596</v>
      </c>
      <c r="J23" s="1">
        <v>15</v>
      </c>
      <c r="K23" s="1">
        <f t="shared" si="2"/>
        <v>-0.53999999999999915</v>
      </c>
      <c r="L23" s="1"/>
      <c r="M23" s="1"/>
      <c r="N23" s="1">
        <v>51.284000000000013</v>
      </c>
      <c r="O23" s="1">
        <v>17.485999999999979</v>
      </c>
      <c r="P23" s="1">
        <f t="shared" si="4"/>
        <v>2.8920000000000003</v>
      </c>
      <c r="Q23" s="5"/>
      <c r="R23" s="5"/>
      <c r="S23" s="1"/>
      <c r="T23" s="1">
        <f t="shared" si="6"/>
        <v>30.518672199170119</v>
      </c>
      <c r="U23" s="1">
        <f t="shared" si="7"/>
        <v>30.518672199170119</v>
      </c>
      <c r="V23" s="1">
        <v>3.3</v>
      </c>
      <c r="W23" s="1">
        <v>6.9060000000000006</v>
      </c>
      <c r="X23" s="1">
        <v>1.8939999999999999</v>
      </c>
      <c r="Y23" s="1">
        <v>0.442</v>
      </c>
      <c r="Z23" s="1">
        <v>0.217</v>
      </c>
      <c r="AA23" s="1">
        <v>1.034</v>
      </c>
      <c r="AB23" s="1">
        <v>2.52</v>
      </c>
      <c r="AC23" s="1">
        <v>0.81159999999999999</v>
      </c>
      <c r="AD23" s="1">
        <v>1.6572</v>
      </c>
      <c r="AE23" s="1"/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71</v>
      </c>
      <c r="B24" s="23" t="s">
        <v>46</v>
      </c>
      <c r="C24" s="23">
        <v>6.8079999999999998</v>
      </c>
      <c r="D24" s="23"/>
      <c r="E24" s="23">
        <v>3.5459999999999998</v>
      </c>
      <c r="F24" s="24">
        <v>3.262</v>
      </c>
      <c r="G24" s="25">
        <v>0</v>
      </c>
      <c r="H24" s="26" t="e">
        <v>#N/A</v>
      </c>
      <c r="I24" s="26" t="s">
        <v>35</v>
      </c>
      <c r="J24" s="26">
        <v>3.5</v>
      </c>
      <c r="K24" s="26">
        <f>E24-J24</f>
        <v>4.5999999999999819E-2</v>
      </c>
      <c r="L24" s="26"/>
      <c r="M24" s="26"/>
      <c r="N24" s="26"/>
      <c r="O24" s="26"/>
      <c r="P24" s="26">
        <f>E24/5</f>
        <v>0.70919999999999994</v>
      </c>
      <c r="Q24" s="27"/>
      <c r="R24" s="27"/>
      <c r="S24" s="26"/>
      <c r="T24" s="26">
        <f t="shared" si="6"/>
        <v>4.5995487873660466</v>
      </c>
      <c r="U24" s="26">
        <f t="shared" si="7"/>
        <v>4.5995487873660466</v>
      </c>
      <c r="V24" s="26">
        <v>2.1764000000000001</v>
      </c>
      <c r="W24" s="26">
        <v>0.55800000000000005</v>
      </c>
      <c r="X24" s="26">
        <v>0.45800000000000002</v>
      </c>
      <c r="Y24" s="26">
        <v>0.74880000000000002</v>
      </c>
      <c r="Z24" s="26">
        <v>1.2332000000000001</v>
      </c>
      <c r="AA24" s="26">
        <v>2.0811999999999999</v>
      </c>
      <c r="AB24" s="26">
        <v>2.5659999999999998</v>
      </c>
      <c r="AC24" s="26">
        <v>4.9811999999999994</v>
      </c>
      <c r="AD24" s="26">
        <v>4.0671999999999997</v>
      </c>
      <c r="AE24" s="28" t="s">
        <v>72</v>
      </c>
      <c r="AF24" s="26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61</v>
      </c>
      <c r="B25" s="12" t="s">
        <v>46</v>
      </c>
      <c r="C25" s="12"/>
      <c r="D25" s="12"/>
      <c r="E25" s="12"/>
      <c r="F25" s="12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>
        <v>100</v>
      </c>
      <c r="O25" s="12"/>
      <c r="P25" s="12">
        <f t="shared" si="4"/>
        <v>0</v>
      </c>
      <c r="Q25" s="14"/>
      <c r="R25" s="14"/>
      <c r="S25" s="12"/>
      <c r="T25" s="12" t="e">
        <f t="shared" si="6"/>
        <v>#DIV/0!</v>
      </c>
      <c r="U25" s="12" t="e">
        <f t="shared" si="7"/>
        <v>#DIV/0!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 t="s">
        <v>62</v>
      </c>
      <c r="AF25" s="12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34</v>
      </c>
      <c r="C26" s="1">
        <v>41</v>
      </c>
      <c r="D26" s="1">
        <v>2</v>
      </c>
      <c r="E26" s="1">
        <v>27</v>
      </c>
      <c r="F26" s="1">
        <v>10</v>
      </c>
      <c r="G26" s="7">
        <v>0.1</v>
      </c>
      <c r="H26" s="1">
        <v>60</v>
      </c>
      <c r="I26" s="1">
        <v>8444170</v>
      </c>
      <c r="J26" s="1">
        <v>52</v>
      </c>
      <c r="K26" s="1">
        <f t="shared" si="2"/>
        <v>-25</v>
      </c>
      <c r="L26" s="1"/>
      <c r="M26" s="1"/>
      <c r="N26" s="1"/>
      <c r="O26" s="1">
        <v>349.4</v>
      </c>
      <c r="P26" s="1">
        <f t="shared" si="4"/>
        <v>5.4</v>
      </c>
      <c r="Q26" s="5"/>
      <c r="R26" s="5"/>
      <c r="S26" s="1"/>
      <c r="T26" s="1">
        <f t="shared" si="6"/>
        <v>66.555555555555543</v>
      </c>
      <c r="U26" s="1">
        <f t="shared" si="7"/>
        <v>66.555555555555543</v>
      </c>
      <c r="V26" s="1">
        <v>31.8</v>
      </c>
      <c r="W26" s="1">
        <v>-0.4</v>
      </c>
      <c r="X26" s="1">
        <v>-0.2</v>
      </c>
      <c r="Y26" s="1">
        <v>16.399999999999999</v>
      </c>
      <c r="Z26" s="1">
        <v>18</v>
      </c>
      <c r="AA26" s="1">
        <v>8.4</v>
      </c>
      <c r="AB26" s="1">
        <v>9.6</v>
      </c>
      <c r="AC26" s="1">
        <v>15.6</v>
      </c>
      <c r="AD26" s="1">
        <v>14.8</v>
      </c>
      <c r="AE26" s="1"/>
      <c r="AF26" s="1">
        <f>G26*Q26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46</v>
      </c>
      <c r="C27" s="1">
        <v>64.399000000000001</v>
      </c>
      <c r="D27" s="1">
        <v>3.0430000000000001</v>
      </c>
      <c r="E27" s="1">
        <v>36.499000000000002</v>
      </c>
      <c r="F27" s="1">
        <v>27.9</v>
      </c>
      <c r="G27" s="7">
        <v>1</v>
      </c>
      <c r="H27" s="1">
        <v>120</v>
      </c>
      <c r="I27" s="1">
        <v>5522704</v>
      </c>
      <c r="J27" s="1">
        <v>44</v>
      </c>
      <c r="K27" s="1">
        <f t="shared" si="2"/>
        <v>-7.5009999999999977</v>
      </c>
      <c r="L27" s="1"/>
      <c r="M27" s="1"/>
      <c r="N27" s="1">
        <v>155.73220000000001</v>
      </c>
      <c r="O27" s="1"/>
      <c r="P27" s="1">
        <f t="shared" si="4"/>
        <v>7.2998000000000003</v>
      </c>
      <c r="Q27" s="5"/>
      <c r="R27" s="5"/>
      <c r="S27" s="1"/>
      <c r="T27" s="1">
        <f t="shared" si="6"/>
        <v>25.155785090002468</v>
      </c>
      <c r="U27" s="1">
        <f t="shared" si="7"/>
        <v>25.155785090002468</v>
      </c>
      <c r="V27" s="1">
        <v>5.6769999999999996</v>
      </c>
      <c r="W27" s="1">
        <v>14.2186</v>
      </c>
      <c r="X27" s="1">
        <v>9.8852000000000011</v>
      </c>
      <c r="Y27" s="1">
        <v>4.8178000000000001</v>
      </c>
      <c r="Z27" s="1">
        <v>1.6148</v>
      </c>
      <c r="AA27" s="1">
        <v>3.335</v>
      </c>
      <c r="AB27" s="1">
        <v>7.466800000000001</v>
      </c>
      <c r="AC27" s="1">
        <v>8.58</v>
      </c>
      <c r="AD27" s="1">
        <v>3.8332000000000002</v>
      </c>
      <c r="AE27" s="1"/>
      <c r="AF27" s="1">
        <f>G27*Q27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34</v>
      </c>
      <c r="C28" s="1">
        <v>77</v>
      </c>
      <c r="D28" s="1">
        <v>1</v>
      </c>
      <c r="E28" s="1">
        <v>11</v>
      </c>
      <c r="F28" s="1">
        <v>66</v>
      </c>
      <c r="G28" s="7">
        <v>0.14000000000000001</v>
      </c>
      <c r="H28" s="1">
        <v>180</v>
      </c>
      <c r="I28" s="1">
        <v>9988391</v>
      </c>
      <c r="J28" s="1">
        <v>11</v>
      </c>
      <c r="K28" s="1">
        <f t="shared" si="2"/>
        <v>0</v>
      </c>
      <c r="L28" s="1"/>
      <c r="M28" s="1"/>
      <c r="N28" s="1"/>
      <c r="O28" s="1"/>
      <c r="P28" s="1">
        <f t="shared" si="4"/>
        <v>2.2000000000000002</v>
      </c>
      <c r="Q28" s="5"/>
      <c r="R28" s="5"/>
      <c r="S28" s="1"/>
      <c r="T28" s="1">
        <f t="shared" si="6"/>
        <v>29.999999999999996</v>
      </c>
      <c r="U28" s="1">
        <f t="shared" si="7"/>
        <v>29.999999999999996</v>
      </c>
      <c r="V28" s="1">
        <v>1.2</v>
      </c>
      <c r="W28" s="1">
        <v>0</v>
      </c>
      <c r="X28" s="1">
        <v>2.6</v>
      </c>
      <c r="Y28" s="1">
        <v>4.8</v>
      </c>
      <c r="Z28" s="1">
        <v>4.8</v>
      </c>
      <c r="AA28" s="1">
        <v>3.2</v>
      </c>
      <c r="AB28" s="1">
        <v>5.4</v>
      </c>
      <c r="AC28" s="1">
        <v>4.8</v>
      </c>
      <c r="AD28" s="1">
        <v>5</v>
      </c>
      <c r="AE28" s="1"/>
      <c r="AF28" s="1">
        <f>G28*Q28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34</v>
      </c>
      <c r="C29" s="1">
        <v>221</v>
      </c>
      <c r="D29" s="1">
        <v>7</v>
      </c>
      <c r="E29" s="1">
        <v>65</v>
      </c>
      <c r="F29" s="1">
        <v>156</v>
      </c>
      <c r="G29" s="7">
        <v>0.18</v>
      </c>
      <c r="H29" s="1">
        <v>270</v>
      </c>
      <c r="I29" s="1">
        <v>9988681</v>
      </c>
      <c r="J29" s="1">
        <v>65</v>
      </c>
      <c r="K29" s="1">
        <f t="shared" si="2"/>
        <v>0</v>
      </c>
      <c r="L29" s="1"/>
      <c r="M29" s="1"/>
      <c r="N29" s="1"/>
      <c r="O29" s="1"/>
      <c r="P29" s="1">
        <f t="shared" si="4"/>
        <v>13</v>
      </c>
      <c r="Q29" s="5">
        <f>18*P29-O29-N29-F29</f>
        <v>78</v>
      </c>
      <c r="R29" s="5"/>
      <c r="S29" s="1"/>
      <c r="T29" s="1">
        <f t="shared" si="6"/>
        <v>18</v>
      </c>
      <c r="U29" s="1">
        <f t="shared" si="7"/>
        <v>12</v>
      </c>
      <c r="V29" s="1">
        <v>9.8000000000000007</v>
      </c>
      <c r="W29" s="1">
        <v>7</v>
      </c>
      <c r="X29" s="1">
        <v>15</v>
      </c>
      <c r="Y29" s="1">
        <v>15</v>
      </c>
      <c r="Z29" s="1">
        <v>14</v>
      </c>
      <c r="AA29" s="1">
        <v>17.399999999999999</v>
      </c>
      <c r="AB29" s="1">
        <v>26.4</v>
      </c>
      <c r="AC29" s="1">
        <v>13.2</v>
      </c>
      <c r="AD29" s="1">
        <v>15.6</v>
      </c>
      <c r="AE29" s="1"/>
      <c r="AF29" s="1">
        <f>G29*Q29</f>
        <v>14.04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" t="s">
        <v>73</v>
      </c>
      <c r="B30" s="1" t="s">
        <v>46</v>
      </c>
      <c r="C30" s="1">
        <v>77.597999999999999</v>
      </c>
      <c r="D30" s="1">
        <v>6.3840000000000003</v>
      </c>
      <c r="E30" s="1">
        <v>35.225999999999999</v>
      </c>
      <c r="F30" s="1">
        <v>42.372</v>
      </c>
      <c r="G30" s="7">
        <v>1</v>
      </c>
      <c r="H30" s="1">
        <v>120</v>
      </c>
      <c r="I30" s="1">
        <v>8785198</v>
      </c>
      <c r="J30" s="1">
        <v>35.5</v>
      </c>
      <c r="K30" s="1">
        <f t="shared" si="2"/>
        <v>-0.27400000000000091</v>
      </c>
      <c r="L30" s="1"/>
      <c r="M30" s="1"/>
      <c r="N30" s="1">
        <v>110.93</v>
      </c>
      <c r="O30" s="1"/>
      <c r="P30" s="1">
        <f t="shared" si="4"/>
        <v>7.0451999999999995</v>
      </c>
      <c r="Q30" s="5"/>
      <c r="R30" s="5"/>
      <c r="S30" s="1"/>
      <c r="T30" s="1">
        <f t="shared" si="6"/>
        <v>21.759779708170107</v>
      </c>
      <c r="U30" s="1">
        <f t="shared" si="7"/>
        <v>21.759779708170107</v>
      </c>
      <c r="V30" s="1">
        <v>2.6960000000000002</v>
      </c>
      <c r="W30" s="1">
        <v>10.356999999999999</v>
      </c>
      <c r="X30" s="1">
        <v>7.4029999999999996</v>
      </c>
      <c r="Y30" s="1">
        <v>5.2850000000000001</v>
      </c>
      <c r="Z30" s="1">
        <v>8.7523999999999997</v>
      </c>
      <c r="AA30" s="1">
        <v>8.2279999999999998</v>
      </c>
      <c r="AB30" s="1">
        <v>5.6752000000000002</v>
      </c>
      <c r="AC30" s="1">
        <v>10.676600000000001</v>
      </c>
      <c r="AD30" s="1">
        <v>6.8372000000000002</v>
      </c>
      <c r="AE30" s="1" t="s">
        <v>74</v>
      </c>
      <c r="AF30" s="1">
        <f t="shared" ref="AF30:AF38" si="10">G30*Q30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9" t="s">
        <v>75</v>
      </c>
      <c r="B31" s="20" t="s">
        <v>46</v>
      </c>
      <c r="C31" s="20">
        <v>3.1280000000000001</v>
      </c>
      <c r="D31" s="20"/>
      <c r="E31" s="20"/>
      <c r="F31" s="21">
        <v>3.1280000000000001</v>
      </c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8.0363999999999933</v>
      </c>
      <c r="O31" s="1">
        <v>12.98360000000001</v>
      </c>
      <c r="P31" s="1">
        <f t="shared" si="4"/>
        <v>0</v>
      </c>
      <c r="Q31" s="5"/>
      <c r="R31" s="5"/>
      <c r="S31" s="1"/>
      <c r="T31" s="1" t="e">
        <f t="shared" si="6"/>
        <v>#DIV/0!</v>
      </c>
      <c r="U31" s="1" t="e">
        <f t="shared" si="7"/>
        <v>#DIV/0!</v>
      </c>
      <c r="V31" s="1">
        <v>0</v>
      </c>
      <c r="W31" s="1">
        <v>0.78120000000000001</v>
      </c>
      <c r="X31" s="1">
        <v>1.206</v>
      </c>
      <c r="Y31" s="1">
        <v>1.8835999999999999</v>
      </c>
      <c r="Z31" s="1">
        <v>2.1404000000000001</v>
      </c>
      <c r="AA31" s="1">
        <v>1.8804000000000001</v>
      </c>
      <c r="AB31" s="1">
        <v>1.3148</v>
      </c>
      <c r="AC31" s="1">
        <v>4.0584000000000007</v>
      </c>
      <c r="AD31" s="1">
        <v>5.98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22" t="s">
        <v>63</v>
      </c>
      <c r="B32" s="23" t="s">
        <v>46</v>
      </c>
      <c r="C32" s="23">
        <v>11.603999999999999</v>
      </c>
      <c r="D32" s="23"/>
      <c r="E32" s="23">
        <v>2.7</v>
      </c>
      <c r="F32" s="24">
        <v>8.9039999999999999</v>
      </c>
      <c r="G32" s="25">
        <v>0</v>
      </c>
      <c r="H32" s="26" t="e">
        <v>#N/A</v>
      </c>
      <c r="I32" s="26" t="s">
        <v>35</v>
      </c>
      <c r="J32" s="26">
        <v>2.5</v>
      </c>
      <c r="K32" s="26">
        <f>E32-J32</f>
        <v>0.20000000000000018</v>
      </c>
      <c r="L32" s="26"/>
      <c r="M32" s="26"/>
      <c r="N32" s="26"/>
      <c r="O32" s="26"/>
      <c r="P32" s="26">
        <f>E32/5</f>
        <v>0.54</v>
      </c>
      <c r="Q32" s="27"/>
      <c r="R32" s="27"/>
      <c r="S32" s="26"/>
      <c r="T32" s="26">
        <f t="shared" si="6"/>
        <v>16.488888888888887</v>
      </c>
      <c r="U32" s="26">
        <f t="shared" si="7"/>
        <v>16.488888888888887</v>
      </c>
      <c r="V32" s="26">
        <v>1.7876000000000001</v>
      </c>
      <c r="W32" s="26">
        <v>3.4735999999999998</v>
      </c>
      <c r="X32" s="26">
        <v>0.48199999999999998</v>
      </c>
      <c r="Y32" s="26">
        <v>-0.14000000000000001</v>
      </c>
      <c r="Z32" s="26">
        <v>0</v>
      </c>
      <c r="AA32" s="26">
        <v>1.1736</v>
      </c>
      <c r="AB32" s="26">
        <v>0</v>
      </c>
      <c r="AC32" s="26">
        <v>0</v>
      </c>
      <c r="AD32" s="26">
        <v>0</v>
      </c>
      <c r="AE32" s="28" t="s">
        <v>64</v>
      </c>
      <c r="AF32" s="2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34</v>
      </c>
      <c r="C33" s="1">
        <v>312</v>
      </c>
      <c r="D33" s="1">
        <v>37</v>
      </c>
      <c r="E33" s="1">
        <v>285</v>
      </c>
      <c r="F33" s="1">
        <v>15</v>
      </c>
      <c r="G33" s="7">
        <v>0.1</v>
      </c>
      <c r="H33" s="1">
        <v>60</v>
      </c>
      <c r="I33" s="1">
        <v>8444187</v>
      </c>
      <c r="J33" s="1">
        <v>338</v>
      </c>
      <c r="K33" s="1">
        <f t="shared" si="2"/>
        <v>-53</v>
      </c>
      <c r="L33" s="1"/>
      <c r="M33" s="1"/>
      <c r="N33" s="1"/>
      <c r="O33" s="1">
        <v>661.6</v>
      </c>
      <c r="P33" s="1">
        <f t="shared" si="4"/>
        <v>57</v>
      </c>
      <c r="Q33" s="5">
        <f t="shared" ref="Q33:Q37" si="11">20*P33-O33-N33-F33</f>
        <v>463.4</v>
      </c>
      <c r="R33" s="5"/>
      <c r="S33" s="1"/>
      <c r="T33" s="1">
        <f t="shared" si="6"/>
        <v>20</v>
      </c>
      <c r="U33" s="1">
        <f t="shared" si="7"/>
        <v>11.870175438596492</v>
      </c>
      <c r="V33" s="1">
        <v>63.6</v>
      </c>
      <c r="W33" s="1">
        <v>-2</v>
      </c>
      <c r="X33" s="1">
        <v>42.4</v>
      </c>
      <c r="Y33" s="1">
        <v>45</v>
      </c>
      <c r="Z33" s="1">
        <v>50.6</v>
      </c>
      <c r="AA33" s="1">
        <v>39.6</v>
      </c>
      <c r="AB33" s="1">
        <v>50</v>
      </c>
      <c r="AC33" s="1">
        <v>48.6</v>
      </c>
      <c r="AD33" s="1">
        <v>59.6</v>
      </c>
      <c r="AE33" s="1"/>
      <c r="AF33" s="1">
        <f t="shared" si="10"/>
        <v>46.34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34</v>
      </c>
      <c r="C34" s="1">
        <v>189</v>
      </c>
      <c r="D34" s="1">
        <v>15</v>
      </c>
      <c r="E34" s="1">
        <v>190</v>
      </c>
      <c r="F34" s="1">
        <v>-15</v>
      </c>
      <c r="G34" s="7">
        <v>0.1</v>
      </c>
      <c r="H34" s="1">
        <v>90</v>
      </c>
      <c r="I34" s="1">
        <v>8444194</v>
      </c>
      <c r="J34" s="1">
        <v>204</v>
      </c>
      <c r="K34" s="1">
        <f t="shared" si="2"/>
        <v>-14</v>
      </c>
      <c r="L34" s="1"/>
      <c r="M34" s="1"/>
      <c r="N34" s="1"/>
      <c r="O34" s="1">
        <v>503.6</v>
      </c>
      <c r="P34" s="1">
        <f t="shared" si="4"/>
        <v>38</v>
      </c>
      <c r="Q34" s="5">
        <f t="shared" si="11"/>
        <v>271.39999999999998</v>
      </c>
      <c r="R34" s="5"/>
      <c r="S34" s="1"/>
      <c r="T34" s="1">
        <f t="shared" si="6"/>
        <v>20</v>
      </c>
      <c r="U34" s="1">
        <f t="shared" si="7"/>
        <v>12.857894736842105</v>
      </c>
      <c r="V34" s="1">
        <v>41.2</v>
      </c>
      <c r="W34" s="1">
        <v>-1</v>
      </c>
      <c r="X34" s="1">
        <v>25</v>
      </c>
      <c r="Y34" s="1">
        <v>28.6</v>
      </c>
      <c r="Z34" s="1">
        <v>27.6</v>
      </c>
      <c r="AA34" s="1">
        <v>28.6</v>
      </c>
      <c r="AB34" s="1">
        <v>28</v>
      </c>
      <c r="AC34" s="1">
        <v>28.4</v>
      </c>
      <c r="AD34" s="1">
        <v>32.799999999999997</v>
      </c>
      <c r="AE34" s="1"/>
      <c r="AF34" s="1">
        <f t="shared" si="10"/>
        <v>27.14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34</v>
      </c>
      <c r="C35" s="1">
        <v>132</v>
      </c>
      <c r="D35" s="1">
        <v>8</v>
      </c>
      <c r="E35" s="1">
        <v>60</v>
      </c>
      <c r="F35" s="1">
        <v>72</v>
      </c>
      <c r="G35" s="7">
        <v>0.2</v>
      </c>
      <c r="H35" s="1">
        <v>120</v>
      </c>
      <c r="I35" s="1">
        <v>783798</v>
      </c>
      <c r="J35" s="1">
        <v>60</v>
      </c>
      <c r="K35" s="1">
        <f t="shared" si="2"/>
        <v>0</v>
      </c>
      <c r="L35" s="1"/>
      <c r="M35" s="1"/>
      <c r="N35" s="1"/>
      <c r="O35" s="1"/>
      <c r="P35" s="1">
        <f t="shared" si="4"/>
        <v>12</v>
      </c>
      <c r="Q35" s="5">
        <f t="shared" si="11"/>
        <v>168</v>
      </c>
      <c r="R35" s="5"/>
      <c r="S35" s="1"/>
      <c r="T35" s="1">
        <f t="shared" si="6"/>
        <v>20</v>
      </c>
      <c r="U35" s="1">
        <f t="shared" si="7"/>
        <v>6</v>
      </c>
      <c r="V35" s="1">
        <v>5.2</v>
      </c>
      <c r="W35" s="1">
        <v>6.4</v>
      </c>
      <c r="X35" s="1">
        <v>10.4</v>
      </c>
      <c r="Y35" s="1">
        <v>6.8</v>
      </c>
      <c r="Z35" s="1">
        <v>8.6</v>
      </c>
      <c r="AA35" s="1">
        <v>6.4</v>
      </c>
      <c r="AB35" s="1">
        <v>6.4</v>
      </c>
      <c r="AC35" s="1">
        <v>10.6</v>
      </c>
      <c r="AD35" s="1">
        <v>8.1999999999999993</v>
      </c>
      <c r="AE35" s="1"/>
      <c r="AF35" s="1">
        <f t="shared" si="10"/>
        <v>33.6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46</v>
      </c>
      <c r="C36" s="1">
        <v>104.381</v>
      </c>
      <c r="D36" s="1">
        <v>3.3159999999999998</v>
      </c>
      <c r="E36" s="1">
        <v>24.13</v>
      </c>
      <c r="F36" s="1">
        <v>80.251000000000005</v>
      </c>
      <c r="G36" s="7">
        <v>1</v>
      </c>
      <c r="H36" s="1">
        <v>120</v>
      </c>
      <c r="I36" s="1">
        <v>783811</v>
      </c>
      <c r="J36" s="1">
        <v>28</v>
      </c>
      <c r="K36" s="1">
        <f t="shared" si="2"/>
        <v>-3.870000000000001</v>
      </c>
      <c r="L36" s="1"/>
      <c r="M36" s="1"/>
      <c r="N36" s="1"/>
      <c r="O36" s="1"/>
      <c r="P36" s="1">
        <f t="shared" si="4"/>
        <v>4.8259999999999996</v>
      </c>
      <c r="Q36" s="5"/>
      <c r="R36" s="5"/>
      <c r="S36" s="1"/>
      <c r="T36" s="1">
        <f t="shared" si="6"/>
        <v>16.628885205138833</v>
      </c>
      <c r="U36" s="1">
        <f t="shared" si="7"/>
        <v>16.628885205138833</v>
      </c>
      <c r="V36" s="1">
        <v>5.9922000000000004</v>
      </c>
      <c r="W36" s="1">
        <v>8.254999999999999</v>
      </c>
      <c r="X36" s="1">
        <v>3.7989999999999999</v>
      </c>
      <c r="Y36" s="1">
        <v>6.8811999999999998</v>
      </c>
      <c r="Z36" s="1">
        <v>7.1482000000000001</v>
      </c>
      <c r="AA36" s="1">
        <v>4.6130000000000004</v>
      </c>
      <c r="AB36" s="1">
        <v>9.2352000000000007</v>
      </c>
      <c r="AC36" s="1">
        <v>15.222</v>
      </c>
      <c r="AD36" s="1">
        <v>5.4429999999999996</v>
      </c>
      <c r="AE36" s="28" t="s">
        <v>80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34</v>
      </c>
      <c r="C37" s="1">
        <v>75</v>
      </c>
      <c r="D37" s="1">
        <v>2</v>
      </c>
      <c r="E37" s="1">
        <v>48</v>
      </c>
      <c r="F37" s="1">
        <v>27</v>
      </c>
      <c r="G37" s="7">
        <v>0.2</v>
      </c>
      <c r="H37" s="1">
        <v>120</v>
      </c>
      <c r="I37" s="1">
        <v>783804</v>
      </c>
      <c r="J37" s="1">
        <v>48</v>
      </c>
      <c r="K37" s="1">
        <f t="shared" si="2"/>
        <v>0</v>
      </c>
      <c r="L37" s="1"/>
      <c r="M37" s="1"/>
      <c r="N37" s="1">
        <v>54</v>
      </c>
      <c r="O37" s="1">
        <v>34</v>
      </c>
      <c r="P37" s="1">
        <f t="shared" si="4"/>
        <v>9.6</v>
      </c>
      <c r="Q37" s="5">
        <f t="shared" si="11"/>
        <v>77</v>
      </c>
      <c r="R37" s="5"/>
      <c r="S37" s="1"/>
      <c r="T37" s="1">
        <f t="shared" si="6"/>
        <v>20</v>
      </c>
      <c r="U37" s="1">
        <f t="shared" si="7"/>
        <v>11.979166666666668</v>
      </c>
      <c r="V37" s="1">
        <v>8.4</v>
      </c>
      <c r="W37" s="1">
        <v>8.4</v>
      </c>
      <c r="X37" s="1">
        <v>7.6</v>
      </c>
      <c r="Y37" s="1">
        <v>6.2</v>
      </c>
      <c r="Z37" s="1">
        <v>6.6</v>
      </c>
      <c r="AA37" s="1">
        <v>4.4000000000000004</v>
      </c>
      <c r="AB37" s="1">
        <v>3.8</v>
      </c>
      <c r="AC37" s="1">
        <v>9.1999999999999993</v>
      </c>
      <c r="AD37" s="1">
        <v>6</v>
      </c>
      <c r="AE37" s="1"/>
      <c r="AF37" s="1">
        <f t="shared" si="10"/>
        <v>15.4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46</v>
      </c>
      <c r="C38" s="1">
        <v>252.245</v>
      </c>
      <c r="D38" s="1">
        <v>26.74</v>
      </c>
      <c r="E38" s="1">
        <v>71.542000000000002</v>
      </c>
      <c r="F38" s="1">
        <v>180.13300000000001</v>
      </c>
      <c r="G38" s="7">
        <v>1</v>
      </c>
      <c r="H38" s="1">
        <v>120</v>
      </c>
      <c r="I38" s="1">
        <v>783828</v>
      </c>
      <c r="J38" s="1">
        <v>66.599999999999994</v>
      </c>
      <c r="K38" s="1">
        <f t="shared" si="2"/>
        <v>4.9420000000000073</v>
      </c>
      <c r="L38" s="1"/>
      <c r="M38" s="1"/>
      <c r="N38" s="1"/>
      <c r="O38" s="1">
        <v>26.4846</v>
      </c>
      <c r="P38" s="1">
        <f t="shared" si="4"/>
        <v>14.308400000000001</v>
      </c>
      <c r="Q38" s="5">
        <f>18*P38-O38-N38-F38</f>
        <v>50.933599999999984</v>
      </c>
      <c r="R38" s="5"/>
      <c r="S38" s="1"/>
      <c r="T38" s="1">
        <f t="shared" si="6"/>
        <v>18</v>
      </c>
      <c r="U38" s="1">
        <f t="shared" si="7"/>
        <v>14.440300802325906</v>
      </c>
      <c r="V38" s="1">
        <v>19.543600000000001</v>
      </c>
      <c r="W38" s="1">
        <v>17.5716</v>
      </c>
      <c r="X38" s="1">
        <v>15.366199999999999</v>
      </c>
      <c r="Y38" s="1">
        <v>12.97</v>
      </c>
      <c r="Z38" s="1">
        <v>9.8274000000000008</v>
      </c>
      <c r="AA38" s="1">
        <v>12.7608</v>
      </c>
      <c r="AB38" s="1">
        <v>17.78</v>
      </c>
      <c r="AC38" s="1">
        <v>27.463999999999999</v>
      </c>
      <c r="AD38" s="1">
        <v>43.883000000000003</v>
      </c>
      <c r="AE38" s="28" t="s">
        <v>83</v>
      </c>
      <c r="AF38" s="1">
        <f t="shared" si="10"/>
        <v>50.933599999999984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0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39</v>
      </c>
      <c r="B40" s="20" t="s">
        <v>34</v>
      </c>
      <c r="C40" s="20">
        <v>113</v>
      </c>
      <c r="D40" s="20">
        <v>8</v>
      </c>
      <c r="E40" s="20">
        <v>114</v>
      </c>
      <c r="F40" s="21">
        <v>-3</v>
      </c>
      <c r="G40" s="7">
        <v>0.18</v>
      </c>
      <c r="H40" s="1">
        <v>120</v>
      </c>
      <c r="I40" s="1"/>
      <c r="J40" s="1">
        <v>121</v>
      </c>
      <c r="K40" s="1">
        <f>E40-J40</f>
        <v>-7</v>
      </c>
      <c r="L40" s="1"/>
      <c r="M40" s="1"/>
      <c r="N40" s="1"/>
      <c r="O40" s="1">
        <v>200</v>
      </c>
      <c r="P40" s="1">
        <f t="shared" ref="P40:P42" si="12">E40/5</f>
        <v>22.8</v>
      </c>
      <c r="Q40" s="5">
        <v>100</v>
      </c>
      <c r="R40" s="5"/>
      <c r="S40" s="1"/>
      <c r="T40" s="1">
        <f t="shared" ref="T40:T42" si="13">(F40+N40+O40+Q40)/P40</f>
        <v>13.026315789473683</v>
      </c>
      <c r="U40" s="1">
        <f t="shared" ref="U40:U42" si="14">(F40+N40+O40)/P40</f>
        <v>8.6403508771929829</v>
      </c>
      <c r="V40" s="1">
        <v>50.2</v>
      </c>
      <c r="W40" s="1">
        <v>49.4</v>
      </c>
      <c r="X40" s="1">
        <v>63.2</v>
      </c>
      <c r="Y40" s="1">
        <v>56.4</v>
      </c>
      <c r="Z40" s="1">
        <v>47.4</v>
      </c>
      <c r="AA40" s="1">
        <v>48.4</v>
      </c>
      <c r="AB40" s="1">
        <v>49.8</v>
      </c>
      <c r="AC40" s="1">
        <v>95.6</v>
      </c>
      <c r="AD40" s="1">
        <v>59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22" t="s">
        <v>33</v>
      </c>
      <c r="B41" s="23" t="s">
        <v>34</v>
      </c>
      <c r="C41" s="23">
        <v>664</v>
      </c>
      <c r="D41" s="23">
        <v>22</v>
      </c>
      <c r="E41" s="23">
        <v>106</v>
      </c>
      <c r="F41" s="24">
        <v>558</v>
      </c>
      <c r="G41" s="25">
        <v>0</v>
      </c>
      <c r="H41" s="26" t="e">
        <v>#N/A</v>
      </c>
      <c r="I41" s="26" t="s">
        <v>35</v>
      </c>
      <c r="J41" s="26">
        <v>106</v>
      </c>
      <c r="K41" s="26">
        <f>E41-J41</f>
        <v>0</v>
      </c>
      <c r="L41" s="26"/>
      <c r="M41" s="26"/>
      <c r="N41" s="26"/>
      <c r="O41" s="26"/>
      <c r="P41" s="26">
        <f t="shared" si="12"/>
        <v>21.2</v>
      </c>
      <c r="Q41" s="27"/>
      <c r="R41" s="27"/>
      <c r="S41" s="26"/>
      <c r="T41" s="26">
        <f t="shared" si="13"/>
        <v>26.320754716981131</v>
      </c>
      <c r="U41" s="26">
        <f t="shared" si="14"/>
        <v>26.320754716981131</v>
      </c>
      <c r="V41" s="26">
        <v>3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/>
      <c r="AF41" s="26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40</v>
      </c>
      <c r="B42" s="1" t="s">
        <v>34</v>
      </c>
      <c r="C42" s="1">
        <v>1758</v>
      </c>
      <c r="D42" s="1">
        <v>82</v>
      </c>
      <c r="E42" s="1">
        <v>793</v>
      </c>
      <c r="F42" s="1">
        <v>962</v>
      </c>
      <c r="G42" s="7">
        <v>0.18</v>
      </c>
      <c r="H42" s="1">
        <v>120</v>
      </c>
      <c r="I42" s="1"/>
      <c r="J42" s="1">
        <v>802</v>
      </c>
      <c r="K42" s="1">
        <f>E42-J42</f>
        <v>-9</v>
      </c>
      <c r="L42" s="1"/>
      <c r="M42" s="1"/>
      <c r="N42" s="1">
        <v>1100</v>
      </c>
      <c r="O42" s="1"/>
      <c r="P42" s="1">
        <f t="shared" si="12"/>
        <v>158.6</v>
      </c>
      <c r="Q42" s="5">
        <v>1000</v>
      </c>
      <c r="R42" s="5"/>
      <c r="S42" s="1"/>
      <c r="T42" s="1">
        <f t="shared" si="13"/>
        <v>19.306431273644389</v>
      </c>
      <c r="U42" s="1">
        <f t="shared" si="14"/>
        <v>13.00126103404792</v>
      </c>
      <c r="V42" s="1">
        <v>145.19999999999999</v>
      </c>
      <c r="W42" s="1">
        <v>186.4</v>
      </c>
      <c r="X42" s="1">
        <v>182.4</v>
      </c>
      <c r="Y42" s="1">
        <v>157.4</v>
      </c>
      <c r="Z42" s="1">
        <v>138.80000000000001</v>
      </c>
      <c r="AA42" s="1">
        <v>184.4</v>
      </c>
      <c r="AB42" s="1">
        <v>202.4</v>
      </c>
      <c r="AC42" s="1">
        <v>316</v>
      </c>
      <c r="AD42" s="1">
        <v>225.4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8" xr:uid="{70E0264C-3AAC-4BA8-9FB6-97B926EEC3F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2025-06-10T06:59:35Z</dcterms:created>
  <dcterms:modified xsi:type="dcterms:W3CDTF">2025-06-16T08:53:06Z</dcterms:modified>
</cp:coreProperties>
</file>