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Мелитополь\"/>
    </mc:Choice>
  </mc:AlternateContent>
  <xr:revisionPtr revIDLastSave="0" documentId="13_ncr:1_{FA08BBE0-CA6B-46E4-B2AE-1D0730ACD5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8" i="1" l="1"/>
  <c r="AF38" i="1" s="1"/>
  <c r="P34" i="1"/>
  <c r="P29" i="1"/>
  <c r="P23" i="1"/>
  <c r="P21" i="1"/>
  <c r="P17" i="1"/>
  <c r="P11" i="1"/>
  <c r="AF36" i="1"/>
  <c r="P35" i="1"/>
  <c r="AF34" i="1"/>
  <c r="P32" i="1"/>
  <c r="P20" i="1"/>
  <c r="P19" i="1"/>
  <c r="AF19" i="1" s="1"/>
  <c r="AF17" i="1"/>
  <c r="P15" i="1"/>
  <c r="AF15" i="1" s="1"/>
  <c r="P7" i="1"/>
  <c r="AF8" i="1"/>
  <c r="AF10" i="1"/>
  <c r="AF6" i="1"/>
  <c r="O43" i="1"/>
  <c r="T43" i="1" s="1"/>
  <c r="O42" i="1"/>
  <c r="S42" i="1" s="1"/>
  <c r="O41" i="1"/>
  <c r="T41" i="1" s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6" i="1"/>
  <c r="T26" i="1" s="1"/>
  <c r="O28" i="1"/>
  <c r="T28" i="1" s="1"/>
  <c r="O29" i="1"/>
  <c r="T29" i="1" s="1"/>
  <c r="O30" i="1"/>
  <c r="T30" i="1" s="1"/>
  <c r="O31" i="1"/>
  <c r="T31" i="1" s="1"/>
  <c r="O22" i="1"/>
  <c r="T22" i="1" s="1"/>
  <c r="O25" i="1"/>
  <c r="T25" i="1" s="1"/>
  <c r="O32" i="1"/>
  <c r="T32" i="1" s="1"/>
  <c r="O27" i="1"/>
  <c r="T27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K39" i="1"/>
  <c r="K38" i="1"/>
  <c r="AF37" i="1"/>
  <c r="K37" i="1"/>
  <c r="K36" i="1"/>
  <c r="AF35" i="1"/>
  <c r="K35" i="1"/>
  <c r="K34" i="1"/>
  <c r="AF33" i="1"/>
  <c r="K33" i="1"/>
  <c r="K27" i="1"/>
  <c r="AF32" i="1"/>
  <c r="K32" i="1"/>
  <c r="K25" i="1"/>
  <c r="K22" i="1"/>
  <c r="AF31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10" i="1"/>
  <c r="AF9" i="1"/>
  <c r="K9" i="1"/>
  <c r="K43" i="1"/>
  <c r="K41" i="1"/>
  <c r="K8" i="1"/>
  <c r="AF7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6" i="1" l="1"/>
  <c r="S10" i="1"/>
  <c r="S29" i="1"/>
  <c r="S34" i="1"/>
  <c r="S18" i="1"/>
  <c r="S38" i="1"/>
  <c r="S25" i="1"/>
  <c r="S23" i="1"/>
  <c r="S14" i="1"/>
  <c r="T6" i="1"/>
  <c r="S36" i="1"/>
  <c r="S27" i="1"/>
  <c r="S31" i="1"/>
  <c r="S26" i="1"/>
  <c r="S20" i="1"/>
  <c r="S16" i="1"/>
  <c r="S11" i="1"/>
  <c r="S8" i="1"/>
  <c r="S41" i="1"/>
  <c r="S39" i="1"/>
  <c r="S37" i="1"/>
  <c r="S35" i="1"/>
  <c r="S33" i="1"/>
  <c r="S32" i="1"/>
  <c r="S22" i="1"/>
  <c r="S30" i="1"/>
  <c r="S28" i="1"/>
  <c r="S24" i="1"/>
  <c r="S21" i="1"/>
  <c r="S19" i="1"/>
  <c r="S17" i="1"/>
  <c r="S15" i="1"/>
  <c r="S12" i="1"/>
  <c r="S13" i="1"/>
  <c r="S9" i="1"/>
  <c r="S7" i="1"/>
  <c r="AF5" i="1"/>
  <c r="S43" i="1"/>
  <c r="T42" i="1"/>
  <c r="O5" i="1"/>
  <c r="K5" i="1"/>
</calcChain>
</file>

<file path=xl/sharedStrings.xml><?xml version="1.0" encoding="utf-8"?>
<sst xmlns="http://schemas.openxmlformats.org/spreadsheetml/2006/main" count="142" uniqueCount="88">
  <si>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</si>
  <si>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</si>
  <si>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</si>
  <si>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</si>
  <si>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</si>
  <si>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</si>
  <si>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</si>
  <si>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</si>
  <si>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</si>
  <si>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</si>
  <si>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</si>
  <si>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</si>
  <si>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</si>
  <si>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</si>
  <si>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</si>
  <si>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</si>
  <si>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</si>
  <si>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</si>
  <si>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</si>
  <si>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</si>
  <si>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</si>
  <si>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</si>
  <si>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</si>
  <si>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</si>
  <si>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</si>
  <si>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</si>
  <si>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</si>
  <si>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</si>
  <si>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</si>
  <si>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</si>
  <si>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</si>
  <si>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</si>
  <si>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</si>
  <si>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</si>
  <si>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</si>
  <si>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</si>
  <si>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</si>
  <si>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</si>
  <si>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</si>
  <si>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</si>
  <si>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</si>
  <si>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</si>
  <si>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</si>
  <si>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</si>
  <si>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</si>
  <si>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</si>
  <si>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</si>
  <si>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</si>
  <si>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</si>
  <si>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</si>
  <si>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</si>
  <si>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</si>
  <si>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</si>
  <si>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</si>
  <si>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</si>
  <si>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</si>
  <si>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</si>
  <si>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</si>
  <si>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</si>
  <si>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</si>
  <si>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</si>
  <si>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</si>
  <si>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</si>
  <si>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</si>
  <si>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</si>
  <si>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</si>
  <si>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</si>
  <si>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</si>
  <si>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</si>
  <si>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</si>
  <si>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</si>
  <si>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</si>
  <si>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</si>
  <si>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</si>
  <si>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</si>
  <si>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</si>
  <si>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</si>
  <si>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</si>
  <si>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</si>
  <si>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</si>
  <si>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</si>
  <si>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t>Сыч/Прод Коровино Тильзитер Оригин 50% ВЕС (5 кг брус) СЗМЖ  ОСТАНКИНО</t>
  </si>
  <si>
    <t>нужно увеличить продажи!!!</t>
  </si>
  <si>
    <t>17,03,25 завод не отгрузит</t>
  </si>
  <si>
    <t>нужно увеличить продажи (до 27,07,25)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</si>
  <si>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</si>
  <si>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t>заказ</t>
  </si>
  <si>
    <t>16,06,(2)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</si>
</sst>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87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4790.9380000000001</v>
      </c>
      <c r="F5" s="4">
        <f>SUM(F6:F497)</f>
        <v>13636.24</v>
      </c>
      <c r="G5" s="7"/>
      <c r="H5" s="1"/>
      <c r="I5" s="1"/>
      <c r="J5" s="4">
        <f t="shared" ref="J5:Q5" si="0">SUM(J6:J497)</f>
        <v>4830.2</v>
      </c>
      <c r="K5" s="4">
        <f t="shared" si="0"/>
        <v>-39.262000000000015</v>
      </c>
      <c r="L5" s="4">
        <f t="shared" si="0"/>
        <v>0</v>
      </c>
      <c r="M5" s="4">
        <f t="shared" si="0"/>
        <v>0</v>
      </c>
      <c r="N5" s="4">
        <f t="shared" si="0"/>
        <v>5138.4175999999998</v>
      </c>
      <c r="O5" s="4">
        <f t="shared" si="0"/>
        <v>958.18759999999997</v>
      </c>
      <c r="P5" s="4">
        <f>SUM(P6:P39)</f>
        <v>2168.5356000000002</v>
      </c>
      <c r="Q5" s="4">
        <f t="shared" si="0"/>
        <v>0</v>
      </c>
      <c r="R5" s="1"/>
      <c r="S5" s="1"/>
      <c r="T5" s="1"/>
      <c r="U5" s="4">
        <f t="shared" ref="U5:AD5" si="1">SUM(U6:U497)</f>
        <v>1162.3036000000002</v>
      </c>
      <c r="V5" s="4">
        <f t="shared" si="1"/>
        <v>1276.7076000000002</v>
      </c>
      <c r="W5" s="4">
        <f t="shared" si="1"/>
        <v>1297.7440000000004</v>
      </c>
      <c r="X5" s="4">
        <f t="shared" si="1"/>
        <v>1044.5232000000001</v>
      </c>
      <c r="Y5" s="4">
        <f t="shared" si="1"/>
        <v>1157.5134000000003</v>
      </c>
      <c r="Z5" s="4">
        <f t="shared" si="1"/>
        <v>983.53639999999996</v>
      </c>
      <c r="AA5" s="4">
        <f t="shared" si="1"/>
        <v>1787.4390000000003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1"/>
      <c r="AF5" s="4">
        <f>SUM(AF6:AF497)</f>
        <v>1219.5916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107</v>
      </c>
      <c r="D6" s="1">
        <v>96</v>
      </c>
      <c r="E6" s="1">
        <v>9</v>
      </c>
      <c r="F6" s="1">
        <v>188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39" si="2">E6-J6</f>
        <v>0</v>
      </c>
      <c r="L6" s="1"/>
      <c r="M6" s="1"/>
      <c r="N6" s="1"/>
      <c r="O6" s="1">
        <f>E6/5</f>
        <v>1.8</v>
      </c>
      <c r="P6" s="5"/>
      <c r="Q6" s="5"/>
      <c r="R6" s="1"/>
      <c r="S6" s="1">
        <f>(F6+N6+P6)/O6</f>
        <v>104.44444444444444</v>
      </c>
      <c r="T6" s="1">
        <f>(F6+N6)/O6</f>
        <v>104.44444444444444</v>
      </c>
      <c r="U6" s="1">
        <v>5</v>
      </c>
      <c r="V6" s="1">
        <v>11.4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33" t="s">
        <v>82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210</v>
      </c>
      <c r="D7" s="1">
        <v>32</v>
      </c>
      <c r="E7" s="1">
        <v>80</v>
      </c>
      <c r="F7" s="1">
        <v>155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2"/>
        <v>0</v>
      </c>
      <c r="L7" s="1"/>
      <c r="M7" s="1"/>
      <c r="N7" s="1">
        <v>26</v>
      </c>
      <c r="O7" s="1">
        <f t="shared" ref="O7:O39" si="4">E7/5</f>
        <v>16</v>
      </c>
      <c r="P7" s="5">
        <f t="shared" ref="P7" si="5">20*O7-N7-F7</f>
        <v>139</v>
      </c>
      <c r="Q7" s="5"/>
      <c r="R7" s="1"/>
      <c r="S7" s="1">
        <f t="shared" ref="S7:S39" si="6">(F7+N7+P7)/O7</f>
        <v>20</v>
      </c>
      <c r="T7" s="1">
        <f t="shared" ref="T7:T39" si="7">(F7+N7)/O7</f>
        <v>11.3125</v>
      </c>
      <c r="U7" s="1">
        <v>14</v>
      </c>
      <c r="V7" s="1">
        <v>14.4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/>
      <c r="AF7" s="1">
        <f t="shared" si="3"/>
        <v>25.02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219</v>
      </c>
      <c r="D8" s="1">
        <v>48</v>
      </c>
      <c r="E8" s="1">
        <v>54</v>
      </c>
      <c r="F8" s="1">
        <v>204</v>
      </c>
      <c r="G8" s="7">
        <v>0.18</v>
      </c>
      <c r="H8" s="1">
        <v>270</v>
      </c>
      <c r="I8" s="1">
        <v>9988445</v>
      </c>
      <c r="J8" s="1">
        <v>54</v>
      </c>
      <c r="K8" s="1">
        <f t="shared" si="2"/>
        <v>0</v>
      </c>
      <c r="L8" s="1"/>
      <c r="M8" s="1"/>
      <c r="N8" s="1">
        <v>107</v>
      </c>
      <c r="O8" s="1">
        <f t="shared" si="4"/>
        <v>10.8</v>
      </c>
      <c r="P8" s="5"/>
      <c r="Q8" s="5"/>
      <c r="R8" s="1"/>
      <c r="S8" s="1">
        <f t="shared" si="6"/>
        <v>28.796296296296294</v>
      </c>
      <c r="T8" s="1">
        <f t="shared" si="7"/>
        <v>28.796296296296294</v>
      </c>
      <c r="U8" s="1">
        <v>18.8</v>
      </c>
      <c r="V8" s="1">
        <v>17.399999999999999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32" t="s">
        <v>39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140</v>
      </c>
      <c r="D9" s="1"/>
      <c r="E9" s="1">
        <v>27</v>
      </c>
      <c r="F9" s="1">
        <v>105</v>
      </c>
      <c r="G9" s="7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>
        <v>42.400000000000013</v>
      </c>
      <c r="O9" s="1">
        <f t="shared" si="4"/>
        <v>5.4</v>
      </c>
      <c r="P9" s="5"/>
      <c r="Q9" s="5"/>
      <c r="R9" s="1"/>
      <c r="S9" s="1">
        <f t="shared" si="6"/>
        <v>27.296296296296294</v>
      </c>
      <c r="T9" s="1">
        <f t="shared" si="7"/>
        <v>27.296296296296294</v>
      </c>
      <c r="U9" s="1">
        <v>9.6</v>
      </c>
      <c r="V9" s="1">
        <v>4.5999999999999996</v>
      </c>
      <c r="W9" s="1">
        <v>8.4</v>
      </c>
      <c r="X9" s="1">
        <v>6.6</v>
      </c>
      <c r="Y9" s="1">
        <v>5.8</v>
      </c>
      <c r="Z9" s="1">
        <v>2.4</v>
      </c>
      <c r="AA9" s="1">
        <v>20</v>
      </c>
      <c r="AB9" s="1">
        <v>8.4</v>
      </c>
      <c r="AC9" s="1">
        <v>2.8</v>
      </c>
      <c r="AD9" s="1">
        <v>8.1999999999999993</v>
      </c>
      <c r="AE9" s="32" t="s">
        <v>39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159</v>
      </c>
      <c r="D10" s="1"/>
      <c r="E10" s="1">
        <v>14</v>
      </c>
      <c r="F10" s="1">
        <v>145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6"/>
        <v>51.785714285714292</v>
      </c>
      <c r="T10" s="1">
        <f t="shared" si="7"/>
        <v>51.785714285714292</v>
      </c>
      <c r="U10" s="1">
        <v>4.5999999999999996</v>
      </c>
      <c r="V10" s="1">
        <v>0</v>
      </c>
      <c r="W10" s="1">
        <v>5</v>
      </c>
      <c r="X10" s="1">
        <v>9.8000000000000007</v>
      </c>
      <c r="Y10" s="1">
        <v>12.2</v>
      </c>
      <c r="Z10" s="1">
        <v>1.4</v>
      </c>
      <c r="AA10" s="1">
        <v>14.8</v>
      </c>
      <c r="AB10" s="1">
        <v>6</v>
      </c>
      <c r="AC10" s="1">
        <v>2.6</v>
      </c>
      <c r="AD10" s="1">
        <v>2.8</v>
      </c>
      <c r="AE10" s="34" t="s">
        <v>85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381</v>
      </c>
      <c r="D11" s="1">
        <v>102</v>
      </c>
      <c r="E11" s="1">
        <v>161</v>
      </c>
      <c r="F11" s="1">
        <v>266</v>
      </c>
      <c r="G11" s="7">
        <v>0.18</v>
      </c>
      <c r="H11" s="1">
        <v>150</v>
      </c>
      <c r="I11" s="1">
        <v>5034819</v>
      </c>
      <c r="J11" s="1">
        <v>162</v>
      </c>
      <c r="K11" s="1">
        <f t="shared" si="2"/>
        <v>-1</v>
      </c>
      <c r="L11" s="1"/>
      <c r="M11" s="1"/>
      <c r="N11" s="1"/>
      <c r="O11" s="1">
        <f t="shared" si="4"/>
        <v>32.200000000000003</v>
      </c>
      <c r="P11" s="5">
        <f>18*O11-N11-F11</f>
        <v>313.60000000000002</v>
      </c>
      <c r="Q11" s="5"/>
      <c r="R11" s="1"/>
      <c r="S11" s="1">
        <f t="shared" si="6"/>
        <v>18</v>
      </c>
      <c r="T11" s="1">
        <f t="shared" si="7"/>
        <v>8.2608695652173907</v>
      </c>
      <c r="U11" s="1">
        <v>11</v>
      </c>
      <c r="V11" s="1">
        <v>-0.2</v>
      </c>
      <c r="W11" s="1">
        <v>18.8</v>
      </c>
      <c r="X11" s="1">
        <v>30.4</v>
      </c>
      <c r="Y11" s="1">
        <v>19.2</v>
      </c>
      <c r="Z11" s="1">
        <v>-1</v>
      </c>
      <c r="AA11" s="1">
        <v>-0.2</v>
      </c>
      <c r="AB11" s="1">
        <v>11.8</v>
      </c>
      <c r="AC11" s="1">
        <v>24.4</v>
      </c>
      <c r="AD11" s="1">
        <v>40.200000000000003</v>
      </c>
      <c r="AE11" s="1" t="s">
        <v>49</v>
      </c>
      <c r="AF11" s="1">
        <f t="shared" si="3"/>
        <v>56.448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50</v>
      </c>
      <c r="B12" s="20" t="s">
        <v>46</v>
      </c>
      <c r="C12" s="20"/>
      <c r="D12" s="20"/>
      <c r="E12" s="20"/>
      <c r="F12" s="2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6" t="s">
        <v>45</v>
      </c>
      <c r="B13" s="27" t="s">
        <v>46</v>
      </c>
      <c r="C13" s="27">
        <v>80.7</v>
      </c>
      <c r="D13" s="27"/>
      <c r="E13" s="27">
        <v>4.9219999999999997</v>
      </c>
      <c r="F13" s="28">
        <v>75.778000000000006</v>
      </c>
      <c r="G13" s="29">
        <v>0</v>
      </c>
      <c r="H13" s="30" t="e">
        <v>#N/A</v>
      </c>
      <c r="I13" s="30" t="s">
        <v>36</v>
      </c>
      <c r="J13" s="30">
        <v>7</v>
      </c>
      <c r="K13" s="30">
        <f>E13-J13</f>
        <v>-2.0780000000000003</v>
      </c>
      <c r="L13" s="30"/>
      <c r="M13" s="30"/>
      <c r="N13" s="30"/>
      <c r="O13" s="30">
        <f>E13/5</f>
        <v>0.98439999999999994</v>
      </c>
      <c r="P13" s="31"/>
      <c r="Q13" s="31"/>
      <c r="R13" s="30"/>
      <c r="S13" s="30">
        <f>(F13+N13+P13)/O13</f>
        <v>76.978870377895177</v>
      </c>
      <c r="T13" s="30">
        <f>(F13+N13)/O13</f>
        <v>76.978870377895177</v>
      </c>
      <c r="U13" s="30">
        <v>0.47520000000000001</v>
      </c>
      <c r="V13" s="30">
        <v>1.5528</v>
      </c>
      <c r="W13" s="30">
        <v>0</v>
      </c>
      <c r="X13" s="30">
        <v>1.8912</v>
      </c>
      <c r="Y13" s="30">
        <v>2.9769999999999999</v>
      </c>
      <c r="Z13" s="30">
        <v>0</v>
      </c>
      <c r="AA13" s="30">
        <v>0.97560000000000002</v>
      </c>
      <c r="AB13" s="30">
        <v>2.3740000000000001</v>
      </c>
      <c r="AC13" s="30">
        <v>0.51680000000000004</v>
      </c>
      <c r="AD13" s="30">
        <v>0.90879999999999994</v>
      </c>
      <c r="AE13" s="33" t="s">
        <v>47</v>
      </c>
      <c r="AF13" s="3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70</v>
      </c>
      <c r="D14" s="1"/>
      <c r="E14" s="1">
        <v>9</v>
      </c>
      <c r="F14" s="1">
        <v>54</v>
      </c>
      <c r="G14" s="7">
        <v>0.1</v>
      </c>
      <c r="H14" s="1">
        <v>90</v>
      </c>
      <c r="I14" s="1">
        <v>8444163</v>
      </c>
      <c r="J14" s="1">
        <v>15</v>
      </c>
      <c r="K14" s="1">
        <f t="shared" si="2"/>
        <v>-6</v>
      </c>
      <c r="L14" s="1"/>
      <c r="M14" s="1"/>
      <c r="N14" s="1">
        <v>29.2</v>
      </c>
      <c r="O14" s="1">
        <f t="shared" si="4"/>
        <v>1.8</v>
      </c>
      <c r="P14" s="5"/>
      <c r="Q14" s="5"/>
      <c r="R14" s="1"/>
      <c r="S14" s="1">
        <f t="shared" si="6"/>
        <v>46.222222222222221</v>
      </c>
      <c r="T14" s="1">
        <f t="shared" si="7"/>
        <v>46.222222222222221</v>
      </c>
      <c r="U14" s="1">
        <v>6.2</v>
      </c>
      <c r="V14" s="1">
        <v>5.8</v>
      </c>
      <c r="W14" s="1">
        <v>8.4</v>
      </c>
      <c r="X14" s="1">
        <v>5.2</v>
      </c>
      <c r="Y14" s="1">
        <v>6.8</v>
      </c>
      <c r="Z14" s="1">
        <v>8.4</v>
      </c>
      <c r="AA14" s="1">
        <v>8.4</v>
      </c>
      <c r="AB14" s="1">
        <v>17</v>
      </c>
      <c r="AC14" s="1">
        <v>7.2</v>
      </c>
      <c r="AD14" s="1">
        <v>10.4</v>
      </c>
      <c r="AE14" s="33" t="s">
        <v>52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1103</v>
      </c>
      <c r="D15" s="1"/>
      <c r="E15" s="1">
        <v>219</v>
      </c>
      <c r="F15" s="1">
        <v>814</v>
      </c>
      <c r="G15" s="7">
        <v>0.18</v>
      </c>
      <c r="H15" s="1">
        <v>150</v>
      </c>
      <c r="I15" s="1">
        <v>5038411</v>
      </c>
      <c r="J15" s="1">
        <v>223</v>
      </c>
      <c r="K15" s="1">
        <f t="shared" si="2"/>
        <v>-4</v>
      </c>
      <c r="L15" s="1"/>
      <c r="M15" s="1"/>
      <c r="N15" s="1"/>
      <c r="O15" s="1">
        <f t="shared" si="4"/>
        <v>43.8</v>
      </c>
      <c r="P15" s="5">
        <f t="shared" ref="P15:P20" si="9">20*O15-N15-F15</f>
        <v>62</v>
      </c>
      <c r="Q15" s="5"/>
      <c r="R15" s="1"/>
      <c r="S15" s="1">
        <f t="shared" si="6"/>
        <v>20</v>
      </c>
      <c r="T15" s="1">
        <f t="shared" si="7"/>
        <v>18.584474885844749</v>
      </c>
      <c r="U15" s="1">
        <v>50.4</v>
      </c>
      <c r="V15" s="1">
        <v>66</v>
      </c>
      <c r="W15" s="1">
        <v>84.4</v>
      </c>
      <c r="X15" s="1">
        <v>62.8</v>
      </c>
      <c r="Y15" s="1">
        <v>69.599999999999994</v>
      </c>
      <c r="Z15" s="1">
        <v>65</v>
      </c>
      <c r="AA15" s="1">
        <v>122.2</v>
      </c>
      <c r="AB15" s="1">
        <v>85.8</v>
      </c>
      <c r="AC15" s="1">
        <v>64.599999999999994</v>
      </c>
      <c r="AD15" s="1">
        <v>76.400000000000006</v>
      </c>
      <c r="AE15" s="1"/>
      <c r="AF15" s="1">
        <f t="shared" si="8"/>
        <v>11.16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912</v>
      </c>
      <c r="D16" s="1">
        <v>90</v>
      </c>
      <c r="E16" s="1">
        <v>241</v>
      </c>
      <c r="F16" s="1">
        <v>654</v>
      </c>
      <c r="G16" s="7">
        <v>0.18</v>
      </c>
      <c r="H16" s="1">
        <v>150</v>
      </c>
      <c r="I16" s="1">
        <v>5038459</v>
      </c>
      <c r="J16" s="1">
        <v>247</v>
      </c>
      <c r="K16" s="1">
        <f t="shared" si="2"/>
        <v>-6</v>
      </c>
      <c r="L16" s="1"/>
      <c r="M16" s="1"/>
      <c r="N16" s="1">
        <v>526</v>
      </c>
      <c r="O16" s="1">
        <f t="shared" si="4"/>
        <v>48.2</v>
      </c>
      <c r="P16" s="5"/>
      <c r="Q16" s="5"/>
      <c r="R16" s="1"/>
      <c r="S16" s="1">
        <f t="shared" si="6"/>
        <v>24.481327800829874</v>
      </c>
      <c r="T16" s="1">
        <f t="shared" si="7"/>
        <v>24.481327800829874</v>
      </c>
      <c r="U16" s="1">
        <v>76.599999999999994</v>
      </c>
      <c r="V16" s="1">
        <v>70</v>
      </c>
      <c r="W16" s="1">
        <v>83</v>
      </c>
      <c r="X16" s="1">
        <v>70.599999999999994</v>
      </c>
      <c r="Y16" s="1">
        <v>77.599999999999994</v>
      </c>
      <c r="Z16" s="1">
        <v>60.8</v>
      </c>
      <c r="AA16" s="1">
        <v>131.80000000000001</v>
      </c>
      <c r="AB16" s="1">
        <v>110</v>
      </c>
      <c r="AC16" s="1">
        <v>76</v>
      </c>
      <c r="AD16" s="1">
        <v>68.8</v>
      </c>
      <c r="AE16" s="1" t="s">
        <v>55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>
        <v>651</v>
      </c>
      <c r="D17" s="1"/>
      <c r="E17" s="1">
        <v>157</v>
      </c>
      <c r="F17" s="1">
        <v>451</v>
      </c>
      <c r="G17" s="7">
        <v>0.18</v>
      </c>
      <c r="H17" s="1">
        <v>150</v>
      </c>
      <c r="I17" s="1">
        <v>5038831</v>
      </c>
      <c r="J17" s="1">
        <v>164</v>
      </c>
      <c r="K17" s="1">
        <f t="shared" si="2"/>
        <v>-7</v>
      </c>
      <c r="L17" s="1"/>
      <c r="M17" s="1"/>
      <c r="N17" s="1">
        <v>90.600000000000023</v>
      </c>
      <c r="O17" s="1">
        <f t="shared" si="4"/>
        <v>31.4</v>
      </c>
      <c r="P17" s="5">
        <f>18*O17-N17-F17</f>
        <v>23.599999999999909</v>
      </c>
      <c r="Q17" s="5"/>
      <c r="R17" s="1"/>
      <c r="S17" s="1">
        <f t="shared" si="6"/>
        <v>18</v>
      </c>
      <c r="T17" s="1">
        <f t="shared" si="7"/>
        <v>17.248407643312103</v>
      </c>
      <c r="U17" s="1">
        <v>41.2</v>
      </c>
      <c r="V17" s="1">
        <v>47.2</v>
      </c>
      <c r="W17" s="1">
        <v>41.6</v>
      </c>
      <c r="X17" s="1">
        <v>26.2</v>
      </c>
      <c r="Y17" s="1">
        <v>39.799999999999997</v>
      </c>
      <c r="Z17" s="1">
        <v>25.6</v>
      </c>
      <c r="AA17" s="1">
        <v>98.8</v>
      </c>
      <c r="AB17" s="1">
        <v>74.599999999999994</v>
      </c>
      <c r="AC17" s="1">
        <v>46.4</v>
      </c>
      <c r="AD17" s="1">
        <v>50</v>
      </c>
      <c r="AE17" s="33" t="s">
        <v>57</v>
      </c>
      <c r="AF17" s="1">
        <f t="shared" si="8"/>
        <v>4.2479999999999833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35</v>
      </c>
      <c r="C18" s="1">
        <v>392</v>
      </c>
      <c r="D18" s="1">
        <v>40</v>
      </c>
      <c r="E18" s="1">
        <v>159</v>
      </c>
      <c r="F18" s="1">
        <v>206</v>
      </c>
      <c r="G18" s="7">
        <v>0.18</v>
      </c>
      <c r="H18" s="1">
        <v>120</v>
      </c>
      <c r="I18" s="1">
        <v>5038855</v>
      </c>
      <c r="J18" s="1">
        <v>163</v>
      </c>
      <c r="K18" s="1">
        <f t="shared" si="2"/>
        <v>-4</v>
      </c>
      <c r="L18" s="1"/>
      <c r="M18" s="1"/>
      <c r="N18" s="1">
        <v>524</v>
      </c>
      <c r="O18" s="1">
        <f t="shared" si="4"/>
        <v>31.8</v>
      </c>
      <c r="P18" s="5"/>
      <c r="Q18" s="5"/>
      <c r="R18" s="1"/>
      <c r="S18" s="1">
        <f t="shared" si="6"/>
        <v>22.955974842767294</v>
      </c>
      <c r="T18" s="1">
        <f t="shared" si="7"/>
        <v>22.955974842767294</v>
      </c>
      <c r="U18" s="1">
        <v>48</v>
      </c>
      <c r="V18" s="1">
        <v>34</v>
      </c>
      <c r="W18" s="1">
        <v>42.2</v>
      </c>
      <c r="X18" s="1">
        <v>55.4</v>
      </c>
      <c r="Y18" s="1">
        <v>49.6</v>
      </c>
      <c r="Z18" s="1">
        <v>17.600000000000001</v>
      </c>
      <c r="AA18" s="1">
        <v>86</v>
      </c>
      <c r="AB18" s="1">
        <v>67</v>
      </c>
      <c r="AC18" s="1">
        <v>41.4</v>
      </c>
      <c r="AD18" s="1">
        <v>26.4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35</v>
      </c>
      <c r="C19" s="1">
        <v>1183</v>
      </c>
      <c r="D19" s="1">
        <v>400</v>
      </c>
      <c r="E19" s="1">
        <v>513</v>
      </c>
      <c r="F19" s="1">
        <v>938</v>
      </c>
      <c r="G19" s="7">
        <v>0.18</v>
      </c>
      <c r="H19" s="1">
        <v>150</v>
      </c>
      <c r="I19" s="1">
        <v>5038435</v>
      </c>
      <c r="J19" s="1">
        <v>519</v>
      </c>
      <c r="K19" s="1">
        <f t="shared" si="2"/>
        <v>-6</v>
      </c>
      <c r="L19" s="1"/>
      <c r="M19" s="1"/>
      <c r="N19" s="1">
        <v>904</v>
      </c>
      <c r="O19" s="1">
        <f t="shared" si="4"/>
        <v>102.6</v>
      </c>
      <c r="P19" s="5">
        <f t="shared" si="9"/>
        <v>210</v>
      </c>
      <c r="Q19" s="5"/>
      <c r="R19" s="1"/>
      <c r="S19" s="1">
        <f t="shared" si="6"/>
        <v>20</v>
      </c>
      <c r="T19" s="1">
        <f t="shared" si="7"/>
        <v>17.953216374269008</v>
      </c>
      <c r="U19" s="1">
        <v>124.4</v>
      </c>
      <c r="V19" s="1">
        <v>110.2</v>
      </c>
      <c r="W19" s="1">
        <v>117.8</v>
      </c>
      <c r="X19" s="1">
        <v>101.6</v>
      </c>
      <c r="Y19" s="1">
        <v>116.2</v>
      </c>
      <c r="Z19" s="1">
        <v>86</v>
      </c>
      <c r="AA19" s="1">
        <v>170.6</v>
      </c>
      <c r="AB19" s="1">
        <v>141.6</v>
      </c>
      <c r="AC19" s="1">
        <v>102.4</v>
      </c>
      <c r="AD19" s="1">
        <v>110.2</v>
      </c>
      <c r="AE19" s="1"/>
      <c r="AF19" s="1">
        <f t="shared" si="8"/>
        <v>37.799999999999997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60</v>
      </c>
      <c r="B20" s="1" t="s">
        <v>35</v>
      </c>
      <c r="C20" s="1">
        <v>684</v>
      </c>
      <c r="D20" s="1">
        <v>150</v>
      </c>
      <c r="E20" s="1">
        <v>171</v>
      </c>
      <c r="F20" s="1">
        <v>613</v>
      </c>
      <c r="G20" s="7">
        <v>0.18</v>
      </c>
      <c r="H20" s="1">
        <v>120</v>
      </c>
      <c r="I20" s="1">
        <v>5038398</v>
      </c>
      <c r="J20" s="1">
        <v>173</v>
      </c>
      <c r="K20" s="1">
        <f t="shared" si="2"/>
        <v>-2</v>
      </c>
      <c r="L20" s="1"/>
      <c r="M20" s="1"/>
      <c r="N20" s="1"/>
      <c r="O20" s="1">
        <f t="shared" si="4"/>
        <v>34.200000000000003</v>
      </c>
      <c r="P20" s="5">
        <f t="shared" si="9"/>
        <v>71</v>
      </c>
      <c r="Q20" s="5"/>
      <c r="R20" s="1"/>
      <c r="S20" s="1">
        <f t="shared" si="6"/>
        <v>20</v>
      </c>
      <c r="T20" s="1">
        <f t="shared" si="7"/>
        <v>17.923976608187132</v>
      </c>
      <c r="U20" s="1">
        <v>37.4</v>
      </c>
      <c r="V20" s="1">
        <v>49.6</v>
      </c>
      <c r="W20" s="1">
        <v>56.4</v>
      </c>
      <c r="X20" s="1">
        <v>47.2</v>
      </c>
      <c r="Y20" s="1">
        <v>60.6</v>
      </c>
      <c r="Z20" s="1">
        <v>39.200000000000003</v>
      </c>
      <c r="AA20" s="1">
        <v>67.8</v>
      </c>
      <c r="AB20" s="1">
        <v>68.8</v>
      </c>
      <c r="AC20" s="1">
        <v>54.6</v>
      </c>
      <c r="AD20" s="1">
        <v>42.4</v>
      </c>
      <c r="AE20" s="1"/>
      <c r="AF20" s="1">
        <f t="shared" si="8"/>
        <v>12.78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61</v>
      </c>
      <c r="B21" s="17" t="s">
        <v>46</v>
      </c>
      <c r="C21" s="17">
        <v>60</v>
      </c>
      <c r="D21" s="17">
        <v>87.8</v>
      </c>
      <c r="E21" s="17">
        <v>47.164000000000001</v>
      </c>
      <c r="F21" s="18">
        <v>92.506</v>
      </c>
      <c r="G21" s="7">
        <v>1</v>
      </c>
      <c r="H21" s="1">
        <v>150</v>
      </c>
      <c r="I21" s="1">
        <v>5038572</v>
      </c>
      <c r="J21" s="1">
        <v>48</v>
      </c>
      <c r="K21" s="1">
        <f t="shared" si="2"/>
        <v>-0.83599999999999852</v>
      </c>
      <c r="L21" s="1"/>
      <c r="M21" s="1"/>
      <c r="N21" s="1"/>
      <c r="O21" s="1">
        <f t="shared" si="4"/>
        <v>9.4328000000000003</v>
      </c>
      <c r="P21" s="5">
        <f>20*(O21+O22)-N21-N22-F21-F22</f>
        <v>47.722000000000001</v>
      </c>
      <c r="Q21" s="5"/>
      <c r="R21" s="1"/>
      <c r="S21" s="1">
        <f t="shared" si="6"/>
        <v>14.865999491137309</v>
      </c>
      <c r="T21" s="1">
        <f t="shared" si="7"/>
        <v>9.8068442032058343</v>
      </c>
      <c r="U21" s="1">
        <v>8.8819999999999997</v>
      </c>
      <c r="V21" s="1">
        <v>18.325600000000001</v>
      </c>
      <c r="W21" s="1">
        <v>9.1067999999999998</v>
      </c>
      <c r="X21" s="1">
        <v>7.6242000000000001</v>
      </c>
      <c r="Y21" s="1">
        <v>6.1372</v>
      </c>
      <c r="Z21" s="1">
        <v>12.8978</v>
      </c>
      <c r="AA21" s="1">
        <v>19.7638</v>
      </c>
      <c r="AB21" s="1">
        <v>13.5702</v>
      </c>
      <c r="AC21" s="1">
        <v>8.004999999999999</v>
      </c>
      <c r="AD21" s="1">
        <v>0</v>
      </c>
      <c r="AE21" s="1"/>
      <c r="AF21" s="1">
        <f t="shared" si="8"/>
        <v>47.722000000000001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70</v>
      </c>
      <c r="B22" s="27" t="s">
        <v>46</v>
      </c>
      <c r="C22" s="27"/>
      <c r="D22" s="27">
        <v>65.688000000000002</v>
      </c>
      <c r="E22" s="27">
        <v>3.452</v>
      </c>
      <c r="F22" s="28">
        <v>62.235999999999997</v>
      </c>
      <c r="G22" s="29">
        <v>0</v>
      </c>
      <c r="H22" s="30" t="e">
        <v>#N/A</v>
      </c>
      <c r="I22" s="30" t="s">
        <v>36</v>
      </c>
      <c r="J22" s="30">
        <v>3.5</v>
      </c>
      <c r="K22" s="30">
        <f>E22-J22</f>
        <v>-4.8000000000000043E-2</v>
      </c>
      <c r="L22" s="30"/>
      <c r="M22" s="30"/>
      <c r="N22" s="30"/>
      <c r="O22" s="30">
        <f>E22/5</f>
        <v>0.69040000000000001</v>
      </c>
      <c r="P22" s="31"/>
      <c r="Q22" s="31"/>
      <c r="R22" s="30"/>
      <c r="S22" s="30">
        <f>(F22+N22+P22)/O22</f>
        <v>90.144843568945532</v>
      </c>
      <c r="T22" s="30">
        <f>(F22+N22)/O22</f>
        <v>90.144843568945532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46</v>
      </c>
      <c r="C23" s="1">
        <v>122</v>
      </c>
      <c r="D23" s="1"/>
      <c r="E23" s="1">
        <v>31.992000000000001</v>
      </c>
      <c r="F23" s="1">
        <v>81.73</v>
      </c>
      <c r="G23" s="7">
        <v>1</v>
      </c>
      <c r="H23" s="1">
        <v>150</v>
      </c>
      <c r="I23" s="1">
        <v>5038596</v>
      </c>
      <c r="J23" s="1">
        <v>34</v>
      </c>
      <c r="K23" s="1">
        <f t="shared" si="2"/>
        <v>-2.0079999999999991</v>
      </c>
      <c r="L23" s="1"/>
      <c r="M23" s="1"/>
      <c r="N23" s="1"/>
      <c r="O23" s="1">
        <f t="shared" si="4"/>
        <v>6.3984000000000005</v>
      </c>
      <c r="P23" s="5">
        <f>18*O23-N23-F23</f>
        <v>33.441200000000009</v>
      </c>
      <c r="Q23" s="5"/>
      <c r="R23" s="1"/>
      <c r="S23" s="1">
        <f t="shared" si="6"/>
        <v>18</v>
      </c>
      <c r="T23" s="1">
        <f t="shared" si="7"/>
        <v>12.773505876469116</v>
      </c>
      <c r="U23" s="1">
        <v>3.8359999999999999</v>
      </c>
      <c r="V23" s="1">
        <v>4.8802000000000003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3"/>
      <c r="AF23" s="1">
        <f>G23*P23</f>
        <v>33.441200000000009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63</v>
      </c>
      <c r="B24" s="24" t="s">
        <v>46</v>
      </c>
      <c r="C24" s="24"/>
      <c r="D24" s="24"/>
      <c r="E24" s="24"/>
      <c r="F24" s="25"/>
      <c r="G24" s="15">
        <v>1</v>
      </c>
      <c r="H24" s="14">
        <v>120</v>
      </c>
      <c r="I24" s="14">
        <v>8785204</v>
      </c>
      <c r="J24" s="14"/>
      <c r="K24" s="14">
        <f t="shared" si="2"/>
        <v>0</v>
      </c>
      <c r="L24" s="14"/>
      <c r="M24" s="14"/>
      <c r="N24" s="14"/>
      <c r="O24" s="14">
        <f t="shared" si="4"/>
        <v>0</v>
      </c>
      <c r="P24" s="16"/>
      <c r="Q24" s="16"/>
      <c r="R24" s="14"/>
      <c r="S24" s="14" t="e">
        <f t="shared" si="6"/>
        <v>#DIV/0!</v>
      </c>
      <c r="T24" s="14" t="e">
        <f t="shared" si="7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-0.5776</v>
      </c>
      <c r="AE24" s="14" t="s">
        <v>64</v>
      </c>
      <c r="AF24" s="14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71</v>
      </c>
      <c r="B25" s="27" t="s">
        <v>46</v>
      </c>
      <c r="C25" s="27"/>
      <c r="D25" s="27">
        <v>206.69</v>
      </c>
      <c r="E25" s="27">
        <v>9.5920000000000005</v>
      </c>
      <c r="F25" s="28">
        <v>197.09800000000001</v>
      </c>
      <c r="G25" s="29">
        <v>0</v>
      </c>
      <c r="H25" s="30" t="e">
        <v>#N/A</v>
      </c>
      <c r="I25" s="30" t="s">
        <v>36</v>
      </c>
      <c r="J25" s="30">
        <v>10.5</v>
      </c>
      <c r="K25" s="30">
        <f>E25-J25</f>
        <v>-0.90799999999999947</v>
      </c>
      <c r="L25" s="30"/>
      <c r="M25" s="30"/>
      <c r="N25" s="30"/>
      <c r="O25" s="30">
        <f>E25/5</f>
        <v>1.9184000000000001</v>
      </c>
      <c r="P25" s="31"/>
      <c r="Q25" s="31"/>
      <c r="R25" s="30"/>
      <c r="S25" s="30">
        <f>(F25+N25+P25)/O25</f>
        <v>102.7408256880734</v>
      </c>
      <c r="T25" s="30">
        <f>(F25+N25)/O25</f>
        <v>102.7408256880734</v>
      </c>
      <c r="U25" s="30">
        <v>0</v>
      </c>
      <c r="V25" s="30">
        <v>19.023800000000001</v>
      </c>
      <c r="W25" s="30">
        <v>22.2422</v>
      </c>
      <c r="X25" s="30">
        <v>9.0191999999999997</v>
      </c>
      <c r="Y25" s="30">
        <v>10.777200000000001</v>
      </c>
      <c r="Z25" s="30">
        <v>0</v>
      </c>
      <c r="AA25" s="30">
        <v>0</v>
      </c>
      <c r="AB25" s="30">
        <v>32.8934</v>
      </c>
      <c r="AC25" s="30">
        <v>14.801600000000001</v>
      </c>
      <c r="AD25" s="30">
        <v>16.104199999999999</v>
      </c>
      <c r="AE25" s="30"/>
      <c r="AF25" s="3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65</v>
      </c>
      <c r="B26" s="17" t="s">
        <v>46</v>
      </c>
      <c r="C26" s="17">
        <v>65</v>
      </c>
      <c r="D26" s="17">
        <v>109.56</v>
      </c>
      <c r="E26" s="17">
        <v>33.694000000000003</v>
      </c>
      <c r="F26" s="18">
        <v>140.86600000000001</v>
      </c>
      <c r="G26" s="7">
        <v>1</v>
      </c>
      <c r="H26" s="1">
        <v>180</v>
      </c>
      <c r="I26" s="1">
        <v>5038619</v>
      </c>
      <c r="J26" s="1">
        <v>39</v>
      </c>
      <c r="K26" s="1">
        <f t="shared" si="2"/>
        <v>-5.3059999999999974</v>
      </c>
      <c r="L26" s="1"/>
      <c r="M26" s="1"/>
      <c r="N26" s="1"/>
      <c r="O26" s="1">
        <f t="shared" si="4"/>
        <v>6.7388000000000003</v>
      </c>
      <c r="P26" s="5"/>
      <c r="Q26" s="5"/>
      <c r="R26" s="1"/>
      <c r="S26" s="1">
        <f t="shared" si="6"/>
        <v>20.903721730871965</v>
      </c>
      <c r="T26" s="1">
        <f t="shared" si="7"/>
        <v>20.903721730871965</v>
      </c>
      <c r="U26" s="1">
        <v>3.5726</v>
      </c>
      <c r="V26" s="1">
        <v>6.3921999999999999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73</v>
      </c>
      <c r="B27" s="27" t="s">
        <v>46</v>
      </c>
      <c r="C27" s="27"/>
      <c r="D27" s="27">
        <v>4.6580000000000004</v>
      </c>
      <c r="E27" s="27">
        <v>-3.234</v>
      </c>
      <c r="F27" s="28"/>
      <c r="G27" s="29">
        <v>0</v>
      </c>
      <c r="H27" s="30" t="e">
        <v>#N/A</v>
      </c>
      <c r="I27" s="30" t="s">
        <v>36</v>
      </c>
      <c r="J27" s="30"/>
      <c r="K27" s="30">
        <f>E27-J27</f>
        <v>-3.234</v>
      </c>
      <c r="L27" s="30"/>
      <c r="M27" s="30"/>
      <c r="N27" s="30"/>
      <c r="O27" s="30">
        <f>E27/5</f>
        <v>-0.64680000000000004</v>
      </c>
      <c r="P27" s="31"/>
      <c r="Q27" s="31"/>
      <c r="R27" s="30"/>
      <c r="S27" s="30">
        <f>(F27+N27+P27)/O27</f>
        <v>0</v>
      </c>
      <c r="T27" s="30">
        <f>(F27+N27)/O27</f>
        <v>0</v>
      </c>
      <c r="U27" s="30">
        <v>7.7486000000000006</v>
      </c>
      <c r="V27" s="30">
        <v>15.364800000000001</v>
      </c>
      <c r="W27" s="30">
        <v>3.9628000000000001</v>
      </c>
      <c r="X27" s="30">
        <v>2.8923999999999999</v>
      </c>
      <c r="Y27" s="30">
        <v>5.3404000000000007</v>
      </c>
      <c r="Z27" s="30">
        <v>9.5449999999999999</v>
      </c>
      <c r="AA27" s="30">
        <v>16.442</v>
      </c>
      <c r="AB27" s="30">
        <v>8.0256000000000007</v>
      </c>
      <c r="AC27" s="30">
        <v>5.3906000000000001</v>
      </c>
      <c r="AD27" s="30">
        <v>8.855599999999999</v>
      </c>
      <c r="AE27" s="30"/>
      <c r="AF27" s="3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96</v>
      </c>
      <c r="D28" s="1">
        <v>64</v>
      </c>
      <c r="E28" s="1">
        <v>29</v>
      </c>
      <c r="F28" s="1">
        <v>123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-3</v>
      </c>
      <c r="L28" s="1"/>
      <c r="M28" s="1"/>
      <c r="N28" s="1"/>
      <c r="O28" s="1">
        <f t="shared" si="4"/>
        <v>5.8</v>
      </c>
      <c r="P28" s="5"/>
      <c r="Q28" s="5"/>
      <c r="R28" s="1"/>
      <c r="S28" s="1">
        <f t="shared" si="6"/>
        <v>21.206896551724139</v>
      </c>
      <c r="T28" s="1">
        <f t="shared" si="7"/>
        <v>21.206896551724139</v>
      </c>
      <c r="U28" s="1">
        <v>3</v>
      </c>
      <c r="V28" s="1">
        <v>10.8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/>
      <c r="AF28" s="1">
        <f t="shared" ref="AF28:AF38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46</v>
      </c>
      <c r="C29" s="1">
        <v>262.3</v>
      </c>
      <c r="D29" s="1"/>
      <c r="E29" s="1">
        <v>138.87899999999999</v>
      </c>
      <c r="F29" s="1">
        <v>102.934</v>
      </c>
      <c r="G29" s="7">
        <v>1</v>
      </c>
      <c r="H29" s="1">
        <v>120</v>
      </c>
      <c r="I29" s="1">
        <v>5522704</v>
      </c>
      <c r="J29" s="1">
        <v>150</v>
      </c>
      <c r="K29" s="1">
        <f t="shared" si="2"/>
        <v>-11.121000000000009</v>
      </c>
      <c r="L29" s="1"/>
      <c r="M29" s="1"/>
      <c r="N29" s="1">
        <v>100.8176</v>
      </c>
      <c r="O29" s="1">
        <f t="shared" si="4"/>
        <v>27.775799999999997</v>
      </c>
      <c r="P29" s="5">
        <f>19*O29-N29-F29</f>
        <v>323.98860000000002</v>
      </c>
      <c r="Q29" s="5"/>
      <c r="R29" s="1"/>
      <c r="S29" s="1">
        <f t="shared" si="6"/>
        <v>19</v>
      </c>
      <c r="T29" s="1">
        <f t="shared" si="7"/>
        <v>7.3355798932884024</v>
      </c>
      <c r="U29" s="1">
        <v>20.173200000000001</v>
      </c>
      <c r="V29" s="1">
        <v>14.6778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/>
      <c r="AF29" s="1">
        <f t="shared" si="10"/>
        <v>323.98860000000002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89</v>
      </c>
      <c r="D30" s="1">
        <v>208</v>
      </c>
      <c r="E30" s="1">
        <v>15</v>
      </c>
      <c r="F30" s="1">
        <v>278</v>
      </c>
      <c r="G30" s="7">
        <v>0.14000000000000001</v>
      </c>
      <c r="H30" s="1">
        <v>180</v>
      </c>
      <c r="I30" s="1">
        <v>9988391</v>
      </c>
      <c r="J30" s="1">
        <v>15</v>
      </c>
      <c r="K30" s="1">
        <f t="shared" si="2"/>
        <v>0</v>
      </c>
      <c r="L30" s="1"/>
      <c r="M30" s="1"/>
      <c r="N30" s="1"/>
      <c r="O30" s="1">
        <f t="shared" si="4"/>
        <v>3</v>
      </c>
      <c r="P30" s="5"/>
      <c r="Q30" s="5"/>
      <c r="R30" s="1"/>
      <c r="S30" s="1">
        <f t="shared" si="6"/>
        <v>92.666666666666671</v>
      </c>
      <c r="T30" s="1">
        <f t="shared" si="7"/>
        <v>92.666666666666671</v>
      </c>
      <c r="U30" s="1">
        <v>13.4</v>
      </c>
      <c r="V30" s="1">
        <v>16.399999999999999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33" t="s">
        <v>82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428</v>
      </c>
      <c r="D31" s="1">
        <v>128</v>
      </c>
      <c r="E31" s="1">
        <v>120</v>
      </c>
      <c r="F31" s="1">
        <v>400</v>
      </c>
      <c r="G31" s="7">
        <v>0.18</v>
      </c>
      <c r="H31" s="1">
        <v>270</v>
      </c>
      <c r="I31" s="1">
        <v>9988681</v>
      </c>
      <c r="J31" s="1">
        <v>122</v>
      </c>
      <c r="K31" s="1">
        <f t="shared" si="2"/>
        <v>-2</v>
      </c>
      <c r="L31" s="1"/>
      <c r="M31" s="1"/>
      <c r="N31" s="1">
        <v>384.4</v>
      </c>
      <c r="O31" s="1">
        <f t="shared" si="4"/>
        <v>24</v>
      </c>
      <c r="P31" s="5"/>
      <c r="Q31" s="5"/>
      <c r="R31" s="1"/>
      <c r="S31" s="1">
        <f t="shared" si="6"/>
        <v>32.68333333333333</v>
      </c>
      <c r="T31" s="1">
        <f t="shared" si="7"/>
        <v>32.68333333333333</v>
      </c>
      <c r="U31" s="1">
        <v>46.8</v>
      </c>
      <c r="V31" s="1">
        <v>39.6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32" t="s">
        <v>39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72</v>
      </c>
      <c r="B32" s="1" t="s">
        <v>46</v>
      </c>
      <c r="C32" s="1">
        <v>301</v>
      </c>
      <c r="D32" s="1">
        <v>47.65</v>
      </c>
      <c r="E32" s="1">
        <v>78.241</v>
      </c>
      <c r="F32" s="1">
        <v>253.535</v>
      </c>
      <c r="G32" s="7">
        <v>1</v>
      </c>
      <c r="H32" s="1">
        <v>120</v>
      </c>
      <c r="I32" s="1">
        <v>8785198</v>
      </c>
      <c r="J32" s="1">
        <v>67.5</v>
      </c>
      <c r="K32" s="1">
        <f t="shared" si="2"/>
        <v>10.741</v>
      </c>
      <c r="L32" s="1"/>
      <c r="M32" s="1"/>
      <c r="N32" s="1"/>
      <c r="O32" s="1">
        <f t="shared" si="4"/>
        <v>15.648199999999999</v>
      </c>
      <c r="P32" s="5">
        <f t="shared" ref="P32:P35" si="11">20*O32-N32-F32</f>
        <v>59.429000000000002</v>
      </c>
      <c r="Q32" s="5"/>
      <c r="R32" s="1"/>
      <c r="S32" s="1">
        <f t="shared" si="6"/>
        <v>20</v>
      </c>
      <c r="T32" s="1">
        <f t="shared" si="7"/>
        <v>16.202182998683554</v>
      </c>
      <c r="U32" s="1">
        <v>12.099399999999999</v>
      </c>
      <c r="V32" s="1">
        <v>17.868200000000002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/>
      <c r="AF32" s="1">
        <f t="shared" si="10"/>
        <v>59.429000000000002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74</v>
      </c>
      <c r="B33" s="1" t="s">
        <v>35</v>
      </c>
      <c r="C33" s="1">
        <v>150</v>
      </c>
      <c r="D33" s="1">
        <v>72</v>
      </c>
      <c r="E33" s="1">
        <v>49</v>
      </c>
      <c r="F33" s="1">
        <v>166</v>
      </c>
      <c r="G33" s="7">
        <v>0.1</v>
      </c>
      <c r="H33" s="1">
        <v>60</v>
      </c>
      <c r="I33" s="1">
        <v>8444187</v>
      </c>
      <c r="J33" s="1">
        <v>56</v>
      </c>
      <c r="K33" s="1">
        <f t="shared" si="2"/>
        <v>-7</v>
      </c>
      <c r="L33" s="1"/>
      <c r="M33" s="1"/>
      <c r="N33" s="1"/>
      <c r="O33" s="1">
        <f t="shared" si="4"/>
        <v>9.8000000000000007</v>
      </c>
      <c r="P33" s="5"/>
      <c r="Q33" s="5"/>
      <c r="R33" s="1"/>
      <c r="S33" s="1">
        <f t="shared" si="6"/>
        <v>16.938775510204081</v>
      </c>
      <c r="T33" s="1">
        <f t="shared" si="7"/>
        <v>16.938775510204081</v>
      </c>
      <c r="U33" s="1">
        <v>11</v>
      </c>
      <c r="V33" s="1">
        <v>16.8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75</v>
      </c>
      <c r="B34" s="1" t="s">
        <v>35</v>
      </c>
      <c r="C34" s="1">
        <v>171</v>
      </c>
      <c r="D34" s="1">
        <v>42</v>
      </c>
      <c r="E34" s="1">
        <v>70</v>
      </c>
      <c r="F34" s="1">
        <v>136</v>
      </c>
      <c r="G34" s="7">
        <v>0.1</v>
      </c>
      <c r="H34" s="1">
        <v>90</v>
      </c>
      <c r="I34" s="1">
        <v>8444194</v>
      </c>
      <c r="J34" s="1">
        <v>77</v>
      </c>
      <c r="K34" s="1">
        <f t="shared" si="2"/>
        <v>-7</v>
      </c>
      <c r="L34" s="1"/>
      <c r="M34" s="1"/>
      <c r="N34" s="1"/>
      <c r="O34" s="1">
        <f t="shared" si="4"/>
        <v>14</v>
      </c>
      <c r="P34" s="5">
        <f>18*O34-N34-F34</f>
        <v>116</v>
      </c>
      <c r="Q34" s="5"/>
      <c r="R34" s="1"/>
      <c r="S34" s="1">
        <f t="shared" si="6"/>
        <v>18</v>
      </c>
      <c r="T34" s="1">
        <f t="shared" si="7"/>
        <v>9.7142857142857135</v>
      </c>
      <c r="U34" s="1">
        <v>8.6</v>
      </c>
      <c r="V34" s="1">
        <v>16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/>
      <c r="AF34" s="1">
        <f t="shared" si="10"/>
        <v>11.600000000000001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76</v>
      </c>
      <c r="B35" s="1" t="s">
        <v>35</v>
      </c>
      <c r="C35" s="1">
        <v>419</v>
      </c>
      <c r="D35" s="1">
        <v>430</v>
      </c>
      <c r="E35" s="1">
        <v>203</v>
      </c>
      <c r="F35" s="1">
        <v>596</v>
      </c>
      <c r="G35" s="7">
        <v>0.2</v>
      </c>
      <c r="H35" s="1">
        <v>120</v>
      </c>
      <c r="I35" s="1">
        <v>783798</v>
      </c>
      <c r="J35" s="1">
        <v>203</v>
      </c>
      <c r="K35" s="1">
        <f t="shared" si="2"/>
        <v>0</v>
      </c>
      <c r="L35" s="1"/>
      <c r="M35" s="1"/>
      <c r="N35" s="1"/>
      <c r="O35" s="1">
        <f t="shared" si="4"/>
        <v>40.6</v>
      </c>
      <c r="P35" s="5">
        <f t="shared" si="11"/>
        <v>216</v>
      </c>
      <c r="Q35" s="5"/>
      <c r="R35" s="1"/>
      <c r="S35" s="1">
        <f t="shared" si="6"/>
        <v>20</v>
      </c>
      <c r="T35" s="1">
        <f t="shared" si="7"/>
        <v>14.679802955665025</v>
      </c>
      <c r="U35" s="1">
        <v>11.2</v>
      </c>
      <c r="V35" s="1">
        <v>45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3" t="s">
        <v>83</v>
      </c>
      <c r="AF35" s="1">
        <f t="shared" si="10"/>
        <v>43.2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77</v>
      </c>
      <c r="B36" s="1" t="s">
        <v>46</v>
      </c>
      <c r="C36" s="1">
        <v>362</v>
      </c>
      <c r="D36" s="1"/>
      <c r="E36" s="1">
        <v>70.343000000000004</v>
      </c>
      <c r="F36" s="1">
        <v>263.89699999999999</v>
      </c>
      <c r="G36" s="7">
        <v>1</v>
      </c>
      <c r="H36" s="1">
        <v>120</v>
      </c>
      <c r="I36" s="1">
        <v>783811</v>
      </c>
      <c r="J36" s="1">
        <v>78</v>
      </c>
      <c r="K36" s="1">
        <f t="shared" si="2"/>
        <v>-7.6569999999999965</v>
      </c>
      <c r="L36" s="1"/>
      <c r="M36" s="1"/>
      <c r="N36" s="1"/>
      <c r="O36" s="1">
        <f t="shared" si="4"/>
        <v>14.0686</v>
      </c>
      <c r="P36" s="5"/>
      <c r="Q36" s="5"/>
      <c r="R36" s="1"/>
      <c r="S36" s="1">
        <f t="shared" si="6"/>
        <v>18.757872140795815</v>
      </c>
      <c r="T36" s="1">
        <f t="shared" si="7"/>
        <v>18.757872140795815</v>
      </c>
      <c r="U36" s="1">
        <v>13.606</v>
      </c>
      <c r="V36" s="1">
        <v>13.818199999999999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33" t="s">
        <v>47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0" t="s">
        <v>78</v>
      </c>
      <c r="B37" s="1" t="s">
        <v>35</v>
      </c>
      <c r="C37" s="1">
        <v>127</v>
      </c>
      <c r="D37" s="1">
        <v>130</v>
      </c>
      <c r="E37" s="1">
        <v>74</v>
      </c>
      <c r="F37" s="1">
        <v>150</v>
      </c>
      <c r="G37" s="7">
        <v>0.2</v>
      </c>
      <c r="H37" s="1">
        <v>120</v>
      </c>
      <c r="I37" s="1">
        <v>783804</v>
      </c>
      <c r="J37" s="1">
        <v>74</v>
      </c>
      <c r="K37" s="1">
        <f t="shared" si="2"/>
        <v>0</v>
      </c>
      <c r="L37" s="1"/>
      <c r="M37" s="1"/>
      <c r="N37" s="1">
        <v>304</v>
      </c>
      <c r="O37" s="1">
        <f t="shared" si="4"/>
        <v>14.8</v>
      </c>
      <c r="P37" s="5"/>
      <c r="Q37" s="5"/>
      <c r="R37" s="1"/>
      <c r="S37" s="1">
        <f t="shared" si="6"/>
        <v>30.675675675675674</v>
      </c>
      <c r="T37" s="1">
        <f t="shared" si="7"/>
        <v>30.675675675675674</v>
      </c>
      <c r="U37" s="1">
        <v>33</v>
      </c>
      <c r="V37" s="1">
        <v>25.6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34" t="s">
        <v>84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79</v>
      </c>
      <c r="B38" s="17" t="s">
        <v>46</v>
      </c>
      <c r="C38" s="17">
        <v>495</v>
      </c>
      <c r="D38" s="17"/>
      <c r="E38" s="17">
        <v>291.01499999999999</v>
      </c>
      <c r="F38" s="18">
        <v>121.036</v>
      </c>
      <c r="G38" s="7">
        <v>1</v>
      </c>
      <c r="H38" s="1">
        <v>120</v>
      </c>
      <c r="I38" s="1">
        <v>783828</v>
      </c>
      <c r="J38" s="1">
        <v>281.7</v>
      </c>
      <c r="K38" s="1">
        <f t="shared" si="2"/>
        <v>9.3149999999999977</v>
      </c>
      <c r="L38" s="1"/>
      <c r="M38" s="1"/>
      <c r="N38" s="1"/>
      <c r="O38" s="1">
        <f t="shared" si="4"/>
        <v>58.202999999999996</v>
      </c>
      <c r="P38" s="5">
        <f>18*(O38+O39)-N38-N39-F38-F39</f>
        <v>552.75479999999993</v>
      </c>
      <c r="Q38" s="5"/>
      <c r="R38" s="1"/>
      <c r="S38" s="1">
        <f t="shared" si="6"/>
        <v>11.576564781884096</v>
      </c>
      <c r="T38" s="1">
        <f t="shared" si="7"/>
        <v>2.0795491641324331</v>
      </c>
      <c r="U38" s="1">
        <v>53.310600000000001</v>
      </c>
      <c r="V38" s="1">
        <v>76.603999999999999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32" t="s">
        <v>80</v>
      </c>
      <c r="AF38" s="1">
        <f t="shared" si="10"/>
        <v>552.75479999999993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6" t="s">
        <v>81</v>
      </c>
      <c r="B39" s="27" t="s">
        <v>46</v>
      </c>
      <c r="C39" s="27"/>
      <c r="D39" s="27">
        <v>474.50200000000001</v>
      </c>
      <c r="E39" s="27">
        <v>21.878</v>
      </c>
      <c r="F39" s="28">
        <v>452.62400000000002</v>
      </c>
      <c r="G39" s="29">
        <v>0</v>
      </c>
      <c r="H39" s="30" t="e">
        <v>#N/A</v>
      </c>
      <c r="I39" s="30" t="s">
        <v>36</v>
      </c>
      <c r="J39" s="30">
        <v>21</v>
      </c>
      <c r="K39" s="30">
        <f t="shared" si="2"/>
        <v>0.87800000000000011</v>
      </c>
      <c r="L39" s="30"/>
      <c r="M39" s="30"/>
      <c r="N39" s="30"/>
      <c r="O39" s="30">
        <f t="shared" si="4"/>
        <v>4.3756000000000004</v>
      </c>
      <c r="P39" s="31"/>
      <c r="Q39" s="31"/>
      <c r="R39" s="30"/>
      <c r="S39" s="30">
        <f t="shared" si="6"/>
        <v>103.44272785446567</v>
      </c>
      <c r="T39" s="30">
        <f t="shared" si="7"/>
        <v>103.44272785446567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/>
      <c r="AF39" s="3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1"/>
      <c r="B40" s="11"/>
      <c r="C40" s="11"/>
      <c r="D40" s="11"/>
      <c r="E40" s="11"/>
      <c r="F40" s="11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41</v>
      </c>
      <c r="B41" s="17" t="s">
        <v>35</v>
      </c>
      <c r="C41" s="17">
        <v>637</v>
      </c>
      <c r="D41" s="17">
        <v>300</v>
      </c>
      <c r="E41" s="17">
        <v>458</v>
      </c>
      <c r="F41" s="18">
        <v>335</v>
      </c>
      <c r="G41" s="7">
        <v>0.18</v>
      </c>
      <c r="H41" s="1">
        <v>120</v>
      </c>
      <c r="I41" s="1"/>
      <c r="J41" s="1">
        <v>405</v>
      </c>
      <c r="K41" s="1">
        <f>E41-J41</f>
        <v>53</v>
      </c>
      <c r="L41" s="1"/>
      <c r="M41" s="1"/>
      <c r="N41" s="1">
        <v>700</v>
      </c>
      <c r="O41" s="1">
        <f t="shared" ref="O41:O43" si="12">E41/5</f>
        <v>91.6</v>
      </c>
      <c r="P41" s="5">
        <v>200</v>
      </c>
      <c r="Q41" s="5"/>
      <c r="R41" s="1"/>
      <c r="S41" s="1">
        <f t="shared" ref="S41:S43" si="13">(F41+N41+P41)/O41</f>
        <v>13.482532751091703</v>
      </c>
      <c r="T41" s="1">
        <f t="shared" ref="T41:T43" si="14">(F41+N41)/O41</f>
        <v>11.299126637554586</v>
      </c>
      <c r="U41" s="1">
        <v>126</v>
      </c>
      <c r="V41" s="1">
        <v>125</v>
      </c>
      <c r="W41" s="1">
        <v>126.2</v>
      </c>
      <c r="X41" s="1">
        <v>100.4</v>
      </c>
      <c r="Y41" s="1">
        <v>90.2</v>
      </c>
      <c r="Z41" s="1">
        <v>119.8</v>
      </c>
      <c r="AA41" s="1">
        <v>111.8</v>
      </c>
      <c r="AB41" s="1">
        <v>205.8</v>
      </c>
      <c r="AC41" s="1">
        <v>0</v>
      </c>
      <c r="AD41" s="1">
        <v>2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6" t="s">
        <v>34</v>
      </c>
      <c r="B42" s="27" t="s">
        <v>35</v>
      </c>
      <c r="C42" s="27">
        <v>696</v>
      </c>
      <c r="D42" s="27">
        <v>204</v>
      </c>
      <c r="E42" s="27"/>
      <c r="F42" s="28">
        <v>900</v>
      </c>
      <c r="G42" s="29">
        <v>0</v>
      </c>
      <c r="H42" s="30" t="e">
        <v>#N/A</v>
      </c>
      <c r="I42" s="30" t="s">
        <v>36</v>
      </c>
      <c r="J42" s="30"/>
      <c r="K42" s="30">
        <f>E42-J42</f>
        <v>0</v>
      </c>
      <c r="L42" s="30"/>
      <c r="M42" s="30"/>
      <c r="N42" s="30"/>
      <c r="O42" s="30">
        <f t="shared" si="12"/>
        <v>0</v>
      </c>
      <c r="P42" s="31"/>
      <c r="Q42" s="31"/>
      <c r="R42" s="30"/>
      <c r="S42" s="30" t="e">
        <f t="shared" si="13"/>
        <v>#DIV/0!</v>
      </c>
      <c r="T42" s="30" t="e">
        <f t="shared" si="14"/>
        <v>#DIV/0!</v>
      </c>
      <c r="U42" s="30">
        <v>-2.8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3" t="s">
        <v>82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35</v>
      </c>
      <c r="C43" s="1">
        <v>3341</v>
      </c>
      <c r="D43" s="1">
        <v>2100</v>
      </c>
      <c r="E43" s="1">
        <v>1231</v>
      </c>
      <c r="F43" s="1">
        <v>3915</v>
      </c>
      <c r="G43" s="7">
        <v>0.18</v>
      </c>
      <c r="H43" s="1">
        <v>120</v>
      </c>
      <c r="I43" s="1"/>
      <c r="J43" s="1">
        <v>1256</v>
      </c>
      <c r="K43" s="1">
        <f>E43-J43</f>
        <v>-25</v>
      </c>
      <c r="L43" s="1"/>
      <c r="M43" s="1"/>
      <c r="N43" s="1">
        <v>1400</v>
      </c>
      <c r="O43" s="1">
        <f t="shared" si="12"/>
        <v>246.2</v>
      </c>
      <c r="P43" s="5"/>
      <c r="Q43" s="5"/>
      <c r="R43" s="1"/>
      <c r="S43" s="1">
        <f t="shared" si="13"/>
        <v>21.588139723801788</v>
      </c>
      <c r="T43" s="1">
        <f t="shared" si="14"/>
        <v>21.588139723801788</v>
      </c>
      <c r="U43" s="1">
        <v>341.2</v>
      </c>
      <c r="V43" s="1">
        <v>362.6</v>
      </c>
      <c r="W43" s="1">
        <v>343.2</v>
      </c>
      <c r="X43" s="1">
        <v>258.39999999999998</v>
      </c>
      <c r="Y43" s="1">
        <v>304</v>
      </c>
      <c r="Z43" s="1">
        <v>281.39999999999998</v>
      </c>
      <c r="AA43" s="1">
        <v>456.8</v>
      </c>
      <c r="AB43" s="1">
        <v>472.8</v>
      </c>
      <c r="AC43" s="1">
        <v>432.4</v>
      </c>
      <c r="AD43" s="1">
        <v>513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1CDF0E7D-891B-4653-8A2E-12141EE7B5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2025-06-10T12:27:40Z</dcterms:created>
  <dcterms:modified xsi:type="dcterms:W3CDTF">2025-06-16T08:54:07Z</dcterms:modified>
</cp:coreProperties>
</file>