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6,25 Ост СЫР филиалы\"/>
    </mc:Choice>
  </mc:AlternateContent>
  <xr:revisionPtr revIDLastSave="0" documentId="13_ncr:1_{F87FBD11-173E-4B8D-ACF9-0794631359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9" i="1" l="1"/>
  <c r="Q26" i="1"/>
  <c r="Q39" i="1"/>
  <c r="Q20" i="1"/>
  <c r="Q11" i="1"/>
  <c r="Q10" i="1"/>
  <c r="P44" i="1"/>
  <c r="U44" i="1" s="1"/>
  <c r="P43" i="1"/>
  <c r="T43" i="1" s="1"/>
  <c r="P42" i="1"/>
  <c r="U42" i="1" s="1"/>
  <c r="P7" i="1"/>
  <c r="U7" i="1" s="1"/>
  <c r="P8" i="1"/>
  <c r="U8" i="1" s="1"/>
  <c r="P9" i="1"/>
  <c r="U9" i="1" s="1"/>
  <c r="P10" i="1"/>
  <c r="U10" i="1" s="1"/>
  <c r="P13" i="1"/>
  <c r="U13" i="1" s="1"/>
  <c r="P11" i="1"/>
  <c r="U11" i="1" s="1"/>
  <c r="P12" i="1"/>
  <c r="U12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7" i="1"/>
  <c r="U27" i="1" s="1"/>
  <c r="P21" i="1"/>
  <c r="U21" i="1" s="1"/>
  <c r="P22" i="1"/>
  <c r="U22" i="1" s="1"/>
  <c r="P24" i="1"/>
  <c r="U24" i="1" s="1"/>
  <c r="P26" i="1"/>
  <c r="U26" i="1" s="1"/>
  <c r="P28" i="1"/>
  <c r="U28" i="1" s="1"/>
  <c r="P29" i="1"/>
  <c r="U29" i="1" s="1"/>
  <c r="P30" i="1"/>
  <c r="U30" i="1" s="1"/>
  <c r="P31" i="1"/>
  <c r="U31" i="1" s="1"/>
  <c r="P23" i="1"/>
  <c r="U23" i="1" s="1"/>
  <c r="P32" i="1"/>
  <c r="U32" i="1" s="1"/>
  <c r="P25" i="1"/>
  <c r="U25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40" i="1"/>
  <c r="U40" i="1" s="1"/>
  <c r="P6" i="1"/>
  <c r="T6" i="1" s="1"/>
  <c r="T10" i="1" l="1"/>
  <c r="T28" i="1"/>
  <c r="T34" i="1"/>
  <c r="T18" i="1"/>
  <c r="T38" i="1"/>
  <c r="T23" i="1"/>
  <c r="T21" i="1"/>
  <c r="T14" i="1"/>
  <c r="T40" i="1"/>
  <c r="T36" i="1"/>
  <c r="T25" i="1"/>
  <c r="T30" i="1"/>
  <c r="T24" i="1"/>
  <c r="T20" i="1"/>
  <c r="T16" i="1"/>
  <c r="T11" i="1"/>
  <c r="T8" i="1"/>
  <c r="T42" i="1"/>
  <c r="U6" i="1"/>
  <c r="T39" i="1"/>
  <c r="T37" i="1"/>
  <c r="T35" i="1"/>
  <c r="T33" i="1"/>
  <c r="T32" i="1"/>
  <c r="T31" i="1"/>
  <c r="T29" i="1"/>
  <c r="T26" i="1"/>
  <c r="T22" i="1"/>
  <c r="T27" i="1"/>
  <c r="T19" i="1"/>
  <c r="T17" i="1"/>
  <c r="T15" i="1"/>
  <c r="T12" i="1"/>
  <c r="T13" i="1"/>
  <c r="T9" i="1"/>
  <c r="T7" i="1"/>
  <c r="T44" i="1"/>
  <c r="U43" i="1"/>
  <c r="K40" i="1"/>
  <c r="AG39" i="1"/>
  <c r="K39" i="1"/>
  <c r="AG38" i="1"/>
  <c r="K38" i="1"/>
  <c r="K37" i="1"/>
  <c r="AG36" i="1"/>
  <c r="K36" i="1"/>
  <c r="AG35" i="1"/>
  <c r="K35" i="1"/>
  <c r="AG34" i="1"/>
  <c r="K34" i="1"/>
  <c r="AG33" i="1"/>
  <c r="K33" i="1"/>
  <c r="K25" i="1"/>
  <c r="AG32" i="1"/>
  <c r="K32" i="1"/>
  <c r="K23" i="1"/>
  <c r="AG31" i="1"/>
  <c r="K31" i="1"/>
  <c r="AG30" i="1"/>
  <c r="K30" i="1"/>
  <c r="AG29" i="1"/>
  <c r="K29" i="1"/>
  <c r="AG28" i="1"/>
  <c r="K28" i="1"/>
  <c r="AG26" i="1"/>
  <c r="K26" i="1"/>
  <c r="AG24" i="1"/>
  <c r="K24" i="1"/>
  <c r="AG22" i="1"/>
  <c r="K22" i="1"/>
  <c r="AG21" i="1"/>
  <c r="K21" i="1"/>
  <c r="K27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2" i="1"/>
  <c r="K12" i="1"/>
  <c r="AG11" i="1"/>
  <c r="K11" i="1"/>
  <c r="K13" i="1"/>
  <c r="AG10" i="1"/>
  <c r="K10" i="1"/>
  <c r="AG9" i="1"/>
  <c r="K9" i="1"/>
  <c r="K44" i="1"/>
  <c r="K42" i="1"/>
  <c r="AG8" i="1"/>
  <c r="K8" i="1"/>
  <c r="AG7" i="1"/>
  <c r="K7" i="1"/>
  <c r="AG6" i="1"/>
  <c r="K6" i="1"/>
  <c r="K43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AG5" i="1" l="1"/>
  <c r="K5" i="1"/>
</calcChain>
</file>

<file path=xl/sharedStrings.xml><?xml version="1.0" encoding="utf-8"?>
<sst xmlns="http://schemas.openxmlformats.org/spreadsheetml/2006/main" count="149" uniqueCount="90">
  <si>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</si>
  <si>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</si>
  <si>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</si>
  <si>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</si>
  <si>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</si>
  <si>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</si>
  <si>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</si>
  <si>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</si>
  <si>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</si>
  <si>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</si>
  <si>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</si>
  <si>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</si>
  <si>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</si>
  <si>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</si>
  <si>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</si>
  <si>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</si>
  <si>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</si>
  <si>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</si>
  <si>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</si>
  <si>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</si>
  <si>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</si>
  <si>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</si>
  <si>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</si>
  <si>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</si>
  <si>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16,06,(2)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</si>
  <si>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</si>
  <si>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</si>
  <si>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</si>
  <si>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</si>
  <si>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</si>
  <si>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</si>
  <si>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</si>
  <si>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</si>
  <si>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</si>
  <si>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</si>
  <si>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3534796 Масло сливочное ж.82,5% 180г фольга ТМ Папа может(вл 12)  Останкино</t>
  </si>
  <si>
    <t>шт</t>
  </si>
  <si>
    <t>дубль</t>
  </si>
  <si>
    <t>списание по недостаче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</si>
  <si>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</si>
  <si>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</si>
  <si>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</si>
  <si>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нужно увеличить продажи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</si>
  <si>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</si>
  <si>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</si>
  <si>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</si>
  <si>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</si>
  <si>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</si>
  <si>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(срок созревания 3 месяцев) м.д.ж. в с.в. 40%  ОСТАНКИНО</t>
  </si>
  <si>
    <t>кг</t>
  </si>
  <si>
    <t>Сыр "Пармезан" 40% кусок 180 гр  ОСТАНКИНО</t>
  </si>
  <si>
    <t>14,04,25 завод не отгрузит / 07,04,25 завод не отгрузит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</si>
  <si>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</si>
  <si>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</si>
  <si>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</si>
  <si>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</si>
  <si>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 завод не отгрузил / 17,02,25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</si>
  <si>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</si>
  <si>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</si>
  <si>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</si>
  <si>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</si>
  <si>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</si>
  <si>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</si>
  <si>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</si>
  <si>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</si>
  <si>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</si>
  <si>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</si>
  <si>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</si>
  <si>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</si>
  <si>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</si>
  <si>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</si>
  <si>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</si>
  <si>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</si>
  <si>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</si>
  <si>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</si>
  <si>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</si>
  <si>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</si>
  <si>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</si>
  <si>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</si>
  <si>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</si>
  <si>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</si>
  <si>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</si>
  <si>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25,05,25 в уценку 172кг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</si>
  <si>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</si>
  <si>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</si>
  <si>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</si>
  <si>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</si>
  <si>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10,03,25 завод отгрузил 79кг из 260кг</t>
    </r>
  </si>
  <si>
    <t>14,06,25 в уценку 30шт.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</si>
  <si>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17,03,25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</si>
</sst>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9.42578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23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763.01499999999999</v>
      </c>
      <c r="F5" s="4">
        <f>SUM(F6:F498)</f>
        <v>956.85700000000008</v>
      </c>
      <c r="G5" s="7"/>
      <c r="H5" s="1"/>
      <c r="I5" s="1"/>
      <c r="J5" s="4">
        <f t="shared" ref="J5:R5" si="0">SUM(J6:J498)</f>
        <v>968.16000000000008</v>
      </c>
      <c r="K5" s="4">
        <f t="shared" si="0"/>
        <v>-205.14499999999998</v>
      </c>
      <c r="L5" s="4">
        <f t="shared" si="0"/>
        <v>0</v>
      </c>
      <c r="M5" s="4">
        <f t="shared" si="0"/>
        <v>0</v>
      </c>
      <c r="N5" s="4">
        <f t="shared" si="0"/>
        <v>1216.4027999999998</v>
      </c>
      <c r="O5" s="4">
        <f t="shared" si="0"/>
        <v>1151.5111999999999</v>
      </c>
      <c r="P5" s="4">
        <f t="shared" si="0"/>
        <v>152.60300000000001</v>
      </c>
      <c r="Q5" s="4">
        <f t="shared" si="0"/>
        <v>252.83740000000003</v>
      </c>
      <c r="R5" s="4">
        <f t="shared" si="0"/>
        <v>0</v>
      </c>
      <c r="S5" s="1"/>
      <c r="T5" s="1"/>
      <c r="U5" s="1"/>
      <c r="V5" s="4">
        <f t="shared" ref="V5:AE5" si="1">SUM(V6:V498)</f>
        <v>202.74219999999997</v>
      </c>
      <c r="W5" s="4">
        <f t="shared" si="1"/>
        <v>183.00999999999996</v>
      </c>
      <c r="X5" s="4">
        <f t="shared" si="1"/>
        <v>198.40600000000001</v>
      </c>
      <c r="Y5" s="4">
        <f t="shared" si="1"/>
        <v>201.39600000000007</v>
      </c>
      <c r="Z5" s="4">
        <f t="shared" si="1"/>
        <v>161.76160000000004</v>
      </c>
      <c r="AA5" s="4">
        <f t="shared" si="1"/>
        <v>194.34459999999999</v>
      </c>
      <c r="AB5" s="4">
        <f t="shared" si="1"/>
        <v>274.55</v>
      </c>
      <c r="AC5" s="4">
        <f t="shared" si="1"/>
        <v>222.5308</v>
      </c>
      <c r="AD5" s="4">
        <f t="shared" si="1"/>
        <v>371.214</v>
      </c>
      <c r="AE5" s="4">
        <f t="shared" si="1"/>
        <v>388.61859999999996</v>
      </c>
      <c r="AF5" s="1"/>
      <c r="AG5" s="4">
        <f>SUM(AG6:AG498)</f>
        <v>124.92140000000006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36</v>
      </c>
      <c r="C6" s="1"/>
      <c r="D6" s="1">
        <v>4</v>
      </c>
      <c r="E6" s="1">
        <v>3</v>
      </c>
      <c r="F6" s="1">
        <v>1</v>
      </c>
      <c r="G6" s="7">
        <v>0.14000000000000001</v>
      </c>
      <c r="H6" s="1">
        <v>180</v>
      </c>
      <c r="I6" s="1">
        <v>9988421</v>
      </c>
      <c r="J6" s="1">
        <v>9</v>
      </c>
      <c r="K6" s="1">
        <f t="shared" ref="K6:K40" si="2">E6-J6</f>
        <v>-6</v>
      </c>
      <c r="L6" s="1"/>
      <c r="M6" s="1"/>
      <c r="N6" s="1">
        <v>32</v>
      </c>
      <c r="O6" s="1"/>
      <c r="P6" s="1">
        <f>E6/5</f>
        <v>0.6</v>
      </c>
      <c r="Q6" s="5"/>
      <c r="R6" s="5"/>
      <c r="S6" s="1"/>
      <c r="T6" s="1">
        <f>(F6+N6+O6+Q6)/P6</f>
        <v>55</v>
      </c>
      <c r="U6" s="1">
        <f>(F6+N6+O6)/P6</f>
        <v>55</v>
      </c>
      <c r="V6" s="1">
        <v>1</v>
      </c>
      <c r="W6" s="1">
        <v>2.4</v>
      </c>
      <c r="X6" s="1">
        <v>1.8</v>
      </c>
      <c r="Y6" s="1">
        <v>2.2000000000000002</v>
      </c>
      <c r="Z6" s="1">
        <v>2.4</v>
      </c>
      <c r="AA6" s="1">
        <v>3</v>
      </c>
      <c r="AB6" s="1">
        <v>2.8</v>
      </c>
      <c r="AC6" s="1">
        <v>3</v>
      </c>
      <c r="AD6" s="1">
        <v>3.6</v>
      </c>
      <c r="AE6" s="1">
        <v>3.2</v>
      </c>
      <c r="AF6" s="1"/>
      <c r="AG6" s="1">
        <f t="shared" ref="AG6:AG10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36</v>
      </c>
      <c r="C7" s="1">
        <v>8</v>
      </c>
      <c r="D7" s="1"/>
      <c r="E7" s="1">
        <v>5</v>
      </c>
      <c r="F7" s="1">
        <v>-1</v>
      </c>
      <c r="G7" s="7">
        <v>0.18</v>
      </c>
      <c r="H7" s="1">
        <v>270</v>
      </c>
      <c r="I7" s="1">
        <v>9988438</v>
      </c>
      <c r="J7" s="1">
        <v>17</v>
      </c>
      <c r="K7" s="1">
        <f t="shared" si="2"/>
        <v>-12</v>
      </c>
      <c r="L7" s="1"/>
      <c r="M7" s="1"/>
      <c r="N7" s="1">
        <v>77</v>
      </c>
      <c r="O7" s="1"/>
      <c r="P7" s="1">
        <f t="shared" ref="P7:P40" si="4">E7/5</f>
        <v>1</v>
      </c>
      <c r="Q7" s="5"/>
      <c r="R7" s="5"/>
      <c r="S7" s="1"/>
      <c r="T7" s="1">
        <f t="shared" ref="T7:T40" si="5">(F7+N7+O7+Q7)/P7</f>
        <v>76</v>
      </c>
      <c r="U7" s="1">
        <f t="shared" ref="U7:U40" si="6">(F7+N7+O7)/P7</f>
        <v>76</v>
      </c>
      <c r="V7" s="1">
        <v>3.2</v>
      </c>
      <c r="W7" s="1">
        <v>5.6</v>
      </c>
      <c r="X7" s="1">
        <v>4.2</v>
      </c>
      <c r="Y7" s="1">
        <v>4.4000000000000004</v>
      </c>
      <c r="Z7" s="1">
        <v>4.4000000000000004</v>
      </c>
      <c r="AA7" s="1">
        <v>5</v>
      </c>
      <c r="AB7" s="1">
        <v>3.8</v>
      </c>
      <c r="AC7" s="1">
        <v>3.2</v>
      </c>
      <c r="AD7" s="1">
        <v>8.8000000000000007</v>
      </c>
      <c r="AE7" s="1">
        <v>5</v>
      </c>
      <c r="AF7" s="1"/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36</v>
      </c>
      <c r="C8" s="1">
        <v>17</v>
      </c>
      <c r="D8" s="1"/>
      <c r="E8" s="1">
        <v>10</v>
      </c>
      <c r="F8" s="1">
        <v>6</v>
      </c>
      <c r="G8" s="7">
        <v>0.18</v>
      </c>
      <c r="H8" s="1">
        <v>270</v>
      </c>
      <c r="I8" s="1">
        <v>9988445</v>
      </c>
      <c r="J8" s="1">
        <v>19</v>
      </c>
      <c r="K8" s="1">
        <f t="shared" si="2"/>
        <v>-9</v>
      </c>
      <c r="L8" s="1"/>
      <c r="M8" s="1"/>
      <c r="N8" s="1">
        <v>72.8</v>
      </c>
      <c r="O8" s="1"/>
      <c r="P8" s="1">
        <f t="shared" si="4"/>
        <v>2</v>
      </c>
      <c r="Q8" s="5"/>
      <c r="R8" s="5"/>
      <c r="S8" s="1"/>
      <c r="T8" s="1">
        <f t="shared" si="5"/>
        <v>39.4</v>
      </c>
      <c r="U8" s="1">
        <f t="shared" si="6"/>
        <v>39.4</v>
      </c>
      <c r="V8" s="1">
        <v>2.8</v>
      </c>
      <c r="W8" s="1">
        <v>5.6</v>
      </c>
      <c r="X8" s="1">
        <v>4.4000000000000004</v>
      </c>
      <c r="Y8" s="1">
        <v>4.2</v>
      </c>
      <c r="Z8" s="1">
        <v>4</v>
      </c>
      <c r="AA8" s="1">
        <v>3.4</v>
      </c>
      <c r="AB8" s="1">
        <v>3.8</v>
      </c>
      <c r="AC8" s="1">
        <v>2.6</v>
      </c>
      <c r="AD8" s="1">
        <v>8.1999999999999993</v>
      </c>
      <c r="AE8" s="1">
        <v>4.5999999999999996</v>
      </c>
      <c r="AF8" s="1"/>
      <c r="AG8" s="1">
        <f t="shared" si="3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36</v>
      </c>
      <c r="C9" s="1">
        <v>4</v>
      </c>
      <c r="D9" s="1">
        <v>2</v>
      </c>
      <c r="E9" s="1">
        <v>6</v>
      </c>
      <c r="F9" s="1"/>
      <c r="G9" s="7">
        <v>0.4</v>
      </c>
      <c r="H9" s="1">
        <v>270</v>
      </c>
      <c r="I9" s="1">
        <v>9988452</v>
      </c>
      <c r="J9" s="1">
        <v>10</v>
      </c>
      <c r="K9" s="1">
        <f t="shared" si="2"/>
        <v>-4</v>
      </c>
      <c r="L9" s="1"/>
      <c r="M9" s="1"/>
      <c r="N9" s="1">
        <v>27</v>
      </c>
      <c r="O9" s="1">
        <v>16</v>
      </c>
      <c r="P9" s="1">
        <f t="shared" si="4"/>
        <v>1.2</v>
      </c>
      <c r="Q9" s="5"/>
      <c r="R9" s="5"/>
      <c r="S9" s="1"/>
      <c r="T9" s="1">
        <f t="shared" si="5"/>
        <v>35.833333333333336</v>
      </c>
      <c r="U9" s="1">
        <f t="shared" si="6"/>
        <v>35.833333333333336</v>
      </c>
      <c r="V9" s="1">
        <v>2</v>
      </c>
      <c r="W9" s="1">
        <v>2</v>
      </c>
      <c r="X9" s="1">
        <v>2</v>
      </c>
      <c r="Y9" s="1">
        <v>1.2</v>
      </c>
      <c r="Z9" s="1">
        <v>2.6</v>
      </c>
      <c r="AA9" s="1">
        <v>2.8</v>
      </c>
      <c r="AB9" s="1">
        <v>0.8</v>
      </c>
      <c r="AC9" s="1">
        <v>0.4</v>
      </c>
      <c r="AD9" s="1">
        <v>2.6</v>
      </c>
      <c r="AE9" s="1">
        <v>2</v>
      </c>
      <c r="AF9" s="1"/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36</v>
      </c>
      <c r="C10" s="1">
        <v>27</v>
      </c>
      <c r="D10" s="1"/>
      <c r="E10" s="1">
        <v>14</v>
      </c>
      <c r="F10" s="1">
        <v>12</v>
      </c>
      <c r="G10" s="7">
        <v>0.4</v>
      </c>
      <c r="H10" s="1">
        <v>270</v>
      </c>
      <c r="I10" s="1">
        <v>9988476</v>
      </c>
      <c r="J10" s="1">
        <v>14</v>
      </c>
      <c r="K10" s="1">
        <f t="shared" si="2"/>
        <v>0</v>
      </c>
      <c r="L10" s="1"/>
      <c r="M10" s="1"/>
      <c r="N10" s="1"/>
      <c r="O10" s="1"/>
      <c r="P10" s="1">
        <f t="shared" si="4"/>
        <v>2.8</v>
      </c>
      <c r="Q10" s="5">
        <f>20*P10-O10-N10-F10</f>
        <v>44</v>
      </c>
      <c r="R10" s="5"/>
      <c r="S10" s="1"/>
      <c r="T10" s="1">
        <f t="shared" si="5"/>
        <v>20</v>
      </c>
      <c r="U10" s="1">
        <f t="shared" si="6"/>
        <v>4.2857142857142856</v>
      </c>
      <c r="V10" s="1">
        <v>1</v>
      </c>
      <c r="W10" s="1">
        <v>0.6</v>
      </c>
      <c r="X10" s="1">
        <v>0.4</v>
      </c>
      <c r="Y10" s="1">
        <v>0.4</v>
      </c>
      <c r="Z10" s="1">
        <v>0.8</v>
      </c>
      <c r="AA10" s="1">
        <v>1.4</v>
      </c>
      <c r="AB10" s="1">
        <v>0</v>
      </c>
      <c r="AC10" s="1">
        <v>2</v>
      </c>
      <c r="AD10" s="1">
        <v>0.2</v>
      </c>
      <c r="AE10" s="1">
        <v>2.8</v>
      </c>
      <c r="AF10" s="1"/>
      <c r="AG10" s="1">
        <f t="shared" si="3"/>
        <v>17.600000000000001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50</v>
      </c>
      <c r="B11" s="1" t="s">
        <v>36</v>
      </c>
      <c r="C11" s="1">
        <v>69</v>
      </c>
      <c r="D11" s="1"/>
      <c r="E11" s="1">
        <v>26</v>
      </c>
      <c r="F11" s="1">
        <v>12</v>
      </c>
      <c r="G11" s="7">
        <v>0.18</v>
      </c>
      <c r="H11" s="1">
        <v>150</v>
      </c>
      <c r="I11" s="1">
        <v>5034819</v>
      </c>
      <c r="J11" s="1">
        <v>26</v>
      </c>
      <c r="K11" s="1">
        <f t="shared" si="2"/>
        <v>0</v>
      </c>
      <c r="L11" s="1"/>
      <c r="M11" s="1"/>
      <c r="N11" s="1"/>
      <c r="O11" s="1">
        <v>72.200000000000017</v>
      </c>
      <c r="P11" s="1">
        <f t="shared" si="4"/>
        <v>5.2</v>
      </c>
      <c r="Q11" s="5">
        <f>20*P11-O11-N11-F11</f>
        <v>19.799999999999983</v>
      </c>
      <c r="R11" s="5"/>
      <c r="S11" s="1"/>
      <c r="T11" s="1">
        <f t="shared" si="5"/>
        <v>20</v>
      </c>
      <c r="U11" s="1">
        <f t="shared" si="6"/>
        <v>16.192307692307693</v>
      </c>
      <c r="V11" s="1">
        <v>7.4</v>
      </c>
      <c r="W11" s="1">
        <v>2.8</v>
      </c>
      <c r="X11" s="1">
        <v>1.2</v>
      </c>
      <c r="Y11" s="1">
        <v>7</v>
      </c>
      <c r="Z11" s="1">
        <v>2.6</v>
      </c>
      <c r="AA11" s="1">
        <v>1.4</v>
      </c>
      <c r="AB11" s="1">
        <v>0</v>
      </c>
      <c r="AC11" s="1">
        <v>0</v>
      </c>
      <c r="AD11" s="1">
        <v>1.2</v>
      </c>
      <c r="AE11" s="1">
        <v>6</v>
      </c>
      <c r="AF11" s="1" t="s">
        <v>51</v>
      </c>
      <c r="AG11" s="1">
        <f t="shared" ref="AG11:AG20" si="7">G11*Q11</f>
        <v>3.5639999999999969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52</v>
      </c>
      <c r="B12" s="16" t="s">
        <v>49</v>
      </c>
      <c r="C12" s="16"/>
      <c r="D12" s="16"/>
      <c r="E12" s="16"/>
      <c r="F12" s="17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/>
      <c r="P12" s="1">
        <f t="shared" si="4"/>
        <v>0</v>
      </c>
      <c r="Q12" s="5"/>
      <c r="R12" s="5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24" t="s">
        <v>48</v>
      </c>
      <c r="B13" s="25" t="s">
        <v>49</v>
      </c>
      <c r="C13" s="25">
        <v>22.21</v>
      </c>
      <c r="D13" s="25"/>
      <c r="E13" s="25"/>
      <c r="F13" s="26">
        <v>22.21</v>
      </c>
      <c r="G13" s="27">
        <v>0</v>
      </c>
      <c r="H13" s="28" t="e">
        <v>#N/A</v>
      </c>
      <c r="I13" s="28" t="s">
        <v>37</v>
      </c>
      <c r="J13" s="28"/>
      <c r="K13" s="28">
        <f>E13-J13</f>
        <v>0</v>
      </c>
      <c r="L13" s="28"/>
      <c r="M13" s="28"/>
      <c r="N13" s="28"/>
      <c r="O13" s="28"/>
      <c r="P13" s="28">
        <f>E13/5</f>
        <v>0</v>
      </c>
      <c r="Q13" s="29"/>
      <c r="R13" s="29"/>
      <c r="S13" s="28"/>
      <c r="T13" s="28" t="e">
        <f>(F13+N13+O13+Q13)/P13</f>
        <v>#DIV/0!</v>
      </c>
      <c r="U13" s="28" t="e">
        <f>(F13+N13+O13)/P13</f>
        <v>#DIV/0!</v>
      </c>
      <c r="V13" s="28">
        <v>0</v>
      </c>
      <c r="W13" s="28">
        <v>0</v>
      </c>
      <c r="X13" s="28">
        <v>0.46</v>
      </c>
      <c r="Y13" s="28">
        <v>0</v>
      </c>
      <c r="Z13" s="28">
        <v>0</v>
      </c>
      <c r="AA13" s="28">
        <v>0</v>
      </c>
      <c r="AB13" s="28">
        <v>0</v>
      </c>
      <c r="AC13" s="28">
        <v>0.48799999999999999</v>
      </c>
      <c r="AD13" s="28">
        <v>0</v>
      </c>
      <c r="AE13" s="28">
        <v>0</v>
      </c>
      <c r="AF13" s="31" t="s">
        <v>47</v>
      </c>
      <c r="AG13" s="2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53</v>
      </c>
      <c r="B14" s="1" t="s">
        <v>36</v>
      </c>
      <c r="C14" s="1">
        <v>154</v>
      </c>
      <c r="D14" s="1"/>
      <c r="E14" s="1">
        <v>85</v>
      </c>
      <c r="F14" s="1">
        <v>15</v>
      </c>
      <c r="G14" s="7">
        <v>0.1</v>
      </c>
      <c r="H14" s="1">
        <v>90</v>
      </c>
      <c r="I14" s="1">
        <v>8444163</v>
      </c>
      <c r="J14" s="1">
        <v>84</v>
      </c>
      <c r="K14" s="1">
        <f t="shared" si="2"/>
        <v>1</v>
      </c>
      <c r="L14" s="1"/>
      <c r="M14" s="1"/>
      <c r="N14" s="1"/>
      <c r="O14" s="1">
        <v>398.19999999999987</v>
      </c>
      <c r="P14" s="1">
        <f t="shared" si="4"/>
        <v>17</v>
      </c>
      <c r="Q14" s="5"/>
      <c r="R14" s="5"/>
      <c r="S14" s="1"/>
      <c r="T14" s="1">
        <f t="shared" si="5"/>
        <v>24.305882352941168</v>
      </c>
      <c r="U14" s="1">
        <f t="shared" si="6"/>
        <v>24.305882352941168</v>
      </c>
      <c r="V14" s="1">
        <v>30.4</v>
      </c>
      <c r="W14" s="1">
        <v>15.4</v>
      </c>
      <c r="X14" s="1">
        <v>22.2</v>
      </c>
      <c r="Y14" s="1">
        <v>25</v>
      </c>
      <c r="Z14" s="1">
        <v>17.8</v>
      </c>
      <c r="AA14" s="1">
        <v>15</v>
      </c>
      <c r="AB14" s="1">
        <v>31.6</v>
      </c>
      <c r="AC14" s="1">
        <v>19.600000000000001</v>
      </c>
      <c r="AD14" s="1">
        <v>26.6</v>
      </c>
      <c r="AE14" s="1">
        <v>44</v>
      </c>
      <c r="AF14" s="1"/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36</v>
      </c>
      <c r="C15" s="1">
        <v>149</v>
      </c>
      <c r="D15" s="1"/>
      <c r="E15" s="1">
        <v>24</v>
      </c>
      <c r="F15" s="1">
        <v>86</v>
      </c>
      <c r="G15" s="7">
        <v>0.18</v>
      </c>
      <c r="H15" s="1">
        <v>150</v>
      </c>
      <c r="I15" s="1">
        <v>5038411</v>
      </c>
      <c r="J15" s="1">
        <v>36</v>
      </c>
      <c r="K15" s="1">
        <f t="shared" si="2"/>
        <v>-12</v>
      </c>
      <c r="L15" s="1"/>
      <c r="M15" s="1"/>
      <c r="N15" s="1"/>
      <c r="O15" s="1"/>
      <c r="P15" s="1">
        <f t="shared" si="4"/>
        <v>4.8</v>
      </c>
      <c r="Q15" s="5"/>
      <c r="R15" s="5"/>
      <c r="S15" s="1"/>
      <c r="T15" s="1">
        <f t="shared" si="5"/>
        <v>17.916666666666668</v>
      </c>
      <c r="U15" s="1">
        <f t="shared" si="6"/>
        <v>17.916666666666668</v>
      </c>
      <c r="V15" s="1">
        <v>5.4</v>
      </c>
      <c r="W15" s="1">
        <v>5.4</v>
      </c>
      <c r="X15" s="1">
        <v>10.4</v>
      </c>
      <c r="Y15" s="1">
        <v>9</v>
      </c>
      <c r="Z15" s="1">
        <v>6.6</v>
      </c>
      <c r="AA15" s="1">
        <v>7.4</v>
      </c>
      <c r="AB15" s="1">
        <v>9.8000000000000007</v>
      </c>
      <c r="AC15" s="1">
        <v>7</v>
      </c>
      <c r="AD15" s="1">
        <v>16</v>
      </c>
      <c r="AE15" s="1">
        <v>9.1999999999999993</v>
      </c>
      <c r="AF15" s="30" t="s">
        <v>42</v>
      </c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36</v>
      </c>
      <c r="C16" s="1">
        <v>119</v>
      </c>
      <c r="D16" s="1"/>
      <c r="E16" s="1">
        <v>36</v>
      </c>
      <c r="F16" s="1">
        <v>71</v>
      </c>
      <c r="G16" s="7">
        <v>0.18</v>
      </c>
      <c r="H16" s="1">
        <v>150</v>
      </c>
      <c r="I16" s="1">
        <v>5038459</v>
      </c>
      <c r="J16" s="1">
        <v>34</v>
      </c>
      <c r="K16" s="1">
        <f t="shared" si="2"/>
        <v>2</v>
      </c>
      <c r="L16" s="1"/>
      <c r="M16" s="1"/>
      <c r="N16" s="1">
        <v>28.200000000000021</v>
      </c>
      <c r="O16" s="1">
        <v>39.799999999999983</v>
      </c>
      <c r="P16" s="1">
        <f t="shared" si="4"/>
        <v>7.2</v>
      </c>
      <c r="Q16" s="5"/>
      <c r="R16" s="5"/>
      <c r="S16" s="1"/>
      <c r="T16" s="1">
        <f t="shared" si="5"/>
        <v>19.305555555555554</v>
      </c>
      <c r="U16" s="1">
        <f t="shared" si="6"/>
        <v>19.305555555555554</v>
      </c>
      <c r="V16" s="1">
        <v>8.8000000000000007</v>
      </c>
      <c r="W16" s="1">
        <v>9.1999999999999993</v>
      </c>
      <c r="X16" s="1">
        <v>11.2</v>
      </c>
      <c r="Y16" s="1">
        <v>8.4</v>
      </c>
      <c r="Z16" s="1">
        <v>7.8</v>
      </c>
      <c r="AA16" s="1">
        <v>7.4</v>
      </c>
      <c r="AB16" s="1">
        <v>6.8</v>
      </c>
      <c r="AC16" s="1">
        <v>9.4</v>
      </c>
      <c r="AD16" s="1">
        <v>17</v>
      </c>
      <c r="AE16" s="1">
        <v>10.8</v>
      </c>
      <c r="AF16" s="1" t="s">
        <v>56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36</v>
      </c>
      <c r="C17" s="1">
        <v>54</v>
      </c>
      <c r="D17" s="1"/>
      <c r="E17" s="1">
        <v>4</v>
      </c>
      <c r="F17" s="1">
        <v>-1</v>
      </c>
      <c r="G17" s="7">
        <v>0.18</v>
      </c>
      <c r="H17" s="1">
        <v>150</v>
      </c>
      <c r="I17" s="1">
        <v>5038831</v>
      </c>
      <c r="J17" s="1">
        <v>10</v>
      </c>
      <c r="K17" s="1">
        <f t="shared" si="2"/>
        <v>-6</v>
      </c>
      <c r="L17" s="1"/>
      <c r="M17" s="1"/>
      <c r="N17" s="1"/>
      <c r="O17" s="1">
        <v>17.399999999999991</v>
      </c>
      <c r="P17" s="1">
        <f t="shared" si="4"/>
        <v>0.8</v>
      </c>
      <c r="Q17" s="5">
        <v>20</v>
      </c>
      <c r="R17" s="5"/>
      <c r="S17" s="1"/>
      <c r="T17" s="1">
        <f t="shared" si="5"/>
        <v>45.499999999999986</v>
      </c>
      <c r="U17" s="1">
        <f t="shared" si="6"/>
        <v>20.499999999999989</v>
      </c>
      <c r="V17" s="1">
        <v>3.8</v>
      </c>
      <c r="W17" s="1">
        <v>3.8</v>
      </c>
      <c r="X17" s="1">
        <v>5.8</v>
      </c>
      <c r="Y17" s="1">
        <v>2.2000000000000002</v>
      </c>
      <c r="Z17" s="1">
        <v>2.6</v>
      </c>
      <c r="AA17" s="1">
        <v>4</v>
      </c>
      <c r="AB17" s="1">
        <v>4.8</v>
      </c>
      <c r="AC17" s="1">
        <v>5.4</v>
      </c>
      <c r="AD17" s="1">
        <v>11.6</v>
      </c>
      <c r="AE17" s="1">
        <v>5.8</v>
      </c>
      <c r="AF17" s="33" t="s">
        <v>88</v>
      </c>
      <c r="AG17" s="1">
        <f t="shared" si="7"/>
        <v>3.5999999999999996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36</v>
      </c>
      <c r="C18" s="1">
        <v>24</v>
      </c>
      <c r="D18" s="1"/>
      <c r="E18" s="1"/>
      <c r="F18" s="1"/>
      <c r="G18" s="7">
        <v>0.18</v>
      </c>
      <c r="H18" s="1">
        <v>120</v>
      </c>
      <c r="I18" s="1">
        <v>5038855</v>
      </c>
      <c r="J18" s="1">
        <v>10</v>
      </c>
      <c r="K18" s="1">
        <f t="shared" si="2"/>
        <v>-10</v>
      </c>
      <c r="L18" s="1"/>
      <c r="M18" s="1"/>
      <c r="N18" s="1">
        <v>12</v>
      </c>
      <c r="O18" s="1"/>
      <c r="P18" s="1">
        <f t="shared" si="4"/>
        <v>0</v>
      </c>
      <c r="Q18" s="5">
        <v>20</v>
      </c>
      <c r="R18" s="5"/>
      <c r="S18" s="1"/>
      <c r="T18" s="1" t="e">
        <f t="shared" si="5"/>
        <v>#DIV/0!</v>
      </c>
      <c r="U18" s="1" t="e">
        <f t="shared" si="6"/>
        <v>#DIV/0!</v>
      </c>
      <c r="V18" s="1">
        <v>0</v>
      </c>
      <c r="W18" s="1">
        <v>1.8</v>
      </c>
      <c r="X18" s="1">
        <v>0.2</v>
      </c>
      <c r="Y18" s="1">
        <v>1.8</v>
      </c>
      <c r="Z18" s="1">
        <v>1</v>
      </c>
      <c r="AA18" s="1">
        <v>0.8</v>
      </c>
      <c r="AB18" s="1">
        <v>0.8</v>
      </c>
      <c r="AC18" s="1">
        <v>1.2</v>
      </c>
      <c r="AD18" s="1">
        <v>3</v>
      </c>
      <c r="AE18" s="1">
        <v>2.8</v>
      </c>
      <c r="AF18" s="1"/>
      <c r="AG18" s="1">
        <f t="shared" si="7"/>
        <v>3.5999999999999996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59</v>
      </c>
      <c r="B19" s="1" t="s">
        <v>36</v>
      </c>
      <c r="C19" s="1">
        <v>202</v>
      </c>
      <c r="D19" s="1"/>
      <c r="E19" s="1">
        <v>33</v>
      </c>
      <c r="F19" s="1">
        <v>99</v>
      </c>
      <c r="G19" s="7">
        <v>0.18</v>
      </c>
      <c r="H19" s="1">
        <v>150</v>
      </c>
      <c r="I19" s="1">
        <v>5038435</v>
      </c>
      <c r="J19" s="1">
        <v>38</v>
      </c>
      <c r="K19" s="1">
        <f t="shared" si="2"/>
        <v>-5</v>
      </c>
      <c r="L19" s="1"/>
      <c r="M19" s="1"/>
      <c r="N19" s="1">
        <v>50</v>
      </c>
      <c r="O19" s="1"/>
      <c r="P19" s="1">
        <f t="shared" si="4"/>
        <v>6.6</v>
      </c>
      <c r="Q19" s="5"/>
      <c r="R19" s="5"/>
      <c r="S19" s="1"/>
      <c r="T19" s="1">
        <f t="shared" si="5"/>
        <v>22.575757575757578</v>
      </c>
      <c r="U19" s="1">
        <f t="shared" si="6"/>
        <v>22.575757575757578</v>
      </c>
      <c r="V19" s="1">
        <v>2</v>
      </c>
      <c r="W19" s="1">
        <v>12.8</v>
      </c>
      <c r="X19" s="1">
        <v>15</v>
      </c>
      <c r="Y19" s="1">
        <v>8.4</v>
      </c>
      <c r="Z19" s="1">
        <v>6.2</v>
      </c>
      <c r="AA19" s="1">
        <v>8.4</v>
      </c>
      <c r="AB19" s="1">
        <v>10</v>
      </c>
      <c r="AC19" s="1">
        <v>7.4</v>
      </c>
      <c r="AD19" s="1">
        <v>18.600000000000001</v>
      </c>
      <c r="AE19" s="1">
        <v>12.4</v>
      </c>
      <c r="AF19" s="31" t="s">
        <v>47</v>
      </c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60</v>
      </c>
      <c r="B20" s="1" t="s">
        <v>36</v>
      </c>
      <c r="C20" s="1">
        <v>42</v>
      </c>
      <c r="D20" s="1"/>
      <c r="E20" s="1">
        <v>21</v>
      </c>
      <c r="F20" s="1">
        <v>1</v>
      </c>
      <c r="G20" s="7">
        <v>0.18</v>
      </c>
      <c r="H20" s="1">
        <v>120</v>
      </c>
      <c r="I20" s="1">
        <v>5038398</v>
      </c>
      <c r="J20" s="1">
        <v>20</v>
      </c>
      <c r="K20" s="1">
        <f t="shared" si="2"/>
        <v>1</v>
      </c>
      <c r="L20" s="1"/>
      <c r="M20" s="1"/>
      <c r="N20" s="1">
        <v>19</v>
      </c>
      <c r="O20" s="1"/>
      <c r="P20" s="1">
        <f t="shared" si="4"/>
        <v>4.2</v>
      </c>
      <c r="Q20" s="5">
        <f>20*P20-O20-N20-F20</f>
        <v>64</v>
      </c>
      <c r="R20" s="5"/>
      <c r="S20" s="1"/>
      <c r="T20" s="1">
        <f t="shared" si="5"/>
        <v>20</v>
      </c>
      <c r="U20" s="1">
        <f t="shared" si="6"/>
        <v>4.7619047619047619</v>
      </c>
      <c r="V20" s="1">
        <v>2.2000000000000002</v>
      </c>
      <c r="W20" s="1">
        <v>3.8</v>
      </c>
      <c r="X20" s="1">
        <v>3.6</v>
      </c>
      <c r="Y20" s="1">
        <v>4.4000000000000004</v>
      </c>
      <c r="Z20" s="1">
        <v>4.5999999999999996</v>
      </c>
      <c r="AA20" s="1">
        <v>2.8</v>
      </c>
      <c r="AB20" s="1">
        <v>6</v>
      </c>
      <c r="AC20" s="1">
        <v>4.2</v>
      </c>
      <c r="AD20" s="1">
        <v>8.6</v>
      </c>
      <c r="AE20" s="1">
        <v>4.4000000000000004</v>
      </c>
      <c r="AF20" s="1"/>
      <c r="AG20" s="1">
        <f t="shared" si="7"/>
        <v>11.52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" t="s">
        <v>62</v>
      </c>
      <c r="B21" s="1" t="s">
        <v>49</v>
      </c>
      <c r="C21" s="1">
        <v>58.63</v>
      </c>
      <c r="D21" s="1">
        <v>3.5</v>
      </c>
      <c r="E21" s="1"/>
      <c r="F21" s="1">
        <v>62.13</v>
      </c>
      <c r="G21" s="7">
        <v>1</v>
      </c>
      <c r="H21" s="1">
        <v>150</v>
      </c>
      <c r="I21" s="1">
        <v>5038596</v>
      </c>
      <c r="J21" s="1"/>
      <c r="K21" s="1">
        <f t="shared" si="2"/>
        <v>0</v>
      </c>
      <c r="L21" s="1"/>
      <c r="M21" s="1"/>
      <c r="N21" s="1"/>
      <c r="O21" s="1"/>
      <c r="P21" s="1">
        <f t="shared" si="4"/>
        <v>0</v>
      </c>
      <c r="Q21" s="5"/>
      <c r="R21" s="5"/>
      <c r="S21" s="1"/>
      <c r="T21" s="1" t="e">
        <f t="shared" si="5"/>
        <v>#DIV/0!</v>
      </c>
      <c r="U21" s="1" t="e">
        <f t="shared" si="6"/>
        <v>#DIV/0!</v>
      </c>
      <c r="V21" s="1">
        <v>1.0640000000000001</v>
      </c>
      <c r="W21" s="1">
        <v>0.48</v>
      </c>
      <c r="X21" s="1">
        <v>0.88800000000000012</v>
      </c>
      <c r="Y21" s="1">
        <v>0</v>
      </c>
      <c r="Z21" s="1">
        <v>1.8260000000000001</v>
      </c>
      <c r="AA21" s="1">
        <v>0.48799999999999999</v>
      </c>
      <c r="AB21" s="1">
        <v>0.98199999999999998</v>
      </c>
      <c r="AC21" s="1">
        <v>3.47</v>
      </c>
      <c r="AD21" s="1">
        <v>0</v>
      </c>
      <c r="AE21" s="1">
        <v>1.8777999999999999</v>
      </c>
      <c r="AF21" s="31" t="s">
        <v>47</v>
      </c>
      <c r="AG21" s="1">
        <f t="shared" ref="AG21:AG31" si="8"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1" t="s">
        <v>63</v>
      </c>
      <c r="B22" s="22" t="s">
        <v>49</v>
      </c>
      <c r="C22" s="22"/>
      <c r="D22" s="22"/>
      <c r="E22" s="22"/>
      <c r="F22" s="23"/>
      <c r="G22" s="19">
        <v>1</v>
      </c>
      <c r="H22" s="18">
        <v>120</v>
      </c>
      <c r="I22" s="18">
        <v>8785204</v>
      </c>
      <c r="J22" s="18"/>
      <c r="K22" s="18">
        <f t="shared" si="2"/>
        <v>0</v>
      </c>
      <c r="L22" s="18"/>
      <c r="M22" s="18"/>
      <c r="N22" s="18"/>
      <c r="O22" s="18"/>
      <c r="P22" s="18">
        <f t="shared" si="4"/>
        <v>0</v>
      </c>
      <c r="Q22" s="20"/>
      <c r="R22" s="20"/>
      <c r="S22" s="18"/>
      <c r="T22" s="18" t="e">
        <f t="shared" si="5"/>
        <v>#DIV/0!</v>
      </c>
      <c r="U22" s="18" t="e">
        <f t="shared" si="6"/>
        <v>#DIV/0!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 t="s">
        <v>64</v>
      </c>
      <c r="AG22" s="18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24" t="s">
        <v>72</v>
      </c>
      <c r="B23" s="25" t="s">
        <v>49</v>
      </c>
      <c r="C23" s="25">
        <v>38.840000000000003</v>
      </c>
      <c r="D23" s="25"/>
      <c r="E23" s="25"/>
      <c r="F23" s="26">
        <v>38.840000000000003</v>
      </c>
      <c r="G23" s="27">
        <v>0</v>
      </c>
      <c r="H23" s="28" t="e">
        <v>#N/A</v>
      </c>
      <c r="I23" s="28" t="s">
        <v>37</v>
      </c>
      <c r="J23" s="28"/>
      <c r="K23" s="28">
        <f>E23-J23</f>
        <v>0</v>
      </c>
      <c r="L23" s="28"/>
      <c r="M23" s="28"/>
      <c r="N23" s="28"/>
      <c r="O23" s="28"/>
      <c r="P23" s="28">
        <f>E23/5</f>
        <v>0</v>
      </c>
      <c r="Q23" s="29"/>
      <c r="R23" s="29"/>
      <c r="S23" s="28"/>
      <c r="T23" s="28" t="e">
        <f>(F23+N23+O23+Q23)/P23</f>
        <v>#DIV/0!</v>
      </c>
      <c r="U23" s="28" t="e">
        <f>(F23+N23+O23)/P23</f>
        <v>#DIV/0!</v>
      </c>
      <c r="V23" s="28">
        <v>0.66520000000000001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0.69100000000000006</v>
      </c>
      <c r="AC23" s="28">
        <v>0</v>
      </c>
      <c r="AD23" s="28">
        <v>0</v>
      </c>
      <c r="AE23" s="28">
        <v>0</v>
      </c>
      <c r="AF23" s="31" t="s">
        <v>47</v>
      </c>
      <c r="AG23" s="28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2" t="s">
        <v>65</v>
      </c>
      <c r="B24" s="13" t="s">
        <v>49</v>
      </c>
      <c r="C24" s="13">
        <v>10.917999999999999</v>
      </c>
      <c r="D24" s="13"/>
      <c r="E24" s="13"/>
      <c r="F24" s="14"/>
      <c r="G24" s="7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/>
      <c r="O24" s="1"/>
      <c r="P24" s="1">
        <f t="shared" si="4"/>
        <v>0</v>
      </c>
      <c r="Q24" s="5">
        <v>15</v>
      </c>
      <c r="R24" s="5"/>
      <c r="S24" s="1"/>
      <c r="T24" s="1" t="e">
        <f t="shared" si="5"/>
        <v>#DIV/0!</v>
      </c>
      <c r="U24" s="1" t="e">
        <f t="shared" si="6"/>
        <v>#DIV/0!</v>
      </c>
      <c r="V24" s="1">
        <v>0</v>
      </c>
      <c r="W24" s="1">
        <v>0</v>
      </c>
      <c r="X24" s="1">
        <v>0</v>
      </c>
      <c r="Y24" s="1">
        <v>0.60039999999999993</v>
      </c>
      <c r="Z24" s="1">
        <v>0.69880000000000009</v>
      </c>
      <c r="AA24" s="1">
        <v>0.68959999999999999</v>
      </c>
      <c r="AB24" s="1">
        <v>0</v>
      </c>
      <c r="AC24" s="1">
        <v>0.67400000000000004</v>
      </c>
      <c r="AD24" s="1">
        <v>0</v>
      </c>
      <c r="AE24" s="1">
        <v>0</v>
      </c>
      <c r="AF24" s="1"/>
      <c r="AG24" s="1">
        <f t="shared" si="8"/>
        <v>15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4" t="s">
        <v>74</v>
      </c>
      <c r="B25" s="25" t="s">
        <v>49</v>
      </c>
      <c r="C25" s="25">
        <v>36.979999999999997</v>
      </c>
      <c r="D25" s="25"/>
      <c r="E25" s="25"/>
      <c r="F25" s="26"/>
      <c r="G25" s="27">
        <v>0</v>
      </c>
      <c r="H25" s="28" t="e">
        <v>#N/A</v>
      </c>
      <c r="I25" s="28" t="s">
        <v>37</v>
      </c>
      <c r="J25" s="28"/>
      <c r="K25" s="28">
        <f>E25-J25</f>
        <v>0</v>
      </c>
      <c r="L25" s="28"/>
      <c r="M25" s="28"/>
      <c r="N25" s="28"/>
      <c r="O25" s="28"/>
      <c r="P25" s="28">
        <f>E25/5</f>
        <v>0</v>
      </c>
      <c r="Q25" s="29"/>
      <c r="R25" s="29"/>
      <c r="S25" s="28"/>
      <c r="T25" s="28" t="e">
        <f>(F25+N25+O25+Q25)/P25</f>
        <v>#DIV/0!</v>
      </c>
      <c r="U25" s="28" t="e">
        <f>(F25+N25+O25)/P25</f>
        <v>#DIV/0!</v>
      </c>
      <c r="V25" s="28">
        <v>0</v>
      </c>
      <c r="W25" s="28">
        <v>0</v>
      </c>
      <c r="X25" s="28">
        <v>0</v>
      </c>
      <c r="Y25" s="28">
        <v>0</v>
      </c>
      <c r="Z25" s="28">
        <v>0.68079999999999996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/>
      <c r="AG25" s="28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66</v>
      </c>
      <c r="B26" s="16" t="s">
        <v>49</v>
      </c>
      <c r="C26" s="16"/>
      <c r="D26" s="16"/>
      <c r="E26" s="16"/>
      <c r="F26" s="17"/>
      <c r="G26" s="7">
        <v>1</v>
      </c>
      <c r="H26" s="1">
        <v>150</v>
      </c>
      <c r="I26" s="1">
        <v>5038572</v>
      </c>
      <c r="J26" s="1"/>
      <c r="K26" s="1">
        <f t="shared" si="2"/>
        <v>0</v>
      </c>
      <c r="L26" s="1"/>
      <c r="M26" s="1"/>
      <c r="N26" s="1"/>
      <c r="O26" s="1"/>
      <c r="P26" s="1">
        <f t="shared" si="4"/>
        <v>0</v>
      </c>
      <c r="Q26" s="5">
        <f>20*(P26+P27)-O26-O27-N26-N27-F26-F27</f>
        <v>12.500000000000002</v>
      </c>
      <c r="R26" s="5"/>
      <c r="S26" s="1"/>
      <c r="T26" s="1" t="e">
        <f t="shared" si="5"/>
        <v>#DIV/0!</v>
      </c>
      <c r="U26" s="1" t="e">
        <f t="shared" si="6"/>
        <v>#DIV/0!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/>
      <c r="AG26" s="1">
        <f t="shared" si="8"/>
        <v>12.500000000000002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4" t="s">
        <v>61</v>
      </c>
      <c r="B27" s="25" t="s">
        <v>49</v>
      </c>
      <c r="C27" s="25">
        <v>12.2</v>
      </c>
      <c r="D27" s="25"/>
      <c r="E27" s="25">
        <v>4.9400000000000004</v>
      </c>
      <c r="F27" s="26">
        <v>7.26</v>
      </c>
      <c r="G27" s="27">
        <v>0</v>
      </c>
      <c r="H27" s="28" t="e">
        <v>#N/A</v>
      </c>
      <c r="I27" s="28" t="s">
        <v>37</v>
      </c>
      <c r="J27" s="28">
        <v>5</v>
      </c>
      <c r="K27" s="28">
        <f>E27-J27</f>
        <v>-5.9999999999999609E-2</v>
      </c>
      <c r="L27" s="28"/>
      <c r="M27" s="28"/>
      <c r="N27" s="28"/>
      <c r="O27" s="28"/>
      <c r="P27" s="28">
        <f>E27/5</f>
        <v>0.9880000000000001</v>
      </c>
      <c r="Q27" s="29"/>
      <c r="R27" s="29"/>
      <c r="S27" s="28"/>
      <c r="T27" s="28">
        <f>(F27+N27+O27+Q27)/P27</f>
        <v>7.3481781376518205</v>
      </c>
      <c r="U27" s="28">
        <f>(F27+N27+O27)/P27</f>
        <v>7.3481781376518205</v>
      </c>
      <c r="V27" s="28">
        <v>0.44400000000000012</v>
      </c>
      <c r="W27" s="28">
        <v>0</v>
      </c>
      <c r="X27" s="28">
        <v>0.47799999999999998</v>
      </c>
      <c r="Y27" s="28">
        <v>0.47</v>
      </c>
      <c r="Z27" s="28">
        <v>0</v>
      </c>
      <c r="AA27" s="28">
        <v>0</v>
      </c>
      <c r="AB27" s="28">
        <v>0</v>
      </c>
      <c r="AC27" s="28">
        <v>0.47799999999999998</v>
      </c>
      <c r="AD27" s="28">
        <v>0.502</v>
      </c>
      <c r="AE27" s="28">
        <v>0</v>
      </c>
      <c r="AF27" s="31" t="s">
        <v>47</v>
      </c>
      <c r="AG27" s="28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36</v>
      </c>
      <c r="C28" s="1">
        <v>50</v>
      </c>
      <c r="D28" s="1"/>
      <c r="E28" s="1">
        <v>24</v>
      </c>
      <c r="F28" s="1"/>
      <c r="G28" s="7">
        <v>0.1</v>
      </c>
      <c r="H28" s="1">
        <v>60</v>
      </c>
      <c r="I28" s="1">
        <v>8444170</v>
      </c>
      <c r="J28" s="1">
        <v>88</v>
      </c>
      <c r="K28" s="1">
        <f t="shared" si="2"/>
        <v>-64</v>
      </c>
      <c r="L28" s="1"/>
      <c r="M28" s="1"/>
      <c r="N28" s="1">
        <v>119</v>
      </c>
      <c r="O28" s="1"/>
      <c r="P28" s="1">
        <f t="shared" si="4"/>
        <v>4.8</v>
      </c>
      <c r="Q28" s="5"/>
      <c r="R28" s="5"/>
      <c r="S28" s="1"/>
      <c r="T28" s="1">
        <f t="shared" si="5"/>
        <v>24.791666666666668</v>
      </c>
      <c r="U28" s="1">
        <f t="shared" si="6"/>
        <v>24.791666666666668</v>
      </c>
      <c r="V28" s="1">
        <v>6.8</v>
      </c>
      <c r="W28" s="1">
        <v>11</v>
      </c>
      <c r="X28" s="1">
        <v>7</v>
      </c>
      <c r="Y28" s="1">
        <v>0.8</v>
      </c>
      <c r="Z28" s="1">
        <v>7.6</v>
      </c>
      <c r="AA28" s="1">
        <v>21.4</v>
      </c>
      <c r="AB28" s="1">
        <v>38.200000000000003</v>
      </c>
      <c r="AC28" s="1">
        <v>21.4</v>
      </c>
      <c r="AD28" s="1">
        <v>29.2</v>
      </c>
      <c r="AE28" s="1">
        <v>46.6</v>
      </c>
      <c r="AF28" s="1"/>
      <c r="AG28" s="1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49</v>
      </c>
      <c r="C29" s="1">
        <v>52.438000000000002</v>
      </c>
      <c r="D29" s="1"/>
      <c r="E29" s="1">
        <v>19.286000000000001</v>
      </c>
      <c r="F29" s="1">
        <v>19.975999999999999</v>
      </c>
      <c r="G29" s="7">
        <v>1</v>
      </c>
      <c r="H29" s="1">
        <v>120</v>
      </c>
      <c r="I29" s="1">
        <v>5522704</v>
      </c>
      <c r="J29" s="1">
        <v>21</v>
      </c>
      <c r="K29" s="1">
        <f t="shared" si="2"/>
        <v>-1.7139999999999986</v>
      </c>
      <c r="L29" s="1"/>
      <c r="M29" s="1"/>
      <c r="N29" s="1"/>
      <c r="O29" s="1"/>
      <c r="P29" s="1">
        <f t="shared" si="4"/>
        <v>3.8572000000000002</v>
      </c>
      <c r="Q29" s="5">
        <f>17*P29-O29-N29-F29</f>
        <v>45.596400000000003</v>
      </c>
      <c r="R29" s="5"/>
      <c r="S29" s="1"/>
      <c r="T29" s="1">
        <f t="shared" si="5"/>
        <v>17</v>
      </c>
      <c r="U29" s="1">
        <f t="shared" si="6"/>
        <v>5.1788862387223888</v>
      </c>
      <c r="V29" s="1">
        <v>2.9790000000000001</v>
      </c>
      <c r="W29" s="1">
        <v>1.1342000000000001</v>
      </c>
      <c r="X29" s="1">
        <v>3.3290000000000002</v>
      </c>
      <c r="Y29" s="1">
        <v>4.2991999999999999</v>
      </c>
      <c r="Z29" s="1">
        <v>1.1612</v>
      </c>
      <c r="AA29" s="1">
        <v>1.6617999999999999</v>
      </c>
      <c r="AB29" s="1">
        <v>3.9211999999999998</v>
      </c>
      <c r="AC29" s="1">
        <v>2.9950000000000001</v>
      </c>
      <c r="AD29" s="1">
        <v>6.4135999999999997</v>
      </c>
      <c r="AE29" s="1">
        <v>3.9902000000000002</v>
      </c>
      <c r="AF29" s="1"/>
      <c r="AG29" s="1">
        <f t="shared" si="8"/>
        <v>45.596400000000003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36</v>
      </c>
      <c r="C30" s="1">
        <v>19</v>
      </c>
      <c r="D30" s="1"/>
      <c r="E30" s="1">
        <v>17</v>
      </c>
      <c r="F30" s="1">
        <v>-1</v>
      </c>
      <c r="G30" s="7">
        <v>0.14000000000000001</v>
      </c>
      <c r="H30" s="1">
        <v>180</v>
      </c>
      <c r="I30" s="1">
        <v>9988391</v>
      </c>
      <c r="J30" s="1">
        <v>28</v>
      </c>
      <c r="K30" s="1">
        <f t="shared" si="2"/>
        <v>-11</v>
      </c>
      <c r="L30" s="1"/>
      <c r="M30" s="1"/>
      <c r="N30" s="1">
        <v>98</v>
      </c>
      <c r="O30" s="1">
        <v>23</v>
      </c>
      <c r="P30" s="1">
        <f t="shared" si="4"/>
        <v>3.4</v>
      </c>
      <c r="Q30" s="5"/>
      <c r="R30" s="5"/>
      <c r="S30" s="1"/>
      <c r="T30" s="1">
        <f t="shared" si="5"/>
        <v>35.294117647058826</v>
      </c>
      <c r="U30" s="1">
        <f t="shared" si="6"/>
        <v>35.294117647058826</v>
      </c>
      <c r="V30" s="1">
        <v>6.6</v>
      </c>
      <c r="W30" s="1">
        <v>7.2</v>
      </c>
      <c r="X30" s="1">
        <v>5</v>
      </c>
      <c r="Y30" s="1">
        <v>4.2</v>
      </c>
      <c r="Z30" s="1">
        <v>6.4</v>
      </c>
      <c r="AA30" s="1">
        <v>6.2</v>
      </c>
      <c r="AB30" s="1">
        <v>5</v>
      </c>
      <c r="AC30" s="1">
        <v>4.2</v>
      </c>
      <c r="AD30" s="1">
        <v>9.4</v>
      </c>
      <c r="AE30" s="1">
        <v>8.1999999999999993</v>
      </c>
      <c r="AF30" s="1"/>
      <c r="AG30" s="1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36</v>
      </c>
      <c r="C31" s="1">
        <v>32</v>
      </c>
      <c r="D31" s="1"/>
      <c r="E31" s="1">
        <v>26</v>
      </c>
      <c r="F31" s="1">
        <v>6</v>
      </c>
      <c r="G31" s="7">
        <v>0.18</v>
      </c>
      <c r="H31" s="1">
        <v>270</v>
      </c>
      <c r="I31" s="1">
        <v>9988681</v>
      </c>
      <c r="J31" s="1">
        <v>26</v>
      </c>
      <c r="K31" s="1">
        <f t="shared" si="2"/>
        <v>0</v>
      </c>
      <c r="L31" s="1"/>
      <c r="M31" s="1"/>
      <c r="N31" s="1">
        <v>142</v>
      </c>
      <c r="O31" s="1"/>
      <c r="P31" s="1">
        <f t="shared" si="4"/>
        <v>5.2</v>
      </c>
      <c r="Q31" s="5"/>
      <c r="R31" s="5"/>
      <c r="S31" s="1"/>
      <c r="T31" s="1">
        <f t="shared" si="5"/>
        <v>28.46153846153846</v>
      </c>
      <c r="U31" s="1">
        <f t="shared" si="6"/>
        <v>28.46153846153846</v>
      </c>
      <c r="V31" s="1">
        <v>6.4</v>
      </c>
      <c r="W31" s="1">
        <v>10.6</v>
      </c>
      <c r="X31" s="1">
        <v>1.8</v>
      </c>
      <c r="Y31" s="1">
        <v>6.4</v>
      </c>
      <c r="Z31" s="1">
        <v>9.4</v>
      </c>
      <c r="AA31" s="1">
        <v>9.1999999999999993</v>
      </c>
      <c r="AB31" s="1">
        <v>3.6</v>
      </c>
      <c r="AC31" s="1">
        <v>5</v>
      </c>
      <c r="AD31" s="1">
        <v>9</v>
      </c>
      <c r="AE31" s="1">
        <v>2</v>
      </c>
      <c r="AF31" s="1" t="s">
        <v>71</v>
      </c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49</v>
      </c>
      <c r="C32" s="1">
        <v>114.245</v>
      </c>
      <c r="D32" s="1"/>
      <c r="E32" s="1">
        <v>9.52</v>
      </c>
      <c r="F32" s="1">
        <v>104.72499999999999</v>
      </c>
      <c r="G32" s="7">
        <v>1</v>
      </c>
      <c r="H32" s="1">
        <v>120</v>
      </c>
      <c r="I32" s="1">
        <v>8785198</v>
      </c>
      <c r="J32" s="1">
        <v>9.66</v>
      </c>
      <c r="K32" s="1">
        <f t="shared" si="2"/>
        <v>-0.14000000000000057</v>
      </c>
      <c r="L32" s="1"/>
      <c r="M32" s="1"/>
      <c r="N32" s="1"/>
      <c r="O32" s="1"/>
      <c r="P32" s="1">
        <f t="shared" si="4"/>
        <v>1.9039999999999999</v>
      </c>
      <c r="Q32" s="5"/>
      <c r="R32" s="5"/>
      <c r="S32" s="1"/>
      <c r="T32" s="1">
        <f t="shared" si="5"/>
        <v>55.002626050420169</v>
      </c>
      <c r="U32" s="1">
        <f t="shared" si="6"/>
        <v>55.002626050420169</v>
      </c>
      <c r="V32" s="1">
        <v>0.63200000000000001</v>
      </c>
      <c r="W32" s="1">
        <v>1.8859999999999999</v>
      </c>
      <c r="X32" s="1">
        <v>3.145</v>
      </c>
      <c r="Y32" s="1">
        <v>1.9379999999999999</v>
      </c>
      <c r="Z32" s="1">
        <v>0</v>
      </c>
      <c r="AA32" s="1">
        <v>1.242</v>
      </c>
      <c r="AB32" s="1">
        <v>3.7650000000000001</v>
      </c>
      <c r="AC32" s="1">
        <v>2.5430000000000001</v>
      </c>
      <c r="AD32" s="1">
        <v>2.5299999999999998</v>
      </c>
      <c r="AE32" s="1">
        <v>1.2470000000000001</v>
      </c>
      <c r="AF32" s="32" t="s">
        <v>87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36</v>
      </c>
      <c r="C33" s="1">
        <v>6</v>
      </c>
      <c r="D33" s="1">
        <v>13</v>
      </c>
      <c r="E33" s="1">
        <v>19</v>
      </c>
      <c r="F33" s="1"/>
      <c r="G33" s="7">
        <v>0.1</v>
      </c>
      <c r="H33" s="1">
        <v>60</v>
      </c>
      <c r="I33" s="1">
        <v>8444187</v>
      </c>
      <c r="J33" s="1">
        <v>34</v>
      </c>
      <c r="K33" s="1">
        <f t="shared" si="2"/>
        <v>-15</v>
      </c>
      <c r="L33" s="1"/>
      <c r="M33" s="1"/>
      <c r="N33" s="1">
        <v>139.19999999999999</v>
      </c>
      <c r="O33" s="1"/>
      <c r="P33" s="1">
        <f t="shared" si="4"/>
        <v>3.8</v>
      </c>
      <c r="Q33" s="5"/>
      <c r="R33" s="5"/>
      <c r="S33" s="1"/>
      <c r="T33" s="1">
        <f t="shared" si="5"/>
        <v>36.631578947368418</v>
      </c>
      <c r="U33" s="1">
        <f t="shared" si="6"/>
        <v>36.631578947368418</v>
      </c>
      <c r="V33" s="1">
        <v>5.6</v>
      </c>
      <c r="W33" s="1">
        <v>10.8</v>
      </c>
      <c r="X33" s="1">
        <v>4.8</v>
      </c>
      <c r="Y33" s="1">
        <v>0.2</v>
      </c>
      <c r="Z33" s="1">
        <v>0.2</v>
      </c>
      <c r="AA33" s="1">
        <v>0.4</v>
      </c>
      <c r="AB33" s="1">
        <v>3.6</v>
      </c>
      <c r="AC33" s="1">
        <v>14.4</v>
      </c>
      <c r="AD33" s="1">
        <v>5.2</v>
      </c>
      <c r="AE33" s="1">
        <v>30.6</v>
      </c>
      <c r="AF33" s="1" t="s">
        <v>76</v>
      </c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36</v>
      </c>
      <c r="C34" s="1">
        <v>247</v>
      </c>
      <c r="D34" s="1"/>
      <c r="E34" s="1">
        <v>110</v>
      </c>
      <c r="F34" s="1">
        <v>89</v>
      </c>
      <c r="G34" s="7">
        <v>0.1</v>
      </c>
      <c r="H34" s="1">
        <v>90</v>
      </c>
      <c r="I34" s="1">
        <v>8444194</v>
      </c>
      <c r="J34" s="1">
        <v>110</v>
      </c>
      <c r="K34" s="1">
        <f t="shared" si="2"/>
        <v>0</v>
      </c>
      <c r="L34" s="1"/>
      <c r="M34" s="1"/>
      <c r="N34" s="1">
        <v>171.79999999999981</v>
      </c>
      <c r="O34" s="1">
        <v>199.20000000000019</v>
      </c>
      <c r="P34" s="1">
        <f t="shared" si="4"/>
        <v>22</v>
      </c>
      <c r="Q34" s="5"/>
      <c r="R34" s="5"/>
      <c r="S34" s="1"/>
      <c r="T34" s="1">
        <f t="shared" si="5"/>
        <v>20.90909090909091</v>
      </c>
      <c r="U34" s="1">
        <f t="shared" si="6"/>
        <v>20.90909090909091</v>
      </c>
      <c r="V34" s="1">
        <v>33</v>
      </c>
      <c r="W34" s="1">
        <v>31.4</v>
      </c>
      <c r="X34" s="1">
        <v>30.6</v>
      </c>
      <c r="Y34" s="1">
        <v>37</v>
      </c>
      <c r="Z34" s="1">
        <v>31.2</v>
      </c>
      <c r="AA34" s="1">
        <v>29.6</v>
      </c>
      <c r="AB34" s="1">
        <v>34</v>
      </c>
      <c r="AC34" s="1">
        <v>26.8</v>
      </c>
      <c r="AD34" s="1">
        <v>34.6</v>
      </c>
      <c r="AE34" s="1">
        <v>40</v>
      </c>
      <c r="AF34" s="1" t="s">
        <v>78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" t="s">
        <v>79</v>
      </c>
      <c r="B35" s="1" t="s">
        <v>36</v>
      </c>
      <c r="C35" s="1">
        <v>342</v>
      </c>
      <c r="D35" s="1"/>
      <c r="E35" s="1">
        <v>30</v>
      </c>
      <c r="F35" s="1">
        <v>283</v>
      </c>
      <c r="G35" s="7">
        <v>0.2</v>
      </c>
      <c r="H35" s="1">
        <v>120</v>
      </c>
      <c r="I35" s="1">
        <v>783798</v>
      </c>
      <c r="J35" s="1">
        <v>30</v>
      </c>
      <c r="K35" s="1">
        <f t="shared" si="2"/>
        <v>0</v>
      </c>
      <c r="L35" s="1"/>
      <c r="M35" s="1"/>
      <c r="N35" s="1"/>
      <c r="O35" s="1"/>
      <c r="P35" s="1">
        <f t="shared" si="4"/>
        <v>6</v>
      </c>
      <c r="Q35" s="5"/>
      <c r="R35" s="5"/>
      <c r="S35" s="1"/>
      <c r="T35" s="1">
        <f t="shared" si="5"/>
        <v>47.166666666666664</v>
      </c>
      <c r="U35" s="1">
        <f t="shared" si="6"/>
        <v>47.166666666666664</v>
      </c>
      <c r="V35" s="1">
        <v>13.6</v>
      </c>
      <c r="W35" s="1">
        <v>2.8</v>
      </c>
      <c r="X35" s="1">
        <v>24.4</v>
      </c>
      <c r="Y35" s="1">
        <v>11.4</v>
      </c>
      <c r="Z35" s="1">
        <v>3.2</v>
      </c>
      <c r="AA35" s="1">
        <v>7.2</v>
      </c>
      <c r="AB35" s="1">
        <v>18.600000000000001</v>
      </c>
      <c r="AC35" s="1">
        <v>2.4</v>
      </c>
      <c r="AD35" s="1">
        <v>12</v>
      </c>
      <c r="AE35" s="1">
        <v>21.4</v>
      </c>
      <c r="AF35" s="32" t="s">
        <v>89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81</v>
      </c>
      <c r="B36" s="16" t="s">
        <v>49</v>
      </c>
      <c r="C36" s="16"/>
      <c r="D36" s="16"/>
      <c r="E36" s="16"/>
      <c r="F36" s="17"/>
      <c r="G36" s="7">
        <v>1</v>
      </c>
      <c r="H36" s="1">
        <v>120</v>
      </c>
      <c r="I36" s="1">
        <v>783811</v>
      </c>
      <c r="J36" s="1"/>
      <c r="K36" s="1">
        <f t="shared" si="2"/>
        <v>0</v>
      </c>
      <c r="L36" s="1"/>
      <c r="M36" s="1"/>
      <c r="N36" s="1"/>
      <c r="O36" s="1"/>
      <c r="P36" s="1">
        <f t="shared" si="4"/>
        <v>0</v>
      </c>
      <c r="Q36" s="5"/>
      <c r="R36" s="5"/>
      <c r="S36" s="1"/>
      <c r="T36" s="1" t="e">
        <f t="shared" si="5"/>
        <v>#DIV/0!</v>
      </c>
      <c r="U36" s="1" t="e">
        <f t="shared" si="6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0.63800000000000001</v>
      </c>
      <c r="AC36" s="1">
        <v>0.7</v>
      </c>
      <c r="AD36" s="1">
        <v>1.4343999999999999</v>
      </c>
      <c r="AE36" s="1">
        <v>0</v>
      </c>
      <c r="AF36" s="1" t="s">
        <v>82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24" t="s">
        <v>83</v>
      </c>
      <c r="B37" s="25" t="s">
        <v>49</v>
      </c>
      <c r="C37" s="25">
        <v>15.97</v>
      </c>
      <c r="D37" s="25"/>
      <c r="E37" s="25">
        <v>3.2549999999999999</v>
      </c>
      <c r="F37" s="26">
        <v>12.715</v>
      </c>
      <c r="G37" s="27">
        <v>0</v>
      </c>
      <c r="H37" s="28" t="e">
        <v>#N/A</v>
      </c>
      <c r="I37" s="28" t="s">
        <v>37</v>
      </c>
      <c r="J37" s="28">
        <v>3</v>
      </c>
      <c r="K37" s="28">
        <f t="shared" si="2"/>
        <v>0.25499999999999989</v>
      </c>
      <c r="L37" s="28"/>
      <c r="M37" s="28"/>
      <c r="N37" s="28"/>
      <c r="O37" s="28"/>
      <c r="P37" s="28">
        <f t="shared" si="4"/>
        <v>0.65100000000000002</v>
      </c>
      <c r="Q37" s="29"/>
      <c r="R37" s="29"/>
      <c r="S37" s="28"/>
      <c r="T37" s="28">
        <f t="shared" si="5"/>
        <v>19.531490015360983</v>
      </c>
      <c r="U37" s="28">
        <f t="shared" si="6"/>
        <v>19.531490015360983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30" t="s">
        <v>42</v>
      </c>
      <c r="AG37" s="28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" t="s">
        <v>84</v>
      </c>
      <c r="B38" s="1" t="s">
        <v>36</v>
      </c>
      <c r="C38" s="1">
        <v>111</v>
      </c>
      <c r="D38" s="1"/>
      <c r="E38" s="1">
        <v>35</v>
      </c>
      <c r="F38" s="1">
        <v>18</v>
      </c>
      <c r="G38" s="7">
        <v>0.2</v>
      </c>
      <c r="H38" s="1">
        <v>120</v>
      </c>
      <c r="I38" s="1">
        <v>783804</v>
      </c>
      <c r="J38" s="1">
        <v>35</v>
      </c>
      <c r="K38" s="1">
        <f t="shared" si="2"/>
        <v>0</v>
      </c>
      <c r="L38" s="1"/>
      <c r="M38" s="1"/>
      <c r="N38" s="1"/>
      <c r="O38" s="1">
        <v>134</v>
      </c>
      <c r="P38" s="1">
        <f t="shared" si="4"/>
        <v>7</v>
      </c>
      <c r="Q38" s="5"/>
      <c r="R38" s="5"/>
      <c r="S38" s="1"/>
      <c r="T38" s="1">
        <f t="shared" si="5"/>
        <v>21.714285714285715</v>
      </c>
      <c r="U38" s="1">
        <f t="shared" si="6"/>
        <v>21.714285714285715</v>
      </c>
      <c r="V38" s="1">
        <v>13</v>
      </c>
      <c r="W38" s="1">
        <v>2.6</v>
      </c>
      <c r="X38" s="1">
        <v>6.8</v>
      </c>
      <c r="Y38" s="1">
        <v>12</v>
      </c>
      <c r="Z38" s="1">
        <v>2.8</v>
      </c>
      <c r="AA38" s="1">
        <v>6.6</v>
      </c>
      <c r="AB38" s="1">
        <v>17</v>
      </c>
      <c r="AC38" s="1">
        <v>4.4000000000000004</v>
      </c>
      <c r="AD38" s="1">
        <v>15.4</v>
      </c>
      <c r="AE38" s="1">
        <v>17.2</v>
      </c>
      <c r="AF38" s="1" t="s">
        <v>42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2" t="s">
        <v>85</v>
      </c>
      <c r="B39" s="13" t="s">
        <v>49</v>
      </c>
      <c r="C39" s="13">
        <v>73.061999999999998</v>
      </c>
      <c r="D39" s="13"/>
      <c r="E39" s="13">
        <v>69.040000000000006</v>
      </c>
      <c r="F39" s="14">
        <v>1E-3</v>
      </c>
      <c r="G39" s="7">
        <v>1</v>
      </c>
      <c r="H39" s="1">
        <v>120</v>
      </c>
      <c r="I39" s="1">
        <v>783828</v>
      </c>
      <c r="J39" s="1">
        <v>79</v>
      </c>
      <c r="K39" s="1">
        <f t="shared" si="2"/>
        <v>-9.9599999999999937</v>
      </c>
      <c r="L39" s="1"/>
      <c r="M39" s="1"/>
      <c r="N39" s="1">
        <v>228.40280000000001</v>
      </c>
      <c r="O39" s="1">
        <v>51.711199999999948</v>
      </c>
      <c r="P39" s="1">
        <f t="shared" si="4"/>
        <v>13.808000000000002</v>
      </c>
      <c r="Q39" s="5">
        <f>20*(P39+P40)-O39-O40-N39-N40-F39-F40</f>
        <v>11.941000000000065</v>
      </c>
      <c r="R39" s="5"/>
      <c r="S39" s="1"/>
      <c r="T39" s="1">
        <f t="shared" si="5"/>
        <v>21.151216685979144</v>
      </c>
      <c r="U39" s="1">
        <f t="shared" si="6"/>
        <v>20.286428157589796</v>
      </c>
      <c r="V39" s="1">
        <v>13.6432</v>
      </c>
      <c r="W39" s="1">
        <v>19.5562</v>
      </c>
      <c r="X39" s="1">
        <v>6.0840000000000014</v>
      </c>
      <c r="Y39" s="1">
        <v>0.72360000000000002</v>
      </c>
      <c r="Z39" s="1">
        <v>2.0872000000000002</v>
      </c>
      <c r="AA39" s="1">
        <v>2.1063999999999998</v>
      </c>
      <c r="AB39" s="1">
        <v>2.0756000000000001</v>
      </c>
      <c r="AC39" s="1">
        <v>1.4059999999999999</v>
      </c>
      <c r="AD39" s="1">
        <v>8.6617999999999995</v>
      </c>
      <c r="AE39" s="1">
        <v>8.5107999999999997</v>
      </c>
      <c r="AF39" s="1" t="s">
        <v>80</v>
      </c>
      <c r="AG39" s="1">
        <f>G39*Q39</f>
        <v>11.941000000000065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24" t="s">
        <v>86</v>
      </c>
      <c r="B40" s="25" t="s">
        <v>49</v>
      </c>
      <c r="C40" s="25"/>
      <c r="D40" s="25">
        <v>3.9740000000000002</v>
      </c>
      <c r="E40" s="25">
        <v>3.9740000000000002</v>
      </c>
      <c r="F40" s="26"/>
      <c r="G40" s="27">
        <v>0</v>
      </c>
      <c r="H40" s="28" t="e">
        <v>#N/A</v>
      </c>
      <c r="I40" s="28" t="s">
        <v>37</v>
      </c>
      <c r="J40" s="28">
        <v>6.5</v>
      </c>
      <c r="K40" s="28">
        <f t="shared" si="2"/>
        <v>-2.5259999999999998</v>
      </c>
      <c r="L40" s="28"/>
      <c r="M40" s="28"/>
      <c r="N40" s="28"/>
      <c r="O40" s="28"/>
      <c r="P40" s="28">
        <f t="shared" si="4"/>
        <v>0.79480000000000006</v>
      </c>
      <c r="Q40" s="29"/>
      <c r="R40" s="29"/>
      <c r="S40" s="28"/>
      <c r="T40" s="28">
        <f t="shared" si="5"/>
        <v>0</v>
      </c>
      <c r="U40" s="28">
        <f t="shared" si="6"/>
        <v>0</v>
      </c>
      <c r="V40" s="28">
        <v>2.3148</v>
      </c>
      <c r="W40" s="28">
        <v>3.5535999999999999</v>
      </c>
      <c r="X40" s="28">
        <v>16.222000000000001</v>
      </c>
      <c r="Y40" s="28">
        <v>7.1647999999999996</v>
      </c>
      <c r="Z40" s="28">
        <v>9.9075999999999986</v>
      </c>
      <c r="AA40" s="28">
        <v>4.9567999999999994</v>
      </c>
      <c r="AB40" s="28">
        <v>11.277200000000001</v>
      </c>
      <c r="AC40" s="28">
        <v>13.376799999999999</v>
      </c>
      <c r="AD40" s="28">
        <v>21.472200000000001</v>
      </c>
      <c r="AE40" s="28">
        <v>24.7928</v>
      </c>
      <c r="AF40" s="28"/>
      <c r="AG40" s="28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2" t="s">
        <v>43</v>
      </c>
      <c r="B42" s="13" t="s">
        <v>36</v>
      </c>
      <c r="C42" s="13">
        <v>15</v>
      </c>
      <c r="D42" s="13">
        <v>13</v>
      </c>
      <c r="E42" s="13">
        <v>75</v>
      </c>
      <c r="F42" s="14">
        <v>-47</v>
      </c>
      <c r="G42" s="7">
        <v>0.18</v>
      </c>
      <c r="H42" s="1">
        <v>120</v>
      </c>
      <c r="I42" s="1"/>
      <c r="J42" s="1">
        <v>84</v>
      </c>
      <c r="K42" s="1">
        <f>E42-J42</f>
        <v>-9</v>
      </c>
      <c r="L42" s="1"/>
      <c r="M42" s="1"/>
      <c r="N42" s="1"/>
      <c r="O42" s="1">
        <v>200</v>
      </c>
      <c r="P42" s="1">
        <f t="shared" ref="P42:P44" si="9">E42/5</f>
        <v>15</v>
      </c>
      <c r="Q42" s="5"/>
      <c r="R42" s="5"/>
      <c r="S42" s="1"/>
      <c r="T42" s="1">
        <f t="shared" ref="T42:T44" si="10">(F42+N42+O42+Q42)/P42</f>
        <v>10.199999999999999</v>
      </c>
      <c r="U42" s="1">
        <f t="shared" ref="U42:U44" si="11">(F42+N42+O42)/P42</f>
        <v>10.199999999999999</v>
      </c>
      <c r="V42" s="1">
        <v>5.4</v>
      </c>
      <c r="W42" s="1">
        <v>8.1999999999999993</v>
      </c>
      <c r="X42" s="1">
        <v>4</v>
      </c>
      <c r="Y42" s="1">
        <v>32.799999999999997</v>
      </c>
      <c r="Z42" s="1">
        <v>17.8</v>
      </c>
      <c r="AA42" s="1">
        <v>39.200000000000003</v>
      </c>
      <c r="AB42" s="1">
        <v>46</v>
      </c>
      <c r="AC42" s="1">
        <v>28.2</v>
      </c>
      <c r="AD42" s="1">
        <v>51.2</v>
      </c>
      <c r="AE42" s="1">
        <v>44.2</v>
      </c>
      <c r="AF42" s="1">
        <v>2860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24" t="s">
        <v>35</v>
      </c>
      <c r="B43" s="25" t="s">
        <v>36</v>
      </c>
      <c r="C43" s="25">
        <v>90</v>
      </c>
      <c r="D43" s="25"/>
      <c r="E43" s="25">
        <v>50</v>
      </c>
      <c r="F43" s="26">
        <v>40</v>
      </c>
      <c r="G43" s="27">
        <v>0</v>
      </c>
      <c r="H43" s="28">
        <v>120</v>
      </c>
      <c r="I43" s="28" t="s">
        <v>37</v>
      </c>
      <c r="J43" s="28">
        <v>54</v>
      </c>
      <c r="K43" s="28">
        <f>E43-J43</f>
        <v>-4</v>
      </c>
      <c r="L43" s="28"/>
      <c r="M43" s="28"/>
      <c r="N43" s="28"/>
      <c r="O43" s="28"/>
      <c r="P43" s="28">
        <f t="shared" si="9"/>
        <v>10</v>
      </c>
      <c r="Q43" s="29"/>
      <c r="R43" s="29"/>
      <c r="S43" s="28"/>
      <c r="T43" s="28">
        <f t="shared" si="10"/>
        <v>4</v>
      </c>
      <c r="U43" s="28">
        <f t="shared" si="11"/>
        <v>4</v>
      </c>
      <c r="V43" s="28">
        <v>20.6</v>
      </c>
      <c r="W43" s="28">
        <v>0.6</v>
      </c>
      <c r="X43" s="28">
        <v>0</v>
      </c>
      <c r="Y43" s="28">
        <v>0</v>
      </c>
      <c r="Z43" s="28">
        <v>0.8</v>
      </c>
      <c r="AA43" s="28">
        <v>0.6</v>
      </c>
      <c r="AB43" s="28">
        <v>1.6</v>
      </c>
      <c r="AC43" s="28">
        <v>0</v>
      </c>
      <c r="AD43" s="28">
        <v>0</v>
      </c>
      <c r="AE43" s="28">
        <v>1.2</v>
      </c>
      <c r="AF43" s="28" t="s">
        <v>38</v>
      </c>
      <c r="AG43" s="28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44</v>
      </c>
      <c r="B44" s="1" t="s">
        <v>36</v>
      </c>
      <c r="C44" s="1">
        <v>21</v>
      </c>
      <c r="D44" s="1"/>
      <c r="E44" s="1"/>
      <c r="F44" s="1"/>
      <c r="G44" s="7">
        <v>0.18</v>
      </c>
      <c r="H44" s="1">
        <v>120</v>
      </c>
      <c r="I44" s="1"/>
      <c r="J44" s="1">
        <v>28</v>
      </c>
      <c r="K44" s="1">
        <f>E44-J44</f>
        <v>-28</v>
      </c>
      <c r="L44" s="1"/>
      <c r="M44" s="1"/>
      <c r="N44" s="1"/>
      <c r="O44" s="1"/>
      <c r="P44" s="1">
        <f t="shared" si="9"/>
        <v>0</v>
      </c>
      <c r="Q44" s="5"/>
      <c r="R44" s="5"/>
      <c r="S44" s="1"/>
      <c r="T44" s="1" t="e">
        <f t="shared" si="10"/>
        <v>#DIV/0!</v>
      </c>
      <c r="U44" s="1" t="e">
        <f t="shared" si="11"/>
        <v>#DIV/0!</v>
      </c>
      <c r="V44" s="1">
        <v>0</v>
      </c>
      <c r="W44" s="1">
        <v>0</v>
      </c>
      <c r="X44" s="1">
        <v>1</v>
      </c>
      <c r="Y44" s="1">
        <v>2.8</v>
      </c>
      <c r="Z44" s="1">
        <v>2.6</v>
      </c>
      <c r="AA44" s="1">
        <v>0</v>
      </c>
      <c r="AB44" s="1">
        <v>2.6</v>
      </c>
      <c r="AC44" s="1">
        <v>24.2</v>
      </c>
      <c r="AD44" s="1">
        <v>38.200000000000003</v>
      </c>
      <c r="AE44" s="1">
        <v>23.8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40" xr:uid="{AC63D8A4-7AE5-4CCC-A8DA-0214D2E76EC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2025-06-16T09:23:11Z</dcterms:created>
  <dcterms:modified xsi:type="dcterms:W3CDTF">2025-06-16T09:52:34Z</dcterms:modified>
</cp:coreProperties>
</file>