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I101" sqref="I101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6" min="10" max="10"/>
    <col width="15.140625" customWidth="1" style="6" min="11" max="11"/>
    <col width="9.140625" customWidth="1" style="6" min="12" max="12"/>
    <col width="9.140625" customWidth="1" style="6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5" t="inlineStr">
        <is>
          <t>OOO "MOS PROD TORG"</t>
        </is>
      </c>
      <c r="F1" s="76" t="n"/>
      <c r="G1" s="76" t="n"/>
      <c r="H1" s="76" t="n"/>
      <c r="I1" s="77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45874</v>
      </c>
      <c r="E3" s="49" t="inlineStr">
        <is>
          <t xml:space="preserve">Доставка: </t>
        </is>
      </c>
      <c r="F3" s="78" t="inlineStr">
        <is>
          <t>Самовывоз</t>
        </is>
      </c>
      <c r="G3" s="76" t="n"/>
      <c r="H3" s="76" t="n"/>
      <c r="I3" s="77" t="n"/>
    </row>
    <row r="4" ht="17.25" customHeight="1" thickBot="1" thickTop="1">
      <c r="E4" s="41" t="inlineStr">
        <is>
          <t xml:space="preserve">Место отгрузки: </t>
        </is>
      </c>
      <c r="F4" s="78" t="inlineStr">
        <is>
          <t>г. Москва, Огородный проезд, д. 18 стр. 18</t>
        </is>
      </c>
      <c r="G4" s="76" t="n"/>
      <c r="H4" s="76" t="n"/>
      <c r="I4" s="77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62">
        <f>RIGHT(D11,4)</f>
        <v/>
      </c>
      <c r="B11" s="62" t="inlineStr">
        <is>
          <t>КЛАССИЧЕСКАЯ ПМ вар п/о 0.35 кг</t>
        </is>
      </c>
      <c r="C11" s="4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16" t="n"/>
      <c r="I11" s="16" t="n"/>
      <c r="J11" s="66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2">
        <f>RIGHT(D12,4)</f>
        <v/>
      </c>
      <c r="B12" s="62" t="inlineStr">
        <is>
          <t>КЛАССИЧЕСКАЯ Коровино вар п/о(обвязка)</t>
        </is>
      </c>
      <c r="C12" s="4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16" t="n"/>
      <c r="I12" s="16" t="n"/>
      <c r="J12" s="66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16" t="n"/>
      <c r="I13" s="16" t="n"/>
      <c r="J13" s="66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4" t="n">
        <v>5246</v>
      </c>
      <c r="B14" s="62" t="inlineStr">
        <is>
          <t>ДОКТОРСКАЯ ПРЕМИУМ вар б/о мгс_30с</t>
        </is>
      </c>
      <c r="C14" s="4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16" t="n"/>
      <c r="I14" s="16" t="n"/>
      <c r="J14" s="66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4" t="n">
        <v>6325</v>
      </c>
      <c r="B15" s="62" t="inlineStr">
        <is>
          <t>ДОКТОРСКАЯ ПРЕМИУМ вар п/о 0.4кг 8шт.</t>
        </is>
      </c>
      <c r="C15" s="4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16" t="n"/>
      <c r="I15" s="16" t="n"/>
      <c r="J15" s="66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2">
        <f>RIGHT(D16,4)</f>
        <v/>
      </c>
      <c r="B16" s="62" t="inlineStr">
        <is>
          <t>МЯСНАЯ Папа может вар п/о 0.4кг_СНГ</t>
        </is>
      </c>
      <c r="C16" s="4" t="inlineStr">
        <is>
          <t>ШТ</t>
        </is>
      </c>
      <c r="D16" s="63" t="n">
        <v>1001012486334</v>
      </c>
      <c r="E16" s="54" t="n">
        <v>240</v>
      </c>
      <c r="F16" s="14">
        <f>E16*0.4</f>
        <v/>
      </c>
      <c r="G16" s="36" t="n"/>
      <c r="H16" s="16" t="n"/>
      <c r="I16" s="16" t="n"/>
    </row>
    <row r="17">
      <c r="A17" s="62">
        <f>RIGHT(D17,4)</f>
        <v/>
      </c>
      <c r="B17" s="62" t="inlineStr">
        <is>
          <t>МЯСНАЯ Папа может вар п/о_СНГ</t>
        </is>
      </c>
      <c r="C17" s="4" t="inlineStr">
        <is>
          <t>КГ</t>
        </is>
      </c>
      <c r="D17" s="63" t="n">
        <v>1001012484405</v>
      </c>
      <c r="E17" s="54" t="n">
        <v>70</v>
      </c>
      <c r="F17" s="14">
        <f>E17</f>
        <v/>
      </c>
      <c r="G17" s="36" t="n"/>
      <c r="H17" s="16" t="n"/>
      <c r="I17" s="16" t="n"/>
    </row>
    <row r="18">
      <c r="A18" s="62">
        <f>RIGHT(D18,4)</f>
        <v/>
      </c>
      <c r="B18" s="62" t="inlineStr">
        <is>
          <t>МЯСНАЯ СО ШПИКОМ Папа может вар п/о_СНГ</t>
        </is>
      </c>
      <c r="C18" s="4" t="inlineStr">
        <is>
          <t>КГ</t>
        </is>
      </c>
      <c r="D18" s="63" t="n">
        <v>1001012634408</v>
      </c>
      <c r="E18" s="54" t="n"/>
      <c r="F18" s="14">
        <f>E18</f>
        <v/>
      </c>
      <c r="G18" s="36" t="n"/>
      <c r="H18" s="16" t="n"/>
      <c r="I18" s="16" t="n"/>
    </row>
    <row r="19" customFormat="1" s="17">
      <c r="A19" s="62">
        <f>RIGHT(D19,4)</f>
        <v/>
      </c>
      <c r="B19" s="62" t="inlineStr">
        <is>
          <t>ФИЛЕЙНАЯ Папа может вар п/о 0.5кг_СНГ</t>
        </is>
      </c>
      <c r="C19" s="4" t="inlineStr">
        <is>
          <t>ШТ</t>
        </is>
      </c>
      <c r="D19" s="63" t="n">
        <v>1001012566346</v>
      </c>
      <c r="E19" s="54" t="n">
        <v>480</v>
      </c>
      <c r="F19" s="14">
        <f>E19*0.5</f>
        <v/>
      </c>
      <c r="G19" s="14" t="n"/>
      <c r="H19" s="16" t="n"/>
      <c r="I19" s="16" t="n"/>
      <c r="J19" s="66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>
      <c r="A20" s="62">
        <f>RIGHT(D20,4)</f>
        <v/>
      </c>
      <c r="B20" s="62" t="inlineStr">
        <is>
          <t>ФИЛЕЙНАЯ Папа может вар п/о_СНГ</t>
        </is>
      </c>
      <c r="C20" s="4" t="inlineStr">
        <is>
          <t>КГ</t>
        </is>
      </c>
      <c r="D20" s="63" t="n">
        <v>1001012564335</v>
      </c>
      <c r="E20" s="54" t="n">
        <v>50</v>
      </c>
      <c r="F20" s="14">
        <f>E20</f>
        <v/>
      </c>
      <c r="G20" s="14" t="n"/>
      <c r="H20" s="15" t="n"/>
      <c r="I20" s="16" t="n"/>
    </row>
    <row r="21">
      <c r="A21" s="62">
        <f>RIGHT(D21,4)</f>
        <v/>
      </c>
      <c r="B21" s="62" t="inlineStr">
        <is>
          <t>ЭКСТРА Папа может вар п/о 0.4кг_СНГ</t>
        </is>
      </c>
      <c r="C21" s="4" t="inlineStr">
        <is>
          <t>ШТ</t>
        </is>
      </c>
      <c r="D21" s="63" t="n">
        <v>1001012506354</v>
      </c>
      <c r="E21" s="54" t="n">
        <v>400</v>
      </c>
      <c r="F21" s="14">
        <f>E21*0.4</f>
        <v/>
      </c>
      <c r="G21" s="14" t="n"/>
      <c r="H21" s="15" t="n"/>
      <c r="I21" s="16" t="n"/>
    </row>
    <row r="22">
      <c r="A22" s="62">
        <f>RIGHT(D22,4)</f>
        <v/>
      </c>
      <c r="B22" s="62" t="inlineStr">
        <is>
          <t>ЭКСТРА Папа может вар п/о_СНГ</t>
        </is>
      </c>
      <c r="C22" s="4" t="inlineStr">
        <is>
          <t>КГ</t>
        </is>
      </c>
      <c r="D22" s="63" t="n">
        <v>1001012503220</v>
      </c>
      <c r="E22" s="54" t="n"/>
      <c r="F22" s="14">
        <f>E22</f>
        <v/>
      </c>
      <c r="G22" s="14" t="n"/>
      <c r="H22" s="15" t="n"/>
      <c r="I22" s="16" t="n"/>
    </row>
    <row r="23">
      <c r="A23" s="62">
        <f>RIGHT(D23,4)</f>
        <v/>
      </c>
      <c r="B23" s="62" t="inlineStr">
        <is>
          <t>ДОКТОРСКАЯ ГОСТ вар п/о</t>
        </is>
      </c>
      <c r="C23" s="4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16" t="n"/>
    </row>
    <row r="24">
      <c r="A24" s="62">
        <f>RIGHT(D24,4)</f>
        <v/>
      </c>
      <c r="B24" s="62" t="inlineStr">
        <is>
          <t>СЛИВОЧНАЯ Коровино вар п/о</t>
        </is>
      </c>
      <c r="C24" s="4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16" t="n"/>
    </row>
    <row r="25">
      <c r="A25" s="62">
        <f>RIGHT(D25,4)</f>
        <v/>
      </c>
      <c r="B25" s="62" t="inlineStr">
        <is>
          <t>ДОМАШНИЙ РЕЦЕПТ Коровино вар п/о</t>
        </is>
      </c>
      <c r="C25" s="4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16" t="n"/>
    </row>
    <row r="26">
      <c r="A26" s="62">
        <f>RIGHT(D26,4)</f>
        <v/>
      </c>
      <c r="B26" s="62" t="inlineStr">
        <is>
          <t>ГОВЯЖЬЯ Папа может вар п/о 0.4кг 8шт.</t>
        </is>
      </c>
      <c r="C26" s="4" t="inlineStr">
        <is>
          <t>ШТ</t>
        </is>
      </c>
      <c r="D26" s="63" t="n">
        <v>1001012426268</v>
      </c>
      <c r="E26" s="54" t="n"/>
      <c r="F26" s="69">
        <f>E26*0.4</f>
        <v/>
      </c>
      <c r="G26" s="14" t="n"/>
      <c r="H26" s="15" t="n"/>
      <c r="I26" s="16" t="n"/>
    </row>
    <row r="27">
      <c r="A27" s="62">
        <f>RIGHT(D27,4)</f>
        <v/>
      </c>
      <c r="B27" s="62" t="inlineStr">
        <is>
          <t>В ОБВЯЗКЕ вар п/о</t>
        </is>
      </c>
      <c r="C27" s="4" t="inlineStr">
        <is>
          <t>КГ</t>
        </is>
      </c>
      <c r="D27" s="63" t="n">
        <v>1001015676877</v>
      </c>
      <c r="E27" s="54" t="n"/>
      <c r="F27" s="69">
        <f>E27</f>
        <v/>
      </c>
      <c r="G27" s="14" t="n"/>
      <c r="H27" s="15" t="n"/>
      <c r="I27" s="16" t="n"/>
    </row>
    <row r="28" ht="15" customHeight="1" thickBot="1">
      <c r="A28" s="62">
        <f>RIGHT(D28,4)</f>
        <v/>
      </c>
      <c r="B28" s="62" t="inlineStr">
        <is>
          <t>В ОБВЯЗКЕ СО ШПИКОМ вар п/о</t>
        </is>
      </c>
      <c r="C28" s="4" t="inlineStr">
        <is>
          <t>КГ</t>
        </is>
      </c>
      <c r="D28" s="63" t="n">
        <v>1001015686878</v>
      </c>
      <c r="E28" s="54" t="n"/>
      <c r="F28" s="69">
        <f>E28</f>
        <v/>
      </c>
      <c r="G28" s="14" t="n"/>
      <c r="H28" s="15" t="n"/>
      <c r="I28" s="16" t="n"/>
    </row>
    <row r="29" ht="15.75" customHeight="1" thickBot="1" thickTop="1">
      <c r="A29" s="35" t="n"/>
      <c r="B29" s="3" t="inlineStr">
        <is>
          <t>Сосиски</t>
        </is>
      </c>
      <c r="C29" s="18" t="n"/>
      <c r="D29" s="1" t="n"/>
      <c r="E29" s="53" t="n"/>
      <c r="F29" s="13" t="n"/>
      <c r="G29" s="21" t="n"/>
      <c r="H29" s="13" t="n"/>
      <c r="I29" s="13" t="n"/>
    </row>
    <row r="30" ht="15" customHeight="1" thickTop="1">
      <c r="A30" s="62">
        <f>RIGHT(D30,4)</f>
        <v/>
      </c>
      <c r="B30" s="6" t="inlineStr">
        <is>
          <t>РУБЛЕНЫЕ сос ц/о мгс 0.36кг 6шт.</t>
        </is>
      </c>
      <c r="C30" s="60" t="inlineStr">
        <is>
          <t>ШТ</t>
        </is>
      </c>
      <c r="D30" s="63" t="n">
        <v>1001023696765</v>
      </c>
      <c r="E30" s="54" t="n"/>
      <c r="F30" s="19">
        <f>E30*0.36</f>
        <v/>
      </c>
      <c r="G30" s="14" t="n"/>
      <c r="H30" s="16" t="n"/>
      <c r="I30" s="16" t="n"/>
    </row>
    <row r="31">
      <c r="A31" s="62">
        <f>RIGHT(D31,4)</f>
        <v/>
      </c>
      <c r="B31" s="6" t="inlineStr">
        <is>
          <t>С СЫРОМ сос ц/о мгс 0.41кг 6шт.</t>
        </is>
      </c>
      <c r="C31" s="60" t="inlineStr">
        <is>
          <t>ШТ</t>
        </is>
      </c>
      <c r="D31" s="63" t="n">
        <v>1001025176768</v>
      </c>
      <c r="E31" s="54" t="n"/>
      <c r="F31" s="19">
        <f>E31*0.41</f>
        <v/>
      </c>
      <c r="G31" s="14" t="n"/>
      <c r="H31" s="16" t="n"/>
      <c r="I31" s="16" t="n"/>
    </row>
    <row r="32">
      <c r="A32" s="62">
        <f>RIGHT(D32,4)</f>
        <v/>
      </c>
      <c r="B32" s="6" t="inlineStr">
        <is>
          <t>ИСПАНСКИЕ сос ц/о мгс 0.41кг 6шт.</t>
        </is>
      </c>
      <c r="C32" s="60" t="inlineStr">
        <is>
          <t>ШТ</t>
        </is>
      </c>
      <c r="D32" s="63" t="n">
        <v>1001025486770</v>
      </c>
      <c r="E32" s="54" t="n"/>
      <c r="F32" s="19">
        <f>E32*0.41</f>
        <v/>
      </c>
      <c r="G32" s="14" t="n"/>
      <c r="H32" s="16" t="n"/>
      <c r="I32" s="16" t="n"/>
    </row>
    <row r="33">
      <c r="A33" s="62">
        <f>RIGHT(D33,4)</f>
        <v/>
      </c>
      <c r="B33" s="62" t="inlineStr">
        <is>
          <t>БАВАРСКИЕ ПМ сос ц/о мгс 0.35кг 8шт.</t>
        </is>
      </c>
      <c r="C33" s="60" t="inlineStr">
        <is>
          <t>ШТ</t>
        </is>
      </c>
      <c r="D33" s="63" t="n">
        <v>1001021966602</v>
      </c>
      <c r="E33" s="54" t="n"/>
      <c r="F33" s="19">
        <f>E33*0.35</f>
        <v/>
      </c>
      <c r="G33" s="14" t="n"/>
      <c r="H33" s="16" t="n"/>
      <c r="I33" s="16" t="n"/>
    </row>
    <row r="34">
      <c r="A34" s="62">
        <f>RIGHT(D34,4)</f>
        <v/>
      </c>
      <c r="B34" s="62" t="inlineStr">
        <is>
          <t>СОЧНЫЙ ГРИЛЬ ПМ сос п/о мгс 0.41кг 8шт.</t>
        </is>
      </c>
      <c r="C34" s="60" t="inlineStr">
        <is>
          <t>ШТ</t>
        </is>
      </c>
      <c r="D34" s="63" t="n">
        <v>1001022246713</v>
      </c>
      <c r="E34" s="54" t="n"/>
      <c r="F34" s="19">
        <f>E34*0.41</f>
        <v/>
      </c>
      <c r="G34" s="14" t="n"/>
      <c r="H34" s="16" t="n"/>
      <c r="I34" s="16" t="n"/>
    </row>
    <row r="35">
      <c r="A35" s="62">
        <f>RIGHT(D35,4)</f>
        <v/>
      </c>
      <c r="B35" s="62" t="inlineStr">
        <is>
          <t>КОПЧЕНЫЕ сос п/о мгс 0.45кг 7шт.</t>
        </is>
      </c>
      <c r="C35" s="60" t="inlineStr">
        <is>
          <t>ШТ</t>
        </is>
      </c>
      <c r="D35" s="63" t="n">
        <v>1001022246240</v>
      </c>
      <c r="E35" s="54" t="n"/>
      <c r="F35" s="14">
        <f>E35*0.45</f>
        <v/>
      </c>
      <c r="G35" s="14" t="n"/>
      <c r="H35" s="15" t="n"/>
      <c r="I35" s="16" t="n"/>
    </row>
    <row r="36">
      <c r="A36" s="62">
        <f>RIGHT(D36,4)</f>
        <v/>
      </c>
      <c r="B36" s="71" t="inlineStr">
        <is>
          <t>МОЛОЧНЫЕ ПМ сос п/о мгс 0.41кг 10шт_СНГ</t>
        </is>
      </c>
      <c r="C36" s="73" t="inlineStr">
        <is>
          <t>ШТ</t>
        </is>
      </c>
      <c r="D36" s="72" t="n">
        <v>1001020837151</v>
      </c>
      <c r="E36" s="54" t="n"/>
      <c r="F36" s="14">
        <f>E36*0.41</f>
        <v/>
      </c>
      <c r="G36" s="14" t="n"/>
      <c r="H36" s="15" t="n"/>
      <c r="I36" s="16" t="n"/>
    </row>
    <row r="37">
      <c r="A37" s="62">
        <f>RIGHT(D37,4)</f>
        <v/>
      </c>
      <c r="B37" s="65" t="inlineStr">
        <is>
          <t>МОЛОЧНЫЕ ПРЕМИУМ ПМ сос п/о мгс 0.6кг</t>
        </is>
      </c>
      <c r="C37" s="60" t="inlineStr">
        <is>
          <t>ШТ</t>
        </is>
      </c>
      <c r="D37" s="68" t="n">
        <v>1001022656854</v>
      </c>
      <c r="E37" s="54" t="n"/>
      <c r="F37" s="14">
        <f>E37*0.6</f>
        <v/>
      </c>
      <c r="G37" s="14" t="n"/>
      <c r="H37" s="15" t="n"/>
      <c r="I37" s="16" t="n"/>
    </row>
    <row r="38">
      <c r="A38" s="62">
        <f>RIGHT(D38,4)</f>
        <v/>
      </c>
      <c r="B38" s="71" t="inlineStr">
        <is>
          <t>МОЛОЧ.ПРЕМИУМ ПМ сос п/о мгс 1.5*4_О_50с</t>
        </is>
      </c>
      <c r="C38" s="60" t="inlineStr">
        <is>
          <t>КГ</t>
        </is>
      </c>
      <c r="D38" s="72" t="n">
        <v>1001022657075</v>
      </c>
      <c r="E38" s="54" t="n">
        <v>150</v>
      </c>
      <c r="F38" s="14">
        <f>E38</f>
        <v/>
      </c>
      <c r="G38" s="14" t="n"/>
      <c r="H38" s="16" t="n"/>
      <c r="I38" s="16" t="n"/>
    </row>
    <row r="39">
      <c r="A39" s="62">
        <f>RIGHT(D39,4)</f>
        <v/>
      </c>
      <c r="B39" s="62" t="inlineStr">
        <is>
          <t>МЯСНЫЕ Папа может сос п/о в/у 0.4кг_45с</t>
        </is>
      </c>
      <c r="C39" s="60" t="inlineStr">
        <is>
          <t>ШТ</t>
        </is>
      </c>
      <c r="D39" s="68" t="n">
        <v>1001022725819</v>
      </c>
      <c r="E39" s="54" t="n"/>
      <c r="F39" s="14">
        <f>E39*0.4</f>
        <v/>
      </c>
      <c r="G39" s="14" t="n"/>
      <c r="H39" s="16" t="n"/>
      <c r="I39" s="16" t="n"/>
    </row>
    <row r="40">
      <c r="A40" s="62">
        <f>RIGHT(D40,4)</f>
        <v/>
      </c>
      <c r="B40" s="71" t="inlineStr">
        <is>
          <t>МЯСНЫЕ С ГОВЯД.ПМ сос п/о мгс 0.4кг_50с</t>
        </is>
      </c>
      <c r="C40" s="60" t="inlineStr">
        <is>
          <t>ШТ</t>
        </is>
      </c>
      <c r="D40" s="72" t="n">
        <v>1001025507077</v>
      </c>
      <c r="E40" s="54" t="n"/>
      <c r="F40" s="14">
        <f>E40*0.4</f>
        <v/>
      </c>
      <c r="G40" s="14" t="n"/>
      <c r="H40" s="16" t="n"/>
      <c r="I40" s="16" t="n"/>
    </row>
    <row r="41">
      <c r="A41" s="64" t="n">
        <v>6870</v>
      </c>
      <c r="B41" s="62" t="inlineStr">
        <is>
          <t>СЛИВОЧНЫЕ ПМ сос п/о мгс 0.41кг 10шт.</t>
        </is>
      </c>
      <c r="C41" s="60" t="inlineStr">
        <is>
          <t>ШТ</t>
        </is>
      </c>
      <c r="D41" s="68" t="n">
        <v>1001022466726</v>
      </c>
      <c r="E41" s="54" t="n"/>
      <c r="F41" s="14">
        <f>E41*0.41</f>
        <v/>
      </c>
      <c r="G41" s="14" t="n"/>
      <c r="H41" s="16" t="n"/>
      <c r="I41" s="16" t="n"/>
    </row>
    <row r="42">
      <c r="A42" s="64" t="n">
        <v>6759</v>
      </c>
      <c r="B42" s="62" t="inlineStr">
        <is>
          <t>МОЛОЧНЫЕ ГОСТ сос ц/о мгс 0.4кг 7шт.</t>
        </is>
      </c>
      <c r="C42" s="60" t="inlineStr">
        <is>
          <t>ШТ</t>
        </is>
      </c>
      <c r="D42" s="68" t="n">
        <v>1001020836759</v>
      </c>
      <c r="E42" s="54" t="n"/>
      <c r="F42" s="14">
        <f>E42*0.4</f>
        <v/>
      </c>
      <c r="G42" s="14" t="n"/>
      <c r="H42" s="16" t="n"/>
      <c r="I42" s="16" t="n"/>
    </row>
    <row r="43">
      <c r="A43" s="62">
        <f>RIGHT(D43,4)</f>
        <v/>
      </c>
      <c r="B43" s="71" t="inlineStr">
        <is>
          <t>СОЧНЫЕ ПМ сос п/о в/у 1/350 8шт_50с</t>
        </is>
      </c>
      <c r="C43" s="60" t="inlineStr">
        <is>
          <t>ШТ</t>
        </is>
      </c>
      <c r="D43" s="72" t="n">
        <v>1001022377064</v>
      </c>
      <c r="E43" s="54" t="n"/>
      <c r="F43" s="14">
        <f>E43*0.35</f>
        <v/>
      </c>
      <c r="G43" s="14" t="n"/>
      <c r="H43" s="16" t="n"/>
      <c r="I43" s="16" t="n"/>
    </row>
    <row r="44">
      <c r="A44" s="62">
        <f>RIGHT(D44,4)</f>
        <v/>
      </c>
      <c r="B44" s="71" t="inlineStr">
        <is>
          <t>СОЧНЫЕ ПМ сос п/о мгс 0.41кг_СНГ_50с</t>
        </is>
      </c>
      <c r="C44" s="60" t="inlineStr">
        <is>
          <t>ШТ</t>
        </is>
      </c>
      <c r="D44" s="72" t="n">
        <v>1001022377067</v>
      </c>
      <c r="E44" s="54" t="n"/>
      <c r="F44" s="14">
        <f>E44*0.41</f>
        <v/>
      </c>
      <c r="G44" s="14" t="n"/>
      <c r="H44" s="16" t="n"/>
      <c r="I44" s="16" t="n"/>
    </row>
    <row r="45">
      <c r="A45" s="62">
        <f>RIGHT(D45,4)</f>
        <v/>
      </c>
      <c r="B45" s="71" t="inlineStr">
        <is>
          <t>СОЧНЫЕ ПМ сос п/о мгс 1.5*4_А_50с</t>
        </is>
      </c>
      <c r="C45" s="60" t="inlineStr">
        <is>
          <t>КГ</t>
        </is>
      </c>
      <c r="D45" s="72" t="n">
        <v>1001022377070</v>
      </c>
      <c r="E45" s="54" t="n">
        <v>700</v>
      </c>
      <c r="F45" s="14">
        <f>E45</f>
        <v/>
      </c>
      <c r="G45" s="14" t="n"/>
      <c r="H45" s="16" t="n"/>
      <c r="I45" s="16" t="n"/>
    </row>
    <row r="46">
      <c r="A46" s="70" t="n">
        <v>7037</v>
      </c>
      <c r="B46" s="65" t="inlineStr">
        <is>
          <t>С ГОВЯДИНОЙ ПМ сос п/о мгс 1кг 6шт.</t>
        </is>
      </c>
      <c r="C46" s="60" t="inlineStr">
        <is>
          <t>КГ</t>
        </is>
      </c>
      <c r="D46" s="68" t="n">
        <v>1001023857037</v>
      </c>
      <c r="E46" s="54" t="n"/>
      <c r="F46" s="14">
        <f>E46</f>
        <v/>
      </c>
      <c r="G46" s="26" t="n"/>
      <c r="H46" s="24" t="n"/>
      <c r="I46" s="24" t="n"/>
    </row>
    <row r="47">
      <c r="A47" s="62">
        <f>RIGHT(D47,4)</f>
        <v/>
      </c>
      <c r="B47" s="62" t="inlineStr">
        <is>
          <t>МЯСНЫЕ ПМ сос п/о мгс 1*3_СНГ_45с</t>
        </is>
      </c>
      <c r="C47" s="60" t="inlineStr">
        <is>
          <t>КГ</t>
        </is>
      </c>
      <c r="D47" s="63" t="n">
        <v>1001022726303</v>
      </c>
      <c r="E47" s="54" t="n"/>
      <c r="F47" s="14">
        <f>E47*1</f>
        <v/>
      </c>
      <c r="G47" s="26" t="n"/>
      <c r="H47" s="24" t="n"/>
      <c r="I47" s="24" t="n"/>
    </row>
    <row r="48">
      <c r="A48" s="62">
        <f>RIGHT(D48,4)</f>
        <v/>
      </c>
      <c r="B48" s="71" t="inlineStr">
        <is>
          <t>ФИЛЕЙНЫЕ Папа может сос ц/о мгс 0.72*4</t>
        </is>
      </c>
      <c r="C48" s="73" t="inlineStr">
        <is>
          <t>КГ</t>
        </is>
      </c>
      <c r="D48" s="72" t="n">
        <v>1001022557244</v>
      </c>
      <c r="E48" s="54" t="n"/>
      <c r="F48" s="14">
        <f>E48*1</f>
        <v/>
      </c>
      <c r="G48" s="26" t="n"/>
      <c r="H48" s="24" t="n"/>
      <c r="I48" s="24" t="n"/>
    </row>
    <row r="49">
      <c r="A49" s="62">
        <f>RIGHT(D49,4)</f>
        <v/>
      </c>
      <c r="B49" s="62" t="inlineStr">
        <is>
          <t>ФИЛЕЙНЫЕ Папа может сос ц/о мгс 1.5*2</t>
        </is>
      </c>
      <c r="C49" s="60" t="inlineStr">
        <is>
          <t>КГ</t>
        </is>
      </c>
      <c r="D49" s="63" t="n">
        <v>1001022556254</v>
      </c>
      <c r="E49" s="54" t="n"/>
      <c r="F49" s="14">
        <f>E49*1</f>
        <v/>
      </c>
      <c r="G49" s="26" t="n"/>
      <c r="H49" s="24" t="n"/>
      <c r="I49" s="24" t="n"/>
    </row>
    <row r="50" ht="15" customHeight="1" thickBot="1">
      <c r="A50" s="62">
        <f>RIGHT(D50,4)</f>
        <v/>
      </c>
      <c r="B50" s="62" t="inlineStr">
        <is>
          <t>ФИЛЕЙНЫЕ Папа Может сос ц/о мгс 0.4кг</t>
        </is>
      </c>
      <c r="C50" s="60" t="inlineStr">
        <is>
          <t>ШТ</t>
        </is>
      </c>
      <c r="D50" s="63" t="n">
        <v>1001022556837</v>
      </c>
      <c r="E50" s="54" t="n"/>
      <c r="F50" s="14">
        <f>E50*0.4</f>
        <v/>
      </c>
      <c r="G50" s="26" t="n"/>
      <c r="H50" s="24" t="n"/>
      <c r="I50" s="24" t="n"/>
    </row>
    <row r="51" ht="15.75" customHeight="1" thickBot="1" thickTop="1">
      <c r="A51" s="35" t="n"/>
      <c r="B51" s="3" t="inlineStr">
        <is>
          <t>Сардельки</t>
        </is>
      </c>
      <c r="C51" s="2" t="n"/>
      <c r="D51" s="2" t="n"/>
      <c r="E51" s="55" t="n"/>
      <c r="F51" s="21" t="n"/>
      <c r="G51" s="21" t="n"/>
      <c r="H51" s="13" t="n"/>
      <c r="I51" s="13" t="n"/>
    </row>
    <row r="52" ht="15" customHeight="1" thickTop="1">
      <c r="A52" s="62">
        <f>RIGHT(D52,4)</f>
        <v/>
      </c>
      <c r="B52" s="62" t="inlineStr">
        <is>
          <t>МЯСНЫЕ Папа может сар б/о мгс 1*3_СНГ</t>
        </is>
      </c>
      <c r="C52" s="60" t="inlineStr">
        <is>
          <t>КГ</t>
        </is>
      </c>
      <c r="D52" s="63" t="n">
        <v>1001032736549</v>
      </c>
      <c r="E52" s="54" t="n"/>
      <c r="F52" s="14">
        <f>E52</f>
        <v/>
      </c>
      <c r="G52" s="14" t="n"/>
      <c r="H52" s="23" t="n"/>
      <c r="I52" s="23" t="n"/>
    </row>
    <row r="53">
      <c r="A53" s="62">
        <f>RIGHT(D53,4)</f>
        <v/>
      </c>
      <c r="B53" s="62" t="inlineStr">
        <is>
          <t>С ГОВЯДИНОЙ ПМ сар б/о мгс 0.4кг_45с</t>
        </is>
      </c>
      <c r="C53" s="60" t="inlineStr">
        <is>
          <t>ШТ</t>
        </is>
      </c>
      <c r="D53" s="63" t="n">
        <v>1001033856609</v>
      </c>
      <c r="E53" s="54" t="n"/>
      <c r="F53" s="14">
        <f>E53*0.4</f>
        <v/>
      </c>
      <c r="G53" s="14" t="n"/>
      <c r="H53" s="23" t="n"/>
      <c r="I53" s="23" t="n"/>
    </row>
    <row r="54">
      <c r="A54" s="62">
        <f>RIGHT(D54,4)</f>
        <v/>
      </c>
      <c r="B54" s="62" t="inlineStr">
        <is>
          <t>ШПИКАЧКИ СОЧНЫЕ С БЕКОНОМ п/о мгс 0.3кг</t>
        </is>
      </c>
      <c r="C54" s="60" t="inlineStr">
        <is>
          <t>КГ</t>
        </is>
      </c>
      <c r="D54" s="63" t="n">
        <v>1001035277059</v>
      </c>
      <c r="E54" s="54" t="n"/>
      <c r="F54" s="14">
        <f>E54*0.3</f>
        <v/>
      </c>
      <c r="G54" s="14" t="n"/>
      <c r="H54" s="23" t="n"/>
      <c r="I54" s="23" t="n"/>
    </row>
    <row r="55">
      <c r="A55" s="62">
        <f>RIGHT(D55,4)</f>
        <v/>
      </c>
      <c r="B55" s="71" t="inlineStr">
        <is>
          <t>ШПИКАЧКИ СОЧНЫЕ С БЕКОНОМ п/о мгс 1*3</t>
        </is>
      </c>
      <c r="C55" s="73" t="inlineStr">
        <is>
          <t>ШТ</t>
        </is>
      </c>
      <c r="D55" s="72" t="n">
        <v>1001035277058</v>
      </c>
      <c r="E55" s="54" t="n">
        <v>300</v>
      </c>
      <c r="F55" s="14">
        <f>E55</f>
        <v/>
      </c>
      <c r="G55" s="14" t="n"/>
      <c r="H55" s="23" t="n"/>
      <c r="I55" s="23" t="n"/>
    </row>
    <row r="56">
      <c r="A56" s="62">
        <f>RIGHT(D56,4)</f>
        <v/>
      </c>
      <c r="B56" s="62" t="inlineStr">
        <is>
          <t>ШПИКАЧКИ СОЧНЫЕ сар б/о мгс 1*3 Ашан 45с</t>
        </is>
      </c>
      <c r="C56" s="60" t="inlineStr">
        <is>
          <t>КГ</t>
        </is>
      </c>
      <c r="D56" s="63" t="n">
        <v>1001031076548</v>
      </c>
      <c r="E56" s="54" t="n"/>
      <c r="F56" s="14">
        <f>E56</f>
        <v/>
      </c>
      <c r="G56" s="14" t="n"/>
      <c r="H56" s="23" t="n"/>
      <c r="I56" s="23" t="n"/>
    </row>
    <row r="57" ht="15" customHeight="1" thickBot="1">
      <c r="A57" s="62">
        <f>RIGHT(D57,4)</f>
        <v/>
      </c>
      <c r="B57" s="62" t="inlineStr">
        <is>
          <t>СЫТНЫЕ Папа может сар б/о мгс 1*3_Маяк</t>
        </is>
      </c>
      <c r="C57" s="60" t="inlineStr">
        <is>
          <t>КГ</t>
        </is>
      </c>
      <c r="D57" s="63" t="n">
        <v>1001034065698</v>
      </c>
      <c r="E57" s="54" t="n"/>
      <c r="F57" s="14">
        <f>E57</f>
        <v/>
      </c>
      <c r="G57" s="26" t="n"/>
      <c r="H57" s="24" t="n"/>
      <c r="I57" s="24" t="n"/>
    </row>
    <row r="58" ht="15.75" customHeight="1" thickBot="1" thickTop="1">
      <c r="A58" s="35" t="n"/>
      <c r="B58" s="3" t="inlineStr">
        <is>
          <t>Полукопченые колбасы</t>
        </is>
      </c>
      <c r="C58" s="2" t="n"/>
      <c r="D58" s="2" t="n"/>
      <c r="E58" s="55" t="n"/>
      <c r="F58" s="21" t="n"/>
      <c r="G58" s="21" t="n"/>
      <c r="H58" s="13" t="n"/>
      <c r="I58" s="13" t="n"/>
    </row>
    <row r="59" ht="15" customHeight="1" thickTop="1">
      <c r="A59" s="62">
        <f>RIGHT(D59,4)</f>
        <v/>
      </c>
      <c r="B59" s="71" t="inlineStr">
        <is>
          <t>БОЯNСКАЯ Папа может п/к в/у 0.28кг_СНГ</t>
        </is>
      </c>
      <c r="C59" s="73" t="inlineStr">
        <is>
          <t>ШТ</t>
        </is>
      </c>
      <c r="D59" s="72" t="n">
        <v>1001302277174</v>
      </c>
      <c r="E59" s="54" t="n"/>
      <c r="F59" s="14">
        <f>E59*0.28</f>
        <v/>
      </c>
      <c r="G59" s="14" t="n"/>
      <c r="H59" s="16" t="n"/>
      <c r="I59" s="16" t="n"/>
    </row>
    <row r="60">
      <c r="A60" s="62">
        <f>RIGHT(D60,4)</f>
        <v/>
      </c>
      <c r="B60" s="71" t="inlineStr">
        <is>
          <t>САЛЯМИ Папа может п/к в/у 0.28кг_209к</t>
        </is>
      </c>
      <c r="C60" s="73" t="inlineStr">
        <is>
          <t>ШТ</t>
        </is>
      </c>
      <c r="D60" s="72" t="n">
        <v>1001303107241</v>
      </c>
      <c r="E60" s="54" t="n"/>
      <c r="F60" s="14">
        <f>E60*0.28</f>
        <v/>
      </c>
      <c r="G60" s="14" t="n"/>
      <c r="H60" s="16" t="n"/>
      <c r="I60" s="16" t="n"/>
    </row>
    <row r="61" ht="15" customHeight="1" thickBot="1">
      <c r="A61" s="62">
        <f>RIGHT(D61,4)</f>
        <v/>
      </c>
      <c r="B61" s="71" t="inlineStr">
        <is>
          <t>ЧЕСНОЧНАЯ Папа может п/к в/у 0.35кг СНГ</t>
        </is>
      </c>
      <c r="C61" s="73" t="inlineStr">
        <is>
          <t>ШТ</t>
        </is>
      </c>
      <c r="D61" s="72" t="n">
        <v>1001302347176</v>
      </c>
      <c r="E61" s="54" t="n"/>
      <c r="F61" s="14">
        <f>E61*0.35</f>
        <v/>
      </c>
      <c r="G61" s="14" t="n"/>
      <c r="H61" s="16" t="n"/>
      <c r="I61" s="16" t="n"/>
    </row>
    <row r="62" ht="15.75" customHeight="1" thickBot="1" thickTop="1">
      <c r="A62" s="35" t="n"/>
      <c r="B62" s="3" t="inlineStr">
        <is>
          <t>Варенокопченые колбасы</t>
        </is>
      </c>
      <c r="C62" s="2" t="n"/>
      <c r="D62" s="2" t="n"/>
      <c r="E62" s="55" t="n"/>
      <c r="F62" s="21" t="n"/>
      <c r="G62" s="21" t="n"/>
      <c r="H62" s="13" t="n"/>
      <c r="I62" s="13" t="n"/>
    </row>
    <row r="63" ht="15" customHeight="1" thickTop="1">
      <c r="A63" s="62">
        <f>RIGHT(D63,4)</f>
        <v/>
      </c>
      <c r="B63" s="71" t="inlineStr">
        <is>
          <t>СЕРВЕЛАТ КОПЧ.НА БУКЕ в/к в/у 0.35кг_СНГ</t>
        </is>
      </c>
      <c r="C63" s="73" t="inlineStr">
        <is>
          <t>ШТ</t>
        </is>
      </c>
      <c r="D63" s="72" t="n">
        <v>1001304237158</v>
      </c>
      <c r="E63" s="54" t="n">
        <v>680</v>
      </c>
      <c r="F63" s="14">
        <f>E63*0.35</f>
        <v/>
      </c>
      <c r="G63" s="19" t="n"/>
      <c r="H63" s="16" t="n"/>
      <c r="I63" s="16" t="n"/>
    </row>
    <row r="64">
      <c r="A64" s="62">
        <f>RIGHT(D64,4)</f>
        <v/>
      </c>
      <c r="B64" s="71" t="inlineStr">
        <is>
          <t>СЕРВЕЛАТ КОПЧЕНЫЙ НА БУКЕ в/к в/у_СНГ</t>
        </is>
      </c>
      <c r="C64" s="73" t="inlineStr">
        <is>
          <t>КГ</t>
        </is>
      </c>
      <c r="D64" s="72" t="n">
        <v>1001304237159</v>
      </c>
      <c r="E64" s="54" t="n">
        <v>50</v>
      </c>
      <c r="F64" s="14">
        <f>E64*1</f>
        <v/>
      </c>
      <c r="G64" s="19" t="n"/>
      <c r="H64" s="16" t="n"/>
      <c r="I64" s="16" t="n"/>
    </row>
    <row r="65">
      <c r="A65" s="62">
        <f>RIGHT(D65,4)</f>
        <v/>
      </c>
      <c r="B65" s="71" t="inlineStr">
        <is>
          <t>СЕРВЕЛАТ КАРЕЛЬСКИЙ ПМ вк в/у 0.28кг_СНГ</t>
        </is>
      </c>
      <c r="C65" s="73" t="inlineStr">
        <is>
          <t>ШТ</t>
        </is>
      </c>
      <c r="D65" s="72" t="n">
        <v>1001304507230</v>
      </c>
      <c r="E65" s="54" t="n"/>
      <c r="F65" s="14">
        <f>E65*0.28</f>
        <v/>
      </c>
      <c r="G65" s="19" t="n"/>
      <c r="H65" s="16" t="n"/>
      <c r="I65" s="16" t="n"/>
    </row>
    <row r="66">
      <c r="A66" s="62">
        <f>RIGHT(D66,4)</f>
        <v/>
      </c>
      <c r="B66" s="65" t="inlineStr">
        <is>
          <t>СЕРВЕЛАТ ЕВРОПЕЙСКИЙ в/к в/у</t>
        </is>
      </c>
      <c r="C66" s="60" t="inlineStr">
        <is>
          <t>КГ</t>
        </is>
      </c>
      <c r="D66" s="68" t="n">
        <v>1001300366790</v>
      </c>
      <c r="E66" s="54" t="n"/>
      <c r="F66" s="14">
        <f>E66*1</f>
        <v/>
      </c>
      <c r="G66" s="19" t="n"/>
      <c r="H66" s="16" t="n"/>
      <c r="I66" s="16" t="n"/>
    </row>
    <row r="67">
      <c r="A67" s="62">
        <f>RIGHT(D67,4)</f>
        <v/>
      </c>
      <c r="B67" s="65" t="inlineStr">
        <is>
          <t>СЕРВЕЛАТ С БЕЛ.ГРИБАМИ в/к в/у 0.31кг</t>
        </is>
      </c>
      <c r="C67" s="60" t="inlineStr">
        <is>
          <t>ШТ</t>
        </is>
      </c>
      <c r="D67" s="68" t="n">
        <v>1001305306566</v>
      </c>
      <c r="E67" s="54" t="n"/>
      <c r="F67" s="14">
        <f>E67*0.31</f>
        <v/>
      </c>
      <c r="G67" s="19" t="n"/>
      <c r="H67" s="16" t="n"/>
      <c r="I67" s="16" t="n"/>
    </row>
    <row r="68">
      <c r="A68" s="62">
        <f>RIGHT(D68,4)</f>
        <v/>
      </c>
      <c r="B68" s="71" t="inlineStr">
        <is>
          <t>СЕРВЕЛАТ ОРЕХОВЫЙ ПМ в/к в/у 0.31кг 8шт.</t>
        </is>
      </c>
      <c r="C68" s="73" t="inlineStr">
        <is>
          <t>ШТ</t>
        </is>
      </c>
      <c r="D68" s="72" t="n">
        <v>1001305197238</v>
      </c>
      <c r="E68" s="54" t="n"/>
      <c r="F68" s="14">
        <f>E68*0.31</f>
        <v/>
      </c>
      <c r="G68" s="14" t="n"/>
      <c r="H68" s="15" t="n"/>
      <c r="I68" s="16" t="n"/>
    </row>
    <row r="69">
      <c r="A69" s="62">
        <f>RIGHT(D69,4)</f>
        <v/>
      </c>
      <c r="B69" s="65" t="inlineStr">
        <is>
          <t>СЕРВЕЛАТ С АРОМ.ТРАВАМИ в/к в/у 0.31кг</t>
        </is>
      </c>
      <c r="C69" s="60" t="inlineStr">
        <is>
          <t>ШТ</t>
        </is>
      </c>
      <c r="D69" s="68" t="n">
        <v>1001305316565</v>
      </c>
      <c r="E69" s="54" t="n"/>
      <c r="F69" s="14">
        <f>E69*0.31</f>
        <v/>
      </c>
      <c r="G69" s="14" t="n"/>
      <c r="H69" s="16" t="n"/>
      <c r="I69" s="16" t="n"/>
    </row>
    <row r="70">
      <c r="A70" s="62">
        <f>RIGHT(D70,4)</f>
        <v/>
      </c>
      <c r="B70" s="71" t="inlineStr">
        <is>
          <t>СЕРВЕЛАТ ОХОТНИЧИЙ в/к в/у 0.35кг_СНГ</t>
        </is>
      </c>
      <c r="C70" s="73" t="inlineStr">
        <is>
          <t>ШТ</t>
        </is>
      </c>
      <c r="D70" s="72" t="n">
        <v>1001303987162</v>
      </c>
      <c r="E70" s="54" t="n"/>
      <c r="F70" s="14">
        <f>E70*0.35</f>
        <v/>
      </c>
      <c r="G70" s="14" t="n"/>
      <c r="H70" s="15" t="n"/>
      <c r="I70" s="16" t="n"/>
    </row>
    <row r="71">
      <c r="A71" s="62">
        <f>RIGHT(D71,4)</f>
        <v/>
      </c>
      <c r="B71" s="71" t="inlineStr">
        <is>
          <t>СЕРВЕЛАТ ОХОТНИЧИЙ в/к в/у_СНГ</t>
        </is>
      </c>
      <c r="C71" s="73" t="inlineStr">
        <is>
          <t>КГ</t>
        </is>
      </c>
      <c r="D71" s="72" t="n">
        <v>1001303987165</v>
      </c>
      <c r="E71" s="54" t="n"/>
      <c r="F71" s="14">
        <f>E71*1</f>
        <v/>
      </c>
      <c r="G71" s="14" t="n"/>
      <c r="H71" s="22" t="n"/>
      <c r="I71" s="16" t="n"/>
    </row>
    <row r="72">
      <c r="A72" s="62">
        <f>RIGHT(D72,4)</f>
        <v/>
      </c>
      <c r="B72" s="71" t="inlineStr">
        <is>
          <t>СЕРВЕЛАТ ФИНСКИЙ ПМ в/к в/у 0.35кг_СНГ</t>
        </is>
      </c>
      <c r="C72" s="73" t="inlineStr">
        <is>
          <t>ШТ</t>
        </is>
      </c>
      <c r="D72" s="72" t="n">
        <v>1001301876698</v>
      </c>
      <c r="E72" s="54" t="n">
        <v>560</v>
      </c>
      <c r="F72" s="14">
        <f>E72*0.35</f>
        <v/>
      </c>
      <c r="G72" s="14" t="n"/>
      <c r="H72" s="15" t="n"/>
      <c r="I72" s="16" t="n"/>
    </row>
    <row r="73" ht="15.75" customHeight="1">
      <c r="A73" s="62">
        <f>RIGHT(D73,4)</f>
        <v/>
      </c>
      <c r="B73" s="71" t="inlineStr">
        <is>
          <t>СЕРВЕЛАТ ФИНСКИЙ в/к в/у_СНГ</t>
        </is>
      </c>
      <c r="C73" s="73" t="inlineStr">
        <is>
          <t>КГ</t>
        </is>
      </c>
      <c r="D73" s="72" t="n">
        <v>1001051875607</v>
      </c>
      <c r="E73" s="54" t="n"/>
      <c r="F73" s="14">
        <f>E73*1</f>
        <v/>
      </c>
      <c r="G73" s="14" t="n"/>
      <c r="H73" s="15" t="n"/>
      <c r="I73" s="16" t="n"/>
    </row>
    <row r="74" ht="15.75" customHeight="1">
      <c r="A74" s="62">
        <f>RIGHT(D74,4)</f>
        <v/>
      </c>
      <c r="B74" s="71" t="inlineStr">
        <is>
          <t>СЕРВЕЛАТ КРЕМЛЕВСКИЙ в/к в/у 0.33кг 8шт.</t>
        </is>
      </c>
      <c r="C74" s="73" t="inlineStr">
        <is>
          <t>ШТ</t>
        </is>
      </c>
      <c r="D74" s="72" t="n">
        <v>1001300456787</v>
      </c>
      <c r="E74" s="54" t="n"/>
      <c r="F74" s="14">
        <f>E74*0.33</f>
        <v/>
      </c>
      <c r="G74" s="26" t="n"/>
      <c r="H74" s="61" t="n"/>
      <c r="I74" s="24" t="n"/>
    </row>
    <row r="75" ht="15.75" customHeight="1" thickBot="1">
      <c r="A75" s="62">
        <f>RIGHT(D75,4)</f>
        <v/>
      </c>
      <c r="B75" s="71" t="inlineStr">
        <is>
          <t>СЕРВЕЛАТ КРЕМЛЕВСКИЙ в/к в/у 0.84кг</t>
        </is>
      </c>
      <c r="C75" s="73" t="inlineStr">
        <is>
          <t>КГ</t>
        </is>
      </c>
      <c r="D75" s="72" t="n">
        <v>1001300456946</v>
      </c>
      <c r="E75" s="54" t="n">
        <v>150</v>
      </c>
      <c r="F75" s="14">
        <f>E75</f>
        <v/>
      </c>
      <c r="G75" s="26" t="n"/>
      <c r="H75" s="61" t="n"/>
      <c r="I75" s="24" t="n"/>
    </row>
    <row r="76" ht="15.75" customHeight="1" thickBot="1" thickTop="1">
      <c r="A76" s="35" t="n"/>
      <c r="B76" s="3" t="inlineStr">
        <is>
          <t>Сырокопченые колбасы</t>
        </is>
      </c>
      <c r="C76" s="2" t="n"/>
      <c r="D76" s="2" t="n"/>
      <c r="E76" s="55" t="n"/>
      <c r="F76" s="21" t="n"/>
      <c r="G76" s="21" t="n"/>
      <c r="H76" s="13" t="n"/>
      <c r="I76" s="13" t="n"/>
    </row>
    <row r="77" ht="15" customHeight="1" thickTop="1">
      <c r="A77" s="62">
        <f>RIGHT(D77,4)</f>
        <v/>
      </c>
      <c r="B77" s="62" t="inlineStr">
        <is>
          <t>АРОМАТНАЯ Папа может с/к в/у 1/250_СНГ</t>
        </is>
      </c>
      <c r="C77" s="60" t="inlineStr">
        <is>
          <t>ШТ</t>
        </is>
      </c>
      <c r="D77" s="63" t="n">
        <v>1001061975738</v>
      </c>
      <c r="E77" s="54" t="n">
        <v>240</v>
      </c>
      <c r="F77" s="14">
        <f>E77*0.25</f>
        <v/>
      </c>
      <c r="G77" s="14" t="n"/>
      <c r="H77" s="20" t="n"/>
      <c r="I77" s="20" t="n"/>
    </row>
    <row r="78">
      <c r="A78" s="62">
        <f>RIGHT(D78,4)</f>
        <v/>
      </c>
      <c r="B78" s="62" t="inlineStr">
        <is>
          <t>ПОСОЛЬСКАЯ Папа может с/к в/у</t>
        </is>
      </c>
      <c r="C78" s="60" t="inlineStr">
        <is>
          <t>КГ</t>
        </is>
      </c>
      <c r="D78" s="63" t="n">
        <v>1001063145708</v>
      </c>
      <c r="E78" s="54" t="n"/>
      <c r="F78" s="14">
        <f>E78*1</f>
        <v/>
      </c>
      <c r="G78" s="14" t="n"/>
      <c r="H78" s="20" t="n"/>
      <c r="I78" s="20" t="n"/>
    </row>
    <row r="79">
      <c r="A79" s="62">
        <f>RIGHT(D79,4)</f>
        <v/>
      </c>
      <c r="B79" s="62" t="inlineStr">
        <is>
          <t>САЛЯМИ ИТАЛЬЯНСКАЯ с/к в/у 1/250*8_120с</t>
        </is>
      </c>
      <c r="C79" s="60" t="inlineStr">
        <is>
          <t>ШТ</t>
        </is>
      </c>
      <c r="D79" s="63" t="n">
        <v>1001060764993</v>
      </c>
      <c r="E79" s="54" t="n">
        <v>160</v>
      </c>
      <c r="F79" s="14">
        <f>E79*0.25</f>
        <v/>
      </c>
      <c r="G79" s="14" t="n"/>
      <c r="H79" s="20" t="n"/>
      <c r="I79" s="20" t="n"/>
    </row>
    <row r="80">
      <c r="A80" s="62">
        <f>RIGHT(D80,4)</f>
        <v/>
      </c>
      <c r="B80" s="71" t="inlineStr">
        <is>
          <t>ЭКСТРА Папа может с/к с/н в/у 1/100 14шт</t>
        </is>
      </c>
      <c r="C80" s="73" t="inlineStr">
        <is>
          <t>ШТ</t>
        </is>
      </c>
      <c r="D80" s="72" t="n">
        <v>1001202506453</v>
      </c>
      <c r="E80" s="54" t="n"/>
      <c r="F80" s="14">
        <f>E80*0.5</f>
        <v/>
      </c>
      <c r="G80" s="14" t="n"/>
      <c r="H80" s="20" t="n"/>
      <c r="I80" s="20" t="n"/>
    </row>
    <row r="81">
      <c r="A81" s="62">
        <f>RIGHT(D81,4)</f>
        <v/>
      </c>
      <c r="B81" s="62" t="inlineStr">
        <is>
          <t>ЭКСТРА Папа может с/к в/у_Л</t>
        </is>
      </c>
      <c r="C81" s="60" t="inlineStr">
        <is>
          <t>КГ</t>
        </is>
      </c>
      <c r="D81" s="63" t="n">
        <v>1001062504117</v>
      </c>
      <c r="E81" s="54" t="n"/>
      <c r="F81" s="14">
        <f>E81</f>
        <v/>
      </c>
      <c r="G81" s="14" t="n"/>
      <c r="H81" s="15" t="n"/>
      <c r="I81" s="20" t="n"/>
    </row>
    <row r="82">
      <c r="A82" s="62">
        <f>RIGHT(D82,4)</f>
        <v/>
      </c>
      <c r="B82" s="62" t="inlineStr">
        <is>
          <t>САЛЯМИ ИТАЛЬЯНСКАЯ с/к в/у 1/150_СНГ_60с</t>
        </is>
      </c>
      <c r="C82" s="60" t="inlineStr">
        <is>
          <t>ШТ</t>
        </is>
      </c>
      <c r="D82" s="63" t="n">
        <v>1001190765681</v>
      </c>
      <c r="E82" s="54" t="n"/>
      <c r="F82" s="14">
        <f>E82*0.15</f>
        <v/>
      </c>
      <c r="G82" s="14" t="n"/>
      <c r="H82" s="16" t="n"/>
      <c r="I82" s="16" t="n"/>
    </row>
    <row r="83">
      <c r="A83" s="62">
        <f>RIGHT(D83,4)</f>
        <v/>
      </c>
      <c r="B83" s="62" t="inlineStr">
        <is>
          <t>ЮБИЛЕЙНАЯ Папа может с/к в/у 1/250_СНГ</t>
        </is>
      </c>
      <c r="C83" s="60" t="inlineStr">
        <is>
          <t>ШТ</t>
        </is>
      </c>
      <c r="D83" s="63" t="n">
        <v>1001062475739</v>
      </c>
      <c r="E83" s="54" t="n">
        <v>400</v>
      </c>
      <c r="F83" s="14">
        <f>E83*0.25</f>
        <v/>
      </c>
      <c r="G83" s="14" t="n"/>
      <c r="H83" s="15" t="n"/>
      <c r="I83" s="24" t="n"/>
    </row>
    <row r="84">
      <c r="A84" s="62">
        <f>RIGHT(D84,4)</f>
        <v/>
      </c>
      <c r="B84" s="71" t="inlineStr">
        <is>
          <t>АРОМАТНАЯ с/к в/у</t>
        </is>
      </c>
      <c r="C84" s="73" t="inlineStr">
        <is>
          <t>КГ</t>
        </is>
      </c>
      <c r="D84" s="72" t="n">
        <v>1001061971146</v>
      </c>
      <c r="E84" s="54" t="n">
        <v>50</v>
      </c>
      <c r="F84" s="14">
        <f>E84*1</f>
        <v/>
      </c>
      <c r="G84" s="26" t="n"/>
      <c r="H84" s="61" t="n"/>
      <c r="I84" s="24" t="n"/>
    </row>
    <row r="85">
      <c r="A85" s="62">
        <f>RIGHT(D85,4)</f>
        <v/>
      </c>
      <c r="B85" s="71" t="inlineStr">
        <is>
          <t>ЮБИЛЕЙНАЯ с/к в/у_Л</t>
        </is>
      </c>
      <c r="C85" s="73" t="inlineStr">
        <is>
          <t>КГ</t>
        </is>
      </c>
      <c r="D85" s="72" t="n">
        <v>1001062474154</v>
      </c>
      <c r="E85" s="54" t="n">
        <v>50</v>
      </c>
      <c r="F85" s="14">
        <f>E85*1</f>
        <v/>
      </c>
      <c r="G85" s="26" t="n"/>
      <c r="H85" s="61" t="n"/>
      <c r="I85" s="24" t="n"/>
    </row>
    <row r="86" ht="15" customHeight="1" thickBot="1">
      <c r="A86" s="62">
        <f>RIGHT(D86,4)</f>
        <v/>
      </c>
      <c r="B86" s="62" t="inlineStr">
        <is>
          <t>ПОСОЛЬСКАЯ ПМ с/к с/н в/у 1/100 10шт_СНГ</t>
        </is>
      </c>
      <c r="C86" s="60" t="inlineStr">
        <is>
          <t>ШТ</t>
        </is>
      </c>
      <c r="D86" s="63" t="n">
        <v>1001203146835</v>
      </c>
      <c r="E86" s="54" t="n"/>
      <c r="F86" s="14">
        <f>E86*0.1</f>
        <v/>
      </c>
      <c r="G86" s="26" t="n"/>
      <c r="H86" s="61" t="n"/>
      <c r="I86" s="24" t="n"/>
    </row>
    <row r="87" ht="15.75" customHeight="1" thickBot="1" thickTop="1">
      <c r="A87" s="35" t="n"/>
      <c r="B87" s="3" t="inlineStr">
        <is>
          <t>Ветчины</t>
        </is>
      </c>
      <c r="C87" s="25" t="n"/>
      <c r="D87" s="25" t="n"/>
      <c r="E87" s="55" t="n"/>
      <c r="F87" s="21" t="n"/>
      <c r="G87" s="21" t="n"/>
      <c r="H87" s="13" t="n"/>
      <c r="I87" s="13" t="n"/>
    </row>
    <row r="88" ht="15.75" customHeight="1" thickTop="1">
      <c r="A88" s="62">
        <f>RIGHT(D88,4)</f>
        <v/>
      </c>
      <c r="B88" s="62" t="inlineStr">
        <is>
          <t>ВЕТЧ.МЯСНАЯ Папа может п/о 0.4кг 8шт.</t>
        </is>
      </c>
      <c r="C88" s="60" t="inlineStr">
        <is>
          <t>ШТ</t>
        </is>
      </c>
      <c r="D88" s="63" t="n">
        <v>1001094053215</v>
      </c>
      <c r="E88" s="54" t="n"/>
      <c r="F88" s="14">
        <f>E88</f>
        <v/>
      </c>
      <c r="G88" s="14" t="n"/>
      <c r="H88" s="15" t="n"/>
      <c r="I88" s="24" t="n"/>
    </row>
    <row r="89" ht="15.75" customHeight="1" thickBot="1">
      <c r="A89" s="62">
        <f>RIGHT(D89,4)</f>
        <v/>
      </c>
      <c r="B89" s="62" t="inlineStr">
        <is>
          <t>ВЕТЧ.МЯСНАЯ Папа может п/о</t>
        </is>
      </c>
      <c r="C89" s="60" t="inlineStr">
        <is>
          <t>КГ</t>
        </is>
      </c>
      <c r="D89" s="63" t="n">
        <v>1001092485452</v>
      </c>
      <c r="E89" s="54" t="n"/>
      <c r="F89" s="14">
        <f>E89*0.4</f>
        <v/>
      </c>
      <c r="G89" s="14" t="n"/>
      <c r="H89" s="15" t="n"/>
      <c r="I89" s="24" t="n"/>
    </row>
    <row r="90" ht="15.75" customHeight="1" thickBot="1" thickTop="1">
      <c r="A90" s="35">
        <f>RIGHT(D90,4)</f>
        <v/>
      </c>
      <c r="B90" s="3" t="inlineStr">
        <is>
          <t>Копчености варенокопченые</t>
        </is>
      </c>
      <c r="C90" s="2" t="n"/>
      <c r="D90" s="25" t="n"/>
      <c r="E90" s="55" t="n"/>
      <c r="F90" s="21" t="n"/>
      <c r="G90" s="21" t="n"/>
      <c r="H90" s="13" t="n"/>
      <c r="I90" s="13" t="n"/>
    </row>
    <row r="91" ht="15" customHeight="1" thickTop="1">
      <c r="A91" s="62">
        <f>RIGHT(D91,4)</f>
        <v/>
      </c>
      <c r="B91" s="62" t="inlineStr">
        <is>
          <t>КАРБОНAД СТОЛИЧНЫЙ ПМ к/в кр/к в/у_СНГ</t>
        </is>
      </c>
      <c r="C91" s="4" t="inlineStr">
        <is>
          <t>КГ</t>
        </is>
      </c>
      <c r="D91" s="63" t="n">
        <v>1001080345074</v>
      </c>
      <c r="E91" s="54" t="n"/>
      <c r="F91" s="14">
        <f>E91*0.3</f>
        <v/>
      </c>
      <c r="G91" s="14" t="n"/>
      <c r="H91" s="15" t="n"/>
      <c r="I91" s="16" t="n"/>
    </row>
    <row r="92">
      <c r="A92" s="62">
        <f>RIGHT(D92,4)</f>
        <v/>
      </c>
      <c r="B92" s="62" t="inlineStr">
        <is>
          <t>ОКОРОК КОПЧЕНЫЙ к/в мл/к в/у 0.3кг_СНГ</t>
        </is>
      </c>
      <c r="C92" s="4" t="inlineStr">
        <is>
          <t>ШТ</t>
        </is>
      </c>
      <c r="D92" s="63" t="n">
        <v>1001083446207</v>
      </c>
      <c r="E92" s="54" t="n"/>
      <c r="F92" s="14">
        <f>E92*0.3</f>
        <v/>
      </c>
      <c r="G92" s="14" t="n"/>
      <c r="H92" s="15" t="n"/>
      <c r="I92" s="16" t="n"/>
    </row>
    <row r="93">
      <c r="A93" s="62">
        <f>RIGHT(D93,4)</f>
        <v/>
      </c>
      <c r="B93" s="62" t="inlineStr">
        <is>
          <t>СВИНИНА ПО-ДОМАШ. к/в мл/к в/у 0.3кг_СНГ</t>
        </is>
      </c>
      <c r="C93" s="4" t="inlineStr">
        <is>
          <t>ШТ</t>
        </is>
      </c>
      <c r="D93" s="63" t="n">
        <v>1001084217089</v>
      </c>
      <c r="E93" s="54" t="n"/>
      <c r="F93" s="14">
        <f>E93*0.3</f>
        <v/>
      </c>
      <c r="G93" s="14" t="n"/>
      <c r="H93" s="15" t="n"/>
      <c r="I93" s="16" t="n"/>
    </row>
    <row r="94">
      <c r="A94" s="62">
        <f>RIGHT(D94,4)</f>
        <v/>
      </c>
      <c r="B94" s="71" t="inlineStr">
        <is>
          <t>ГРУДИНКА ПРЕМИУМ к/в мл/к в/у 0.3кг_50с</t>
        </is>
      </c>
      <c r="C94" s="73" t="inlineStr">
        <is>
          <t>ШТ</t>
        </is>
      </c>
      <c r="D94" s="72" t="n">
        <v>1001085637187</v>
      </c>
      <c r="E94" s="54" t="n">
        <v>1000</v>
      </c>
      <c r="F94" s="14">
        <f>E94*0.3</f>
        <v/>
      </c>
      <c r="G94" s="14" t="n"/>
      <c r="H94" s="15" t="n"/>
      <c r="I94" s="16" t="n"/>
    </row>
    <row r="95" ht="15" customHeight="1" thickBot="1">
      <c r="A95" s="62">
        <f>RIGHT(D95,4)</f>
        <v/>
      </c>
      <c r="B95" s="71" t="inlineStr">
        <is>
          <t>БЕКОН Останкино с/к с/н в/у 1/180_СНГ_50</t>
        </is>
      </c>
      <c r="C95" s="73" t="inlineStr">
        <is>
          <t>ШТ</t>
        </is>
      </c>
      <c r="D95" s="72" t="n">
        <v>1001223297104</v>
      </c>
      <c r="E95" s="54" t="n"/>
      <c r="F95" s="14">
        <f>E95*0.18</f>
        <v/>
      </c>
      <c r="G95" s="14" t="n"/>
      <c r="H95" s="15" t="n"/>
      <c r="I95" s="16" t="n"/>
    </row>
    <row r="96" ht="15.75" customHeight="1" thickBot="1" thickTop="1">
      <c r="A96" s="27" t="n"/>
      <c r="B96" s="27" t="inlineStr">
        <is>
          <t>ВСЕГО:</t>
        </is>
      </c>
      <c r="C96" s="27" t="n"/>
      <c r="D96" s="27" t="n"/>
      <c r="E96" s="56">
        <f>SUM(E10:E95)</f>
        <v/>
      </c>
      <c r="F96" s="28">
        <f>SUM(F10:F95)</f>
        <v/>
      </c>
      <c r="G96" s="37" t="n"/>
      <c r="H96" s="28" t="n"/>
      <c r="I96" s="29" t="n"/>
    </row>
    <row r="97" ht="15" customHeight="1" thickTop="1">
      <c r="B97" s="30" t="n"/>
      <c r="C97" s="31" t="n"/>
      <c r="D97" s="31" t="n"/>
      <c r="F97" s="59" t="n"/>
      <c r="G97" s="33" t="n"/>
      <c r="H97" s="33" t="n"/>
      <c r="I97" s="58" t="n"/>
    </row>
    <row r="98">
      <c r="B98" s="30" t="n"/>
      <c r="C98" s="31" t="n"/>
      <c r="D98" s="31" t="n"/>
      <c r="F98" s="59" t="n"/>
      <c r="G98" s="33" t="n"/>
      <c r="H98" s="33" t="n"/>
      <c r="I98" s="34" t="n"/>
    </row>
    <row r="99">
      <c r="B99" s="30" t="n"/>
      <c r="C99" s="31" t="n"/>
      <c r="D99" s="31" t="n"/>
      <c r="F99" s="59" t="n"/>
      <c r="G99" s="33" t="n"/>
      <c r="H99" s="33" t="n"/>
      <c r="I99" s="34" t="n"/>
    </row>
    <row r="100">
      <c r="B100" s="30" t="n"/>
      <c r="C100" s="31" t="n"/>
      <c r="D100" s="31" t="n"/>
      <c r="F100" s="32" t="n"/>
      <c r="G100" s="33" t="n"/>
      <c r="H100" s="33" t="n"/>
      <c r="I100" s="34" t="n"/>
    </row>
    <row r="101">
      <c r="B101" s="30" t="n"/>
      <c r="C101" s="31" t="n"/>
      <c r="D101" s="31" t="n"/>
      <c r="F101" s="32" t="n"/>
      <c r="G101" s="33" t="n"/>
      <c r="H101" s="33" t="n"/>
      <c r="I101" s="34" t="n"/>
    </row>
    <row r="102">
      <c r="B102" s="30" t="n"/>
      <c r="C102" s="31" t="n"/>
      <c r="D102" s="31" t="n"/>
      <c r="F102" s="32" t="n"/>
      <c r="G102" s="33" t="n"/>
      <c r="H102" s="33" t="n"/>
      <c r="I102" s="34" t="n"/>
    </row>
    <row r="103">
      <c r="B103" s="30" t="n"/>
      <c r="C103" s="31" t="n"/>
      <c r="D103" s="31" t="n"/>
      <c r="F103" s="32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</sheetData>
  <autoFilter ref="A9:I98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2025-07-29T12:01:07Z</dcterms:modified>
  <cp:lastModifiedBy>Uaer4</cp:lastModifiedBy>
  <cp:lastPrinted>2015-01-13T07:32:10Z</cp:lastPrinted>
</cp:coreProperties>
</file>