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DA28473-DF34-4465-B2AB-85EF251821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Y490" i="1" s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Y468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Z446" i="1" s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Y452" i="1" s="1"/>
  <c r="P436" i="1"/>
  <c r="X432" i="1"/>
  <c r="X431" i="1"/>
  <c r="BO430" i="1"/>
  <c r="BM430" i="1"/>
  <c r="Y430" i="1"/>
  <c r="Y432" i="1" s="1"/>
  <c r="P430" i="1"/>
  <c r="X427" i="1"/>
  <c r="X426" i="1"/>
  <c r="BO425" i="1"/>
  <c r="BM425" i="1"/>
  <c r="Y425" i="1"/>
  <c r="X521" i="1" s="1"/>
  <c r="P425" i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Y422" i="1" s="1"/>
  <c r="P417" i="1"/>
  <c r="X415" i="1"/>
  <c r="Y414" i="1"/>
  <c r="X414" i="1"/>
  <c r="BP413" i="1"/>
  <c r="BO413" i="1"/>
  <c r="BN413" i="1"/>
  <c r="BM413" i="1"/>
  <c r="Z413" i="1"/>
  <c r="Z414" i="1" s="1"/>
  <c r="Y413" i="1"/>
  <c r="W521" i="1" s="1"/>
  <c r="P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U521" i="1" s="1"/>
  <c r="P372" i="1"/>
  <c r="X369" i="1"/>
  <c r="X368" i="1"/>
  <c r="BO367" i="1"/>
  <c r="BM367" i="1"/>
  <c r="Y367" i="1"/>
  <c r="Y369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Y365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T521" i="1" s="1"/>
  <c r="P347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S521" i="1" s="1"/>
  <c r="P339" i="1"/>
  <c r="X336" i="1"/>
  <c r="X335" i="1"/>
  <c r="BO334" i="1"/>
  <c r="BM334" i="1"/>
  <c r="Y334" i="1"/>
  <c r="BP334" i="1" s="1"/>
  <c r="P334" i="1"/>
  <c r="BP333" i="1"/>
  <c r="BO333" i="1"/>
  <c r="BN333" i="1"/>
  <c r="BM333" i="1"/>
  <c r="Z333" i="1"/>
  <c r="Y333" i="1"/>
  <c r="P333" i="1"/>
  <c r="BO332" i="1"/>
  <c r="BM332" i="1"/>
  <c r="Y332" i="1"/>
  <c r="Y336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BO325" i="1"/>
  <c r="BM325" i="1"/>
  <c r="Y325" i="1"/>
  <c r="Y330" i="1" s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Y316" i="1" s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Y308" i="1" s="1"/>
  <c r="P301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1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1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Y273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Y266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Y258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49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21" i="1" s="1"/>
  <c r="P225" i="1"/>
  <c r="X222" i="1"/>
  <c r="X221" i="1"/>
  <c r="BO220" i="1"/>
  <c r="BM220" i="1"/>
  <c r="Y220" i="1"/>
  <c r="Y222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Z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1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1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1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1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1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1" i="1"/>
  <c r="X512" i="1"/>
  <c r="X514" i="1" s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1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513" i="1" s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7" i="1"/>
  <c r="Z208" i="1"/>
  <c r="BN208" i="1"/>
  <c r="BP214" i="1"/>
  <c r="BN214" i="1"/>
  <c r="Z214" i="1"/>
  <c r="H9" i="1"/>
  <c r="Y45" i="1"/>
  <c r="Y58" i="1"/>
  <c r="Y515" i="1" s="1"/>
  <c r="Y93" i="1"/>
  <c r="Y109" i="1"/>
  <c r="Y149" i="1"/>
  <c r="Y161" i="1"/>
  <c r="Y188" i="1"/>
  <c r="Z216" i="1"/>
  <c r="BP210" i="1"/>
  <c r="BN210" i="1"/>
  <c r="Y512" i="1" s="1"/>
  <c r="Y514" i="1" s="1"/>
  <c r="BP212" i="1"/>
  <c r="BN212" i="1"/>
  <c r="Z212" i="1"/>
  <c r="Y216" i="1"/>
  <c r="Z266" i="1"/>
  <c r="Z298" i="1"/>
  <c r="Z316" i="1"/>
  <c r="Z220" i="1"/>
  <c r="Z221" i="1" s="1"/>
  <c r="BN220" i="1"/>
  <c r="BP220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Y250" i="1"/>
  <c r="L521" i="1"/>
  <c r="Z254" i="1"/>
  <c r="Z258" i="1" s="1"/>
  <c r="BN254" i="1"/>
  <c r="BP254" i="1"/>
  <c r="Z256" i="1"/>
  <c r="BN256" i="1"/>
  <c r="Y259" i="1"/>
  <c r="M521" i="1"/>
  <c r="Z263" i="1"/>
  <c r="BN263" i="1"/>
  <c r="BP263" i="1"/>
  <c r="Y267" i="1"/>
  <c r="O521" i="1"/>
  <c r="Z271" i="1"/>
  <c r="Z273" i="1" s="1"/>
  <c r="BN271" i="1"/>
  <c r="BP271" i="1"/>
  <c r="Y274" i="1"/>
  <c r="Y279" i="1"/>
  <c r="Y288" i="1"/>
  <c r="R521" i="1"/>
  <c r="Z292" i="1"/>
  <c r="BN292" i="1"/>
  <c r="Z294" i="1"/>
  <c r="BN294" i="1"/>
  <c r="Z296" i="1"/>
  <c r="BN296" i="1"/>
  <c r="Y299" i="1"/>
  <c r="Z302" i="1"/>
  <c r="Z308" i="1" s="1"/>
  <c r="BN302" i="1"/>
  <c r="Z304" i="1"/>
  <c r="BN304" i="1"/>
  <c r="Z306" i="1"/>
  <c r="BN306" i="1"/>
  <c r="Y309" i="1"/>
  <c r="Z312" i="1"/>
  <c r="BN312" i="1"/>
  <c r="Z314" i="1"/>
  <c r="BN314" i="1"/>
  <c r="Y317" i="1"/>
  <c r="Z320" i="1"/>
  <c r="Z322" i="1" s="1"/>
  <c r="BN320" i="1"/>
  <c r="BP320" i="1"/>
  <c r="Z325" i="1"/>
  <c r="BN325" i="1"/>
  <c r="BP325" i="1"/>
  <c r="Z326" i="1"/>
  <c r="BN326" i="1"/>
  <c r="Z328" i="1"/>
  <c r="BN328" i="1"/>
  <c r="Y329" i="1"/>
  <c r="Z332" i="1"/>
  <c r="BN332" i="1"/>
  <c r="BP332" i="1"/>
  <c r="Z334" i="1"/>
  <c r="BN334" i="1"/>
  <c r="Y335" i="1"/>
  <c r="Z339" i="1"/>
  <c r="BN339" i="1"/>
  <c r="BP339" i="1"/>
  <c r="Z341" i="1"/>
  <c r="BN341" i="1"/>
  <c r="Y342" i="1"/>
  <c r="Z347" i="1"/>
  <c r="BN347" i="1"/>
  <c r="BP347" i="1"/>
  <c r="Z349" i="1"/>
  <c r="BN349" i="1"/>
  <c r="Z351" i="1"/>
  <c r="BN351" i="1"/>
  <c r="Z353" i="1"/>
  <c r="BN353" i="1"/>
  <c r="Y354" i="1"/>
  <c r="Z357" i="1"/>
  <c r="Z359" i="1" s="1"/>
  <c r="BN357" i="1"/>
  <c r="BP357" i="1"/>
  <c r="Y360" i="1"/>
  <c r="Z363" i="1"/>
  <c r="Z364" i="1" s="1"/>
  <c r="BN363" i="1"/>
  <c r="Y364" i="1"/>
  <c r="Z367" i="1"/>
  <c r="Z368" i="1" s="1"/>
  <c r="BN367" i="1"/>
  <c r="BP367" i="1"/>
  <c r="Y368" i="1"/>
  <c r="Z372" i="1"/>
  <c r="Z376" i="1" s="1"/>
  <c r="BN372" i="1"/>
  <c r="BP372" i="1"/>
  <c r="Z374" i="1"/>
  <c r="BN374" i="1"/>
  <c r="Y377" i="1"/>
  <c r="Y380" i="1"/>
  <c r="BP379" i="1"/>
  <c r="Y381" i="1"/>
  <c r="Y386" i="1"/>
  <c r="BP383" i="1"/>
  <c r="BN383" i="1"/>
  <c r="Z383" i="1"/>
  <c r="Z385" i="1" s="1"/>
  <c r="Y233" i="1"/>
  <c r="Y298" i="1"/>
  <c r="Y343" i="1"/>
  <c r="Y355" i="1"/>
  <c r="Z373" i="1"/>
  <c r="BN373" i="1"/>
  <c r="Z375" i="1"/>
  <c r="BN375" i="1"/>
  <c r="Y376" i="1"/>
  <c r="Z379" i="1"/>
  <c r="Z380" i="1" s="1"/>
  <c r="BN379" i="1"/>
  <c r="Y385" i="1"/>
  <c r="V521" i="1"/>
  <c r="Z395" i="1"/>
  <c r="Z404" i="1" s="1"/>
  <c r="BN395" i="1"/>
  <c r="Z397" i="1"/>
  <c r="BN397" i="1"/>
  <c r="Z399" i="1"/>
  <c r="BN399" i="1"/>
  <c r="Z401" i="1"/>
  <c r="BN401" i="1"/>
  <c r="Z403" i="1"/>
  <c r="BN403" i="1"/>
  <c r="Y404" i="1"/>
  <c r="Z407" i="1"/>
  <c r="Z409" i="1" s="1"/>
  <c r="BN407" i="1"/>
  <c r="BP407" i="1"/>
  <c r="Y410" i="1"/>
  <c r="Y415" i="1"/>
  <c r="Z418" i="1"/>
  <c r="Z421" i="1" s="1"/>
  <c r="BN418" i="1"/>
  <c r="Z420" i="1"/>
  <c r="BN420" i="1"/>
  <c r="Y421" i="1"/>
  <c r="Z425" i="1"/>
  <c r="Z426" i="1" s="1"/>
  <c r="BN425" i="1"/>
  <c r="BP425" i="1"/>
  <c r="Y426" i="1"/>
  <c r="Z430" i="1"/>
  <c r="Z431" i="1" s="1"/>
  <c r="BN430" i="1"/>
  <c r="BP430" i="1"/>
  <c r="Y431" i="1"/>
  <c r="Z436" i="1"/>
  <c r="BN436" i="1"/>
  <c r="BP436" i="1"/>
  <c r="Z438" i="1"/>
  <c r="BN438" i="1"/>
  <c r="Z439" i="1"/>
  <c r="BN439" i="1"/>
  <c r="Z441" i="1"/>
  <c r="BN441" i="1"/>
  <c r="Z443" i="1"/>
  <c r="BN443" i="1"/>
  <c r="Z445" i="1"/>
  <c r="BN445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Z499" i="1" s="1"/>
  <c r="Y521" i="1"/>
  <c r="Y405" i="1"/>
  <c r="Y427" i="1"/>
  <c r="Z521" i="1"/>
  <c r="Y451" i="1"/>
  <c r="BP446" i="1"/>
  <c r="BN446" i="1"/>
  <c r="BP448" i="1"/>
  <c r="BN448" i="1"/>
  <c r="Z448" i="1"/>
  <c r="BP456" i="1"/>
  <c r="BN456" i="1"/>
  <c r="Z456" i="1"/>
  <c r="Y458" i="1"/>
  <c r="Y467" i="1"/>
  <c r="BP460" i="1"/>
  <c r="BN460" i="1"/>
  <c r="Z460" i="1"/>
  <c r="Z467" i="1" s="1"/>
  <c r="BP464" i="1"/>
  <c r="BN464" i="1"/>
  <c r="Z464" i="1"/>
  <c r="BP472" i="1"/>
  <c r="BN472" i="1"/>
  <c r="Z472" i="1"/>
  <c r="Y474" i="1"/>
  <c r="Y489" i="1"/>
  <c r="BP485" i="1"/>
  <c r="BN485" i="1"/>
  <c r="Z485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AA521" i="1"/>
  <c r="Z489" i="1" l="1"/>
  <c r="Z451" i="1"/>
  <c r="Z354" i="1"/>
  <c r="Z342" i="1"/>
  <c r="Z335" i="1"/>
  <c r="Z329" i="1"/>
  <c r="Z249" i="1"/>
  <c r="Z232" i="1"/>
  <c r="Z204" i="1"/>
  <c r="Z92" i="1"/>
  <c r="Z58" i="1"/>
  <c r="Z44" i="1"/>
  <c r="Z516" i="1" s="1"/>
  <c r="Y511" i="1"/>
  <c r="Z473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<sst xmlns="http://schemas.openxmlformats.org/spreadsheetml/2006/main" count="2289" uniqueCount="817">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</sst>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8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155</v>
      </c>
      <c r="Y42" s="570">
        <f>IFERROR(IF(X42="",0,CEILING((X42/$H42),1)*$H42),"")</f>
        <v>156</v>
      </c>
      <c r="Z42" s="36">
        <f>IFERROR(IF(Y42=0,"",ROUNDUP(Y42/H42,0)*0.00902),"")</f>
        <v>0.35177999999999998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163.13749999999999</v>
      </c>
      <c r="BN42" s="64">
        <f>IFERROR(Y42*I42/H42,"0")</f>
        <v>164.19</v>
      </c>
      <c r="BO42" s="64">
        <f>IFERROR(1/J42*(X42/H42),"0")</f>
        <v>0.29356060606060608</v>
      </c>
      <c r="BP42" s="64">
        <f>IFERROR(1/J42*(Y42/H42),"0")</f>
        <v>0.29545454545454547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38.75</v>
      </c>
      <c r="Y44" s="571">
        <f>IFERROR(Y41/H41,"0")+IFERROR(Y42/H42,"0")+IFERROR(Y43/H43,"0")</f>
        <v>39</v>
      </c>
      <c r="Z44" s="571">
        <f>IFERROR(IF(Z41="",0,Z41),"0")+IFERROR(IF(Z42="",0,Z42),"0")+IFERROR(IF(Z43="",0,Z43),"0")</f>
        <v>0.35177999999999998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155</v>
      </c>
      <c r="Y45" s="571">
        <f>IFERROR(SUM(Y41:Y43),"0")</f>
        <v>156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59</v>
      </c>
      <c r="Y53" s="570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61.376388888888883</v>
      </c>
      <c r="BN53" s="64">
        <f t="shared" si="8"/>
        <v>67.410000000000011</v>
      </c>
      <c r="BO53" s="64">
        <f t="shared" si="9"/>
        <v>8.5358796296296294E-2</v>
      </c>
      <c r="BP53" s="64">
        <f t="shared" si="10"/>
        <v>9.3750000000000014E-2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278</v>
      </c>
      <c r="Y57" s="570">
        <f t="shared" si="6"/>
        <v>279</v>
      </c>
      <c r="Z57" s="36">
        <f>IFERROR(IF(Y57=0,"",ROUNDUP(Y57/H57,0)*0.00902),"")</f>
        <v>0.55923999999999996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290.9733333333333</v>
      </c>
      <c r="BN57" s="64">
        <f t="shared" si="8"/>
        <v>292.02</v>
      </c>
      <c r="BO57" s="64">
        <f t="shared" si="9"/>
        <v>0.46801346801346805</v>
      </c>
      <c r="BP57" s="64">
        <f t="shared" si="10"/>
        <v>0.46969696969696972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67.240740740740748</v>
      </c>
      <c r="Y58" s="571">
        <f>IFERROR(Y52/H52,"0")+IFERROR(Y53/H53,"0")+IFERROR(Y54/H54,"0")+IFERROR(Y55/H55,"0")+IFERROR(Y56/H56,"0")+IFERROR(Y57/H57,"0")</f>
        <v>68</v>
      </c>
      <c r="Z58" s="571">
        <f>IFERROR(IF(Z52="",0,Z52),"0")+IFERROR(IF(Z53="",0,Z53),"0")+IFERROR(IF(Z54="",0,Z54),"0")+IFERROR(IF(Z55="",0,Z55),"0")+IFERROR(IF(Z56="",0,Z56),"0")+IFERROR(IF(Z57="",0,Z57),"0")</f>
        <v>0.67311999999999994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337</v>
      </c>
      <c r="Y59" s="571">
        <f>IFERROR(SUM(Y52:Y57),"0")</f>
        <v>343.8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300</v>
      </c>
      <c r="Y61" s="57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45</v>
      </c>
      <c r="Y64" s="570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44.444444444444443</v>
      </c>
      <c r="Y65" s="571">
        <f>IFERROR(Y61/H61,"0")+IFERROR(Y62/H62,"0")+IFERROR(Y63/H63,"0")+IFERROR(Y64/H64,"0")</f>
        <v>45</v>
      </c>
      <c r="Z65" s="571">
        <f>IFERROR(IF(Z61="",0,Z61),"0")+IFERROR(IF(Z62="",0,Z62),"0")+IFERROR(IF(Z63="",0,Z63),"0")+IFERROR(IF(Z64="",0,Z64),"0")</f>
        <v>0.64211000000000007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345</v>
      </c>
      <c r="Y66" s="571">
        <f>IFERROR(SUM(Y61:Y64),"0")</f>
        <v>348.30000000000007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26</v>
      </c>
      <c r="Y89" s="57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27.047222222222221</v>
      </c>
      <c r="BN89" s="64">
        <f>IFERROR(Y89*I89/H89,"0")</f>
        <v>33.705000000000005</v>
      </c>
      <c r="BO89" s="64">
        <f>IFERROR(1/J89*(X89/H89),"0")</f>
        <v>3.7615740740740741E-2</v>
      </c>
      <c r="BP89" s="64">
        <f>IFERROR(1/J89*(Y89/H89),"0")</f>
        <v>4.6875000000000007E-2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190</v>
      </c>
      <c r="Y91" s="570">
        <f>IFERROR(IF(X91="",0,CEILING((X91/$H91),1)*$H91),"")</f>
        <v>193.5</v>
      </c>
      <c r="Z91" s="36">
        <f>IFERROR(IF(Y91=0,"",ROUNDUP(Y91/H91,0)*0.00902),"")</f>
        <v>0.38785999999999998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198.86666666666667</v>
      </c>
      <c r="BN91" s="64">
        <f>IFERROR(Y91*I91/H91,"0")</f>
        <v>202.53</v>
      </c>
      <c r="BO91" s="64">
        <f>IFERROR(1/J91*(X91/H91),"0")</f>
        <v>0.31986531986531985</v>
      </c>
      <c r="BP91" s="64">
        <f>IFERROR(1/J91*(Y91/H91),"0")</f>
        <v>0.32575757575757575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44.629629629629626</v>
      </c>
      <c r="Y92" s="571">
        <f>IFERROR(Y89/H89,"0")+IFERROR(Y90/H90,"0")+IFERROR(Y91/H91,"0")</f>
        <v>46</v>
      </c>
      <c r="Z92" s="571">
        <f>IFERROR(IF(Z89="",0,Z89),"0")+IFERROR(IF(Z90="",0,Z90),"0")+IFERROR(IF(Z91="",0,Z91),"0")</f>
        <v>0.44479999999999997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216</v>
      </c>
      <c r="Y93" s="571">
        <f>IFERROR(SUM(Y89:Y91),"0")</f>
        <v>225.9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39</v>
      </c>
      <c r="Y95" s="570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41.498888888888885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7.5231481481481483E-2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190</v>
      </c>
      <c r="Y99" s="570">
        <f t="shared" si="16"/>
        <v>191.70000000000002</v>
      </c>
      <c r="Z99" s="36">
        <f>IFERROR(IF(Y99=0,"",ROUNDUP(Y99/H99,0)*0.00651),"")</f>
        <v>0.46221000000000001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207.73333333333332</v>
      </c>
      <c r="BN99" s="64">
        <f t="shared" si="18"/>
        <v>209.59200000000001</v>
      </c>
      <c r="BO99" s="64">
        <f t="shared" si="19"/>
        <v>0.38665038665038665</v>
      </c>
      <c r="BP99" s="64">
        <f t="shared" si="20"/>
        <v>0.39010989010989017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75.185185185185176</v>
      </c>
      <c r="Y101" s="571">
        <f>IFERROR(Y95/H95,"0")+IFERROR(Y96/H96,"0")+IFERROR(Y97/H97,"0")+IFERROR(Y98/H98,"0")+IFERROR(Y99/H99,"0")+IFERROR(Y100/H100,"0")</f>
        <v>76</v>
      </c>
      <c r="Z101" s="571">
        <f>IFERROR(IF(Z95="",0,Z95),"0")+IFERROR(IF(Z96="",0,Z96),"0")+IFERROR(IF(Z97="",0,Z97),"0")+IFERROR(IF(Z98="",0,Z98),"0")+IFERROR(IF(Z99="",0,Z99),"0")+IFERROR(IF(Z100="",0,Z100),"0")</f>
        <v>0.55710999999999999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229</v>
      </c>
      <c r="Y102" s="571">
        <f>IFERROR(SUM(Y95:Y100),"0")</f>
        <v>232.20000000000002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117</v>
      </c>
      <c r="Y107" s="570">
        <f>IFERROR(IF(X107="",0,CEILING((X107/$H107),1)*$H107),"")</f>
        <v>117</v>
      </c>
      <c r="Z107" s="36">
        <f>IFERROR(IF(Y107=0,"",ROUNDUP(Y107/H107,0)*0.00902),"")</f>
        <v>0.23452000000000001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122.46000000000001</v>
      </c>
      <c r="BN107" s="64">
        <f>IFERROR(Y107*I107/H107,"0")</f>
        <v>122.46000000000001</v>
      </c>
      <c r="BO107" s="64">
        <f>IFERROR(1/J107*(X107/H107),"0")</f>
        <v>0.19696969696969696</v>
      </c>
      <c r="BP107" s="64">
        <f>IFERROR(1/J107*(Y107/H107),"0")</f>
        <v>0.19696969696969696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26</v>
      </c>
      <c r="Y109" s="571">
        <f>IFERROR(Y105/H105,"0")+IFERROR(Y106/H106,"0")+IFERROR(Y107/H107,"0")+IFERROR(Y108/H108,"0")</f>
        <v>26</v>
      </c>
      <c r="Z109" s="571">
        <f>IFERROR(IF(Z105="",0,Z105),"0")+IFERROR(IF(Z106="",0,Z106),"0")+IFERROR(IF(Z107="",0,Z107),"0")+IFERROR(IF(Z108="",0,Z108),"0")</f>
        <v>0.23452000000000001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117</v>
      </c>
      <c r="Y110" s="571">
        <f>IFERROR(SUM(Y105:Y108),"0")</f>
        <v>117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226</v>
      </c>
      <c r="Y120" s="570">
        <f>IFERROR(IF(X120="",0,CEILING((X120/$H120),1)*$H120),"")</f>
        <v>226.8</v>
      </c>
      <c r="Z120" s="36">
        <f>IFERROR(IF(Y120=0,"",ROUNDUP(Y120/H120,0)*0.00651),"")</f>
        <v>0.54683999999999999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247.09333333333333</v>
      </c>
      <c r="BN120" s="64">
        <f>IFERROR(Y120*I120/H120,"0")</f>
        <v>247.96799999999999</v>
      </c>
      <c r="BO120" s="64">
        <f>IFERROR(1/J120*(X120/H120),"0")</f>
        <v>0.45991045991045992</v>
      </c>
      <c r="BP120" s="64">
        <f>IFERROR(1/J120*(Y120/H120),"0")</f>
        <v>0.46153846153846156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83.703703703703695</v>
      </c>
      <c r="Y122" s="571">
        <f>IFERROR(Y118/H118,"0")+IFERROR(Y119/H119,"0")+IFERROR(Y120/H120,"0")+IFERROR(Y121/H121,"0")</f>
        <v>84</v>
      </c>
      <c r="Z122" s="571">
        <f>IFERROR(IF(Z118="",0,Z118),"0")+IFERROR(IF(Z119="",0,Z119),"0")+IFERROR(IF(Z120="",0,Z120),"0")+IFERROR(IF(Z121="",0,Z121),"0")</f>
        <v>0.54683999999999999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226</v>
      </c>
      <c r="Y123" s="571">
        <f>IFERROR(SUM(Y118:Y121),"0")</f>
        <v>226.8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20</v>
      </c>
      <c r="Y132" s="570">
        <f>IFERROR(IF(X132="",0,CEILING((X132/$H132),1)*$H132),"")</f>
        <v>22.400000000000002</v>
      </c>
      <c r="Z132" s="36">
        <f>IFERROR(IF(Y132=0,"",ROUNDUP(Y132/H132,0)*0.00651),"")</f>
        <v>4.5569999999999999E-2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21.124999999999996</v>
      </c>
      <c r="BN132" s="64">
        <f>IFERROR(Y132*I132/H132,"0")</f>
        <v>23.66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6.25</v>
      </c>
      <c r="Y133" s="571">
        <f>IFERROR(Y131/H131,"0")+IFERROR(Y132/H132,"0")</f>
        <v>7</v>
      </c>
      <c r="Z133" s="571">
        <f>IFERROR(IF(Z131="",0,Z131),"0")+IFERROR(IF(Z132="",0,Z132),"0")</f>
        <v>4.5569999999999999E-2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20</v>
      </c>
      <c r="Y134" s="571">
        <f>IFERROR(SUM(Y131:Y132),"0")</f>
        <v>22.400000000000002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23</v>
      </c>
      <c r="Y136" s="570">
        <f>IFERROR(IF(X136="",0,CEILING((X136/$H136),1)*$H136),"")</f>
        <v>25.2</v>
      </c>
      <c r="Z136" s="36">
        <f>IFERROR(IF(Y136=0,"",ROUNDUP(Y136/H136,0)*0.00651),"")</f>
        <v>5.8590000000000003E-2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25.201428571428576</v>
      </c>
      <c r="BN136" s="64">
        <f>IFERROR(Y136*I136/H136,"0")</f>
        <v>27.611999999999998</v>
      </c>
      <c r="BO136" s="64">
        <f>IFERROR(1/J136*(X136/H136),"0")</f>
        <v>4.5133437990580859E-2</v>
      </c>
      <c r="BP136" s="64">
        <f>IFERROR(1/J136*(Y136/H136),"0")</f>
        <v>4.9450549450549455E-2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8.2142857142857153</v>
      </c>
      <c r="Y138" s="571">
        <f>IFERROR(Y136/H136,"0")+IFERROR(Y137/H137,"0")</f>
        <v>9</v>
      </c>
      <c r="Z138" s="571">
        <f>IFERROR(IF(Z136="",0,Z136),"0")+IFERROR(IF(Z137="",0,Z137),"0")</f>
        <v>5.8590000000000003E-2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23</v>
      </c>
      <c r="Y139" s="571">
        <f>IFERROR(SUM(Y136:Y137),"0")</f>
        <v>25.2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1</v>
      </c>
      <c r="Y142" s="570">
        <f>IFERROR(IF(X142="",0,CEILING((X142/$H142),1)*$H142),"")</f>
        <v>2.64</v>
      </c>
      <c r="Z142" s="36">
        <f>IFERROR(IF(Y142=0,"",ROUNDUP(Y142/H142,0)*0.00651),"")</f>
        <v>6.5100000000000002E-3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1.1015151515151513</v>
      </c>
      <c r="BN142" s="64">
        <f>IFERROR(Y142*I142/H142,"0")</f>
        <v>2.9079999999999999</v>
      </c>
      <c r="BO142" s="64">
        <f>IFERROR(1/J142*(X142/H142),"0")</f>
        <v>2.0812520812520815E-3</v>
      </c>
      <c r="BP142" s="64">
        <f>IFERROR(1/J142*(Y142/H142),"0")</f>
        <v>5.4945054945054949E-3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0.37878787878787878</v>
      </c>
      <c r="Y143" s="571">
        <f>IFERROR(Y141/H141,"0")+IFERROR(Y142/H142,"0")</f>
        <v>1</v>
      </c>
      <c r="Z143" s="571">
        <f>IFERROR(IF(Z141="",0,Z141),"0")+IFERROR(IF(Z142="",0,Z142),"0")</f>
        <v>6.5100000000000002E-3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1</v>
      </c>
      <c r="Y144" s="571">
        <f>IFERROR(SUM(Y141:Y142),"0")</f>
        <v>2.64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100</v>
      </c>
      <c r="Y147" s="570">
        <f>IFERROR(IF(X147="",0,CEILING((X147/$H147),1)*$H147),"")</f>
        <v>100</v>
      </c>
      <c r="Z147" s="36">
        <f>IFERROR(IF(Y147=0,"",ROUNDUP(Y147/H147,0)*0.00902),"")</f>
        <v>0.22550000000000001</v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105.25</v>
      </c>
      <c r="BN147" s="64">
        <f>IFERROR(Y147*I147/H147,"0")</f>
        <v>105.25</v>
      </c>
      <c r="BO147" s="64">
        <f>IFERROR(1/J147*(X147/H147),"0")</f>
        <v>0.18939393939393939</v>
      </c>
      <c r="BP147" s="64">
        <f>IFERROR(1/J147*(Y147/H147),"0")</f>
        <v>0.18939393939393939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25</v>
      </c>
      <c r="Y148" s="571">
        <f>IFERROR(Y147/H147,"0")</f>
        <v>25</v>
      </c>
      <c r="Z148" s="571">
        <f>IFERROR(IF(Z147="",0,Z147),"0")</f>
        <v>0.22550000000000001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100</v>
      </c>
      <c r="Y149" s="571">
        <f>IFERROR(SUM(Y147:Y147),"0")</f>
        <v>100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14</v>
      </c>
      <c r="Y165" s="570">
        <f t="shared" si="21"/>
        <v>16.8</v>
      </c>
      <c r="Z165" s="36">
        <f>IFERROR(IF(Y165=0,"",ROUNDUP(Y165/H165,0)*0.00902),"")</f>
        <v>3.6080000000000001E-2</v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14.7</v>
      </c>
      <c r="BN165" s="64">
        <f t="shared" si="23"/>
        <v>17.64</v>
      </c>
      <c r="BO165" s="64">
        <f t="shared" si="24"/>
        <v>2.5252525252525252E-2</v>
      </c>
      <c r="BP165" s="64">
        <f t="shared" si="25"/>
        <v>3.0303030303030304E-2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63</v>
      </c>
      <c r="Y166" s="570">
        <f t="shared" si="21"/>
        <v>63</v>
      </c>
      <c r="Z166" s="36">
        <f>IFERROR(IF(Y166=0,"",ROUNDUP(Y166/H166,0)*0.00502),"")</f>
        <v>0.15060000000000001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66.900000000000006</v>
      </c>
      <c r="BN166" s="64">
        <f t="shared" si="23"/>
        <v>66.900000000000006</v>
      </c>
      <c r="BO166" s="64">
        <f t="shared" si="24"/>
        <v>0.12820512820512822</v>
      </c>
      <c r="BP166" s="64">
        <f t="shared" si="25"/>
        <v>0.12820512820512822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58</v>
      </c>
      <c r="Y169" s="570">
        <f t="shared" si="21"/>
        <v>58.800000000000004</v>
      </c>
      <c r="Z169" s="36">
        <f>IFERROR(IF(Y169=0,"",ROUNDUP(Y169/H169,0)*0.00502),"")</f>
        <v>0.14056000000000002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60.761904761904766</v>
      </c>
      <c r="BN169" s="64">
        <f t="shared" si="23"/>
        <v>61.6</v>
      </c>
      <c r="BO169" s="64">
        <f t="shared" si="24"/>
        <v>0.11803011803011804</v>
      </c>
      <c r="BP169" s="64">
        <f t="shared" si="25"/>
        <v>0.11965811965811968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60.952380952380949</v>
      </c>
      <c r="Y172" s="571">
        <f>IFERROR(Y163/H163,"0")+IFERROR(Y164/H164,"0")+IFERROR(Y165/H165,"0")+IFERROR(Y166/H166,"0")+IFERROR(Y167/H167,"0")+IFERROR(Y168/H168,"0")+IFERROR(Y169/H169,"0")+IFERROR(Y170/H170,"0")+IFERROR(Y171/H171,"0")</f>
        <v>62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0.32724000000000003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135</v>
      </c>
      <c r="Y173" s="571">
        <f>IFERROR(SUM(Y163:Y171),"0")</f>
        <v>138.6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10</v>
      </c>
      <c r="Y175" s="57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11.507936507936508</v>
      </c>
      <c r="BN175" s="64">
        <f>IFERROR(Y175*I175/H175,"0")</f>
        <v>11.6</v>
      </c>
      <c r="BO175" s="64">
        <f>IFERROR(1/J175*(X175/H175),"0")</f>
        <v>3.6743092298647854E-2</v>
      </c>
      <c r="BP175" s="64">
        <f>IFERROR(1/J175*(Y175/H175),"0")</f>
        <v>3.7037037037037035E-2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7</v>
      </c>
      <c r="Y176" s="57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2.5720164609053495E-2</v>
      </c>
      <c r="BP176" s="64">
        <f>IFERROR(1/J176*(Y176/H176),"0")</f>
        <v>2.7777777777777776E-2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12</v>
      </c>
      <c r="Y177" s="570">
        <f>IFERROR(IF(X177="",0,CEILING((X177/$H177),1)*$H177),"")</f>
        <v>12.6</v>
      </c>
      <c r="Z177" s="36">
        <f>IFERROR(IF(Y177=0,"",ROUNDUP(Y177/H177,0)*0.0059),"")</f>
        <v>5.8999999999999997E-2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23.015873015873016</v>
      </c>
      <c r="Y178" s="571">
        <f>IFERROR(Y175/H175,"0")+IFERROR(Y176/H176,"0")+IFERROR(Y177/H177,"0")</f>
        <v>24</v>
      </c>
      <c r="Z178" s="571">
        <f>IFERROR(IF(Z175="",0,Z175),"0")+IFERROR(IF(Z176="",0,Z176),"0")+IFERROR(IF(Z177="",0,Z177),"0")</f>
        <v>0.1416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29</v>
      </c>
      <c r="Y179" s="571">
        <f>IFERROR(SUM(Y175:Y177),"0")</f>
        <v>30.240000000000002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10</v>
      </c>
      <c r="Y181" s="570">
        <f>IFERROR(IF(X181="",0,CEILING((X181/$H181),1)*$H181),"")</f>
        <v>10.08</v>
      </c>
      <c r="Z181" s="36">
        <f>IFERROR(IF(Y181=0,"",ROUNDUP(Y181/H181,0)*0.0059),"")</f>
        <v>4.7199999999999999E-2</v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11.507936507936508</v>
      </c>
      <c r="BN181" s="64">
        <f>IFERROR(Y181*I181/H181,"0")</f>
        <v>11.6</v>
      </c>
      <c r="BO181" s="64">
        <f>IFERROR(1/J181*(X181/H181),"0")</f>
        <v>3.6743092298647854E-2</v>
      </c>
      <c r="BP181" s="64">
        <f>IFERROR(1/J181*(Y181/H181),"0")</f>
        <v>3.7037037037037035E-2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7.9365079365079367</v>
      </c>
      <c r="Y182" s="571">
        <f>IFERROR(Y181/H181,"0")</f>
        <v>8</v>
      </c>
      <c r="Z182" s="571">
        <f>IFERROR(IF(Z181="",0,Z181),"0")</f>
        <v>4.7199999999999999E-2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10</v>
      </c>
      <c r="Y183" s="571">
        <f>IFERROR(SUM(Y181:Y181),"0")</f>
        <v>10.08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54</v>
      </c>
      <c r="Y196" s="570">
        <f t="shared" ref="Y196:Y203" si="26">IFERROR(IF(X196="",0,CEILING((X196/$H196),1)*$H196),"")</f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56.099999999999994</v>
      </c>
      <c r="BN196" s="64">
        <f t="shared" ref="BN196:BN203" si="28">IFERROR(Y196*I196/H196,"0")</f>
        <v>56.099999999999994</v>
      </c>
      <c r="BO196" s="64">
        <f t="shared" ref="BO196:BO203" si="29">IFERROR(1/J196*(X196/H196),"0")</f>
        <v>7.575757575757576E-2</v>
      </c>
      <c r="BP196" s="64">
        <f t="shared" ref="BP196:BP203" si="30">IFERROR(1/J196*(Y196/H196),"0")</f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10</v>
      </c>
      <c r="Y204" s="571">
        <f>IFERROR(Y196/H196,"0")+IFERROR(Y197/H197,"0")+IFERROR(Y198/H198,"0")+IFERROR(Y199/H199,"0")+IFERROR(Y200/H200,"0")+IFERROR(Y201/H201,"0")+IFERROR(Y202/H202,"0")+IFERROR(Y203/H203,"0")</f>
        <v>10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9.0200000000000002E-2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54</v>
      </c>
      <c r="Y205" s="571">
        <f>IFERROR(SUM(Y196:Y203),"0")</f>
        <v>54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113</v>
      </c>
      <c r="Y212" s="570">
        <f t="shared" si="31"/>
        <v>115.19999999999999</v>
      </c>
      <c r="Z212" s="36">
        <f t="shared" si="36"/>
        <v>0.31247999999999998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124.86499999999999</v>
      </c>
      <c r="BN212" s="64">
        <f t="shared" si="33"/>
        <v>127.29600000000001</v>
      </c>
      <c r="BO212" s="64">
        <f t="shared" si="34"/>
        <v>0.25869963369963372</v>
      </c>
      <c r="BP212" s="64">
        <f t="shared" si="35"/>
        <v>0.26373626373626374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76</v>
      </c>
      <c r="Y213" s="570">
        <f t="shared" si="31"/>
        <v>76.8</v>
      </c>
      <c r="Z213" s="36">
        <f t="shared" si="36"/>
        <v>0.20832000000000001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83.980000000000018</v>
      </c>
      <c r="BN213" s="64">
        <f t="shared" si="33"/>
        <v>84.864000000000004</v>
      </c>
      <c r="BO213" s="64">
        <f t="shared" si="34"/>
        <v>0.17399267399267401</v>
      </c>
      <c r="BP213" s="64">
        <f t="shared" si="35"/>
        <v>0.17582417582417584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78.75</v>
      </c>
      <c r="Y216" s="571">
        <f>IFERROR(Y207/H207,"0")+IFERROR(Y208/H208,"0")+IFERROR(Y209/H209,"0")+IFERROR(Y210/H210,"0")+IFERROR(Y211/H211,"0")+IFERROR(Y212/H212,"0")+IFERROR(Y213/H213,"0")+IFERROR(Y214/H214,"0")+IFERROR(Y215/H215,"0")</f>
        <v>80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0.52079999999999993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189</v>
      </c>
      <c r="Y217" s="571">
        <f>IFERROR(SUM(Y207:Y215),"0")</f>
        <v>192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6</v>
      </c>
      <c r="Y220" s="570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2.5</v>
      </c>
      <c r="Y221" s="571">
        <f>IFERROR(Y219/H219,"0")+IFERROR(Y220/H220,"0")</f>
        <v>3</v>
      </c>
      <c r="Z221" s="571">
        <f>IFERROR(IF(Z219="",0,Z219),"0")+IFERROR(IF(Z220="",0,Z220),"0")</f>
        <v>1.9529999999999999E-2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6</v>
      </c>
      <c r="Y222" s="571">
        <f>IFERROR(SUM(Y219:Y220),"0")</f>
        <v>7.1999999999999993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4</v>
      </c>
      <c r="Y246" s="570">
        <f>IFERROR(IF(X246="",0,CEILING((X246/$H246),1)*$H246),"")</f>
        <v>4.5</v>
      </c>
      <c r="Z246" s="36">
        <f>IFERROR(IF(Y246=0,"",ROUNDUP(Y246/H246,0)*0.0059),"")</f>
        <v>2.9499999999999998E-2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4.844444444444445</v>
      </c>
      <c r="BN246" s="64">
        <f>IFERROR(Y246*I246/H246,"0")</f>
        <v>5.45</v>
      </c>
      <c r="BO246" s="64">
        <f>IFERROR(1/J246*(X246/H246),"0")</f>
        <v>2.0576131687242798E-2</v>
      </c>
      <c r="BP246" s="64">
        <f>IFERROR(1/J246*(Y246/H246),"0")</f>
        <v>2.3148148148148147E-2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8</v>
      </c>
      <c r="Y247" s="570">
        <f>IFERROR(IF(X247="",0,CEILING((X247/$H247),1)*$H247),"")</f>
        <v>8.91</v>
      </c>
      <c r="Z247" s="36">
        <f>IFERROR(IF(Y247=0,"",ROUNDUP(Y247/H247,0)*0.0059),"")</f>
        <v>5.3100000000000001E-2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9.5353535353535346</v>
      </c>
      <c r="BN247" s="64">
        <f>IFERROR(Y247*I247/H247,"0")</f>
        <v>10.62</v>
      </c>
      <c r="BO247" s="64">
        <f>IFERROR(1/J247*(X247/H247),"0")</f>
        <v>3.7411148522259637E-2</v>
      </c>
      <c r="BP247" s="64">
        <f>IFERROR(1/J247*(Y247/H247),"0")</f>
        <v>4.1666666666666664E-2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9</v>
      </c>
      <c r="Y248" s="570">
        <f>IFERROR(IF(X248="",0,CEILING((X248/$H248),1)*$H248),"")</f>
        <v>9.9</v>
      </c>
      <c r="Z248" s="36">
        <f>IFERROR(IF(Y248=0,"",ROUNDUP(Y248/H248,0)*0.0059),"")</f>
        <v>5.8999999999999997E-2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10.727272727272727</v>
      </c>
      <c r="BN248" s="64">
        <f>IFERROR(Y248*I248/H248,"0")</f>
        <v>11.8</v>
      </c>
      <c r="BO248" s="64">
        <f>IFERROR(1/J248*(X248/H248),"0")</f>
        <v>4.208754208754209E-2</v>
      </c>
      <c r="BP248" s="64">
        <f>IFERROR(1/J248*(Y248/H248),"0")</f>
        <v>4.6296296296296294E-2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21.616161616161619</v>
      </c>
      <c r="Y249" s="571">
        <f>IFERROR(Y244/H244,"0")+IFERROR(Y245/H245,"0")+IFERROR(Y246/H246,"0")+IFERROR(Y247/H247,"0")+IFERROR(Y248/H248,"0")</f>
        <v>24</v>
      </c>
      <c r="Z249" s="571">
        <f>IFERROR(IF(Z244="",0,Z244),"0")+IFERROR(IF(Z245="",0,Z245),"0")+IFERROR(IF(Z246="",0,Z246),"0")+IFERROR(IF(Z247="",0,Z247),"0")+IFERROR(IF(Z248="",0,Z248),"0")</f>
        <v>0.1416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21</v>
      </c>
      <c r="Y250" s="571">
        <f>IFERROR(SUM(Y244:Y248),"0")</f>
        <v>23.310000000000002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7</v>
      </c>
      <c r="Y271" s="570">
        <f>IFERROR(IF(X271="",0,CEILING((X271/$H271),1)*$H271),"")</f>
        <v>7.1999999999999993</v>
      </c>
      <c r="Z271" s="36">
        <f>IFERROR(IF(Y271=0,"",ROUNDUP(Y271/H271,0)*0.00651),"")</f>
        <v>1.9529999999999999E-2</v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7.7350000000000003</v>
      </c>
      <c r="BN271" s="64">
        <f>IFERROR(Y271*I271/H271,"0")</f>
        <v>7.9560000000000004</v>
      </c>
      <c r="BO271" s="64">
        <f>IFERROR(1/J271*(X271/H271),"0")</f>
        <v>1.6025641025641028E-2</v>
      </c>
      <c r="BP271" s="64">
        <f>IFERROR(1/J271*(Y271/H271),"0")</f>
        <v>1.6483516483516484E-2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7</v>
      </c>
      <c r="Y272" s="570">
        <f>IFERROR(IF(X272="",0,CEILING((X272/$H272),1)*$H272),"")</f>
        <v>7.1999999999999993</v>
      </c>
      <c r="Z272" s="36">
        <f>IFERROR(IF(Y272=0,"",ROUNDUP(Y272/H272,0)*0.00651),"")</f>
        <v>1.9529999999999999E-2</v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7.5250000000000012</v>
      </c>
      <c r="BN272" s="64">
        <f>IFERROR(Y272*I272/H272,"0")</f>
        <v>7.7399999999999993</v>
      </c>
      <c r="BO272" s="64">
        <f>IFERROR(1/J272*(X272/H272),"0")</f>
        <v>1.6025641025641028E-2</v>
      </c>
      <c r="BP272" s="64">
        <f>IFERROR(1/J272*(Y272/H272),"0")</f>
        <v>1.6483516483516484E-2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5.8333333333333339</v>
      </c>
      <c r="Y273" s="571">
        <f>IFERROR(Y270/H270,"0")+IFERROR(Y271/H271,"0")+IFERROR(Y272/H272,"0")</f>
        <v>6</v>
      </c>
      <c r="Z273" s="571">
        <f>IFERROR(IF(Z270="",0,Z270),"0")+IFERROR(IF(Z271="",0,Z271),"0")+IFERROR(IF(Z272="",0,Z272),"0")</f>
        <v>3.9059999999999997E-2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14</v>
      </c>
      <c r="Y274" s="571">
        <f>IFERROR(SUM(Y270:Y272),"0")</f>
        <v>14.399999999999999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400</v>
      </c>
      <c r="Y302" s="570">
        <f t="shared" si="47"/>
        <v>403.20000000000005</v>
      </c>
      <c r="Z302" s="36">
        <f>IFERROR(IF(Y302=0,"",ROUNDUP(Y302/H302,0)*0.00902),"")</f>
        <v>0.86592000000000002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425.71428571428572</v>
      </c>
      <c r="BN302" s="64">
        <f t="shared" si="49"/>
        <v>429.12</v>
      </c>
      <c r="BO302" s="64">
        <f t="shared" si="50"/>
        <v>0.72150072150072153</v>
      </c>
      <c r="BP302" s="64">
        <f t="shared" si="51"/>
        <v>0.72727272727272729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25</v>
      </c>
      <c r="Y304" s="570">
        <f t="shared" si="47"/>
        <v>25.200000000000003</v>
      </c>
      <c r="Z304" s="36">
        <f>IFERROR(IF(Y304=0,"",ROUNDUP(Y304/H304,0)*0.00502),"")</f>
        <v>6.0240000000000002E-2</v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26.547619047619047</v>
      </c>
      <c r="BN304" s="64">
        <f t="shared" si="49"/>
        <v>26.76</v>
      </c>
      <c r="BO304" s="64">
        <f t="shared" si="50"/>
        <v>5.0875050875050884E-2</v>
      </c>
      <c r="BP304" s="64">
        <f t="shared" si="51"/>
        <v>5.1282051282051287E-2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107.14285714285714</v>
      </c>
      <c r="Y308" s="571">
        <f>IFERROR(Y301/H301,"0")+IFERROR(Y302/H302,"0")+IFERROR(Y303/H303,"0")+IFERROR(Y304/H304,"0")+IFERROR(Y305/H305,"0")+IFERROR(Y306/H306,"0")+IFERROR(Y307/H307,"0")</f>
        <v>108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0.92615999999999998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425</v>
      </c>
      <c r="Y309" s="571">
        <f>IFERROR(SUM(Y301:Y307),"0")</f>
        <v>428.40000000000003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600</v>
      </c>
      <c r="Y311" s="570">
        <f>IFERROR(IF(X311="",0,CEILING((X311/$H311),1)*$H311),"")</f>
        <v>600.6</v>
      </c>
      <c r="Z311" s="36">
        <f>IFERROR(IF(Y311=0,"",ROUNDUP(Y311/H311,0)*0.01898),"")</f>
        <v>1.46146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639.46153846153845</v>
      </c>
      <c r="BN311" s="64">
        <f>IFERROR(Y311*I311/H311,"0")</f>
        <v>640.10100000000011</v>
      </c>
      <c r="BO311" s="64">
        <f>IFERROR(1/J311*(X311/H311),"0")</f>
        <v>1.2019230769230769</v>
      </c>
      <c r="BP311" s="64">
        <f>IFERROR(1/J311*(Y311/H311),"0")</f>
        <v>1.203125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58</v>
      </c>
      <c r="Y314" s="570">
        <f>IFERROR(IF(X314="",0,CEILING((X314/$H314),1)*$H314),"")</f>
        <v>60</v>
      </c>
      <c r="Z314" s="36">
        <f>IFERROR(IF(Y314=0,"",ROUNDUP(Y314/H314,0)*0.00651),"")</f>
        <v>0.13020000000000001</v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62.756</v>
      </c>
      <c r="BN314" s="64">
        <f>IFERROR(Y314*I314/H314,"0")</f>
        <v>64.92</v>
      </c>
      <c r="BO314" s="64">
        <f>IFERROR(1/J314*(X314/H314),"0")</f>
        <v>0.10622710622710622</v>
      </c>
      <c r="BP314" s="64">
        <f>IFERROR(1/J314*(Y314/H314),"0")</f>
        <v>0.1098901098901099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96.256410256410248</v>
      </c>
      <c r="Y316" s="571">
        <f>IFERROR(Y311/H311,"0")+IFERROR(Y312/H312,"0")+IFERROR(Y313/H313,"0")+IFERROR(Y314/H314,"0")+IFERROR(Y315/H315,"0")</f>
        <v>97</v>
      </c>
      <c r="Z316" s="571">
        <f>IFERROR(IF(Z311="",0,Z311),"0")+IFERROR(IF(Z312="",0,Z312),"0")+IFERROR(IF(Z313="",0,Z313),"0")+IFERROR(IF(Z314="",0,Z314),"0")+IFERROR(IF(Z315="",0,Z315),"0")</f>
        <v>1.5916600000000001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658</v>
      </c>
      <c r="Y317" s="571">
        <f>IFERROR(SUM(Y311:Y315),"0")</f>
        <v>660.6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40</v>
      </c>
      <c r="Y320" s="570">
        <f>IFERROR(IF(X320="",0,CEILING((X320/$H320),1)*$H320),"")</f>
        <v>46.8</v>
      </c>
      <c r="Z320" s="36">
        <f>IFERROR(IF(Y320=0,"",ROUNDUP(Y320/H320,0)*0.01898),"")</f>
        <v>0.11388000000000001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42.66153846153847</v>
      </c>
      <c r="BN320" s="64">
        <f>IFERROR(Y320*I320/H320,"0")</f>
        <v>49.914000000000001</v>
      </c>
      <c r="BO320" s="64">
        <f>IFERROR(1/J320*(X320/H320),"0")</f>
        <v>8.0128205128205135E-2</v>
      </c>
      <c r="BP320" s="64">
        <f>IFERROR(1/J320*(Y320/H320),"0")</f>
        <v>9.375E-2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5.1282051282051286</v>
      </c>
      <c r="Y322" s="571">
        <f>IFERROR(Y319/H319,"0")+IFERROR(Y320/H320,"0")+IFERROR(Y321/H321,"0")</f>
        <v>6</v>
      </c>
      <c r="Z322" s="571">
        <f>IFERROR(IF(Z319="",0,Z319),"0")+IFERROR(IF(Z320="",0,Z320),"0")+IFERROR(IF(Z321="",0,Z321),"0")</f>
        <v>0.11388000000000001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40</v>
      </c>
      <c r="Y323" s="571">
        <f>IFERROR(SUM(Y319:Y321),"0")</f>
        <v>46.8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9</v>
      </c>
      <c r="Y332" s="570">
        <f>IFERROR(IF(X332="",0,CEILING((X332/$H332),1)*$H332),"")</f>
        <v>10</v>
      </c>
      <c r="Z332" s="36">
        <f>IFERROR(IF(Y332=0,"",ROUNDUP(Y332/H332,0)*0.00474),"")</f>
        <v>2.3700000000000002E-2</v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10.080000000000002</v>
      </c>
      <c r="BN332" s="64">
        <f>IFERROR(Y332*I332/H332,"0")</f>
        <v>11.200000000000001</v>
      </c>
      <c r="BO332" s="64">
        <f>IFERROR(1/J332*(X332/H332),"0")</f>
        <v>1.8907563025210083E-2</v>
      </c>
      <c r="BP332" s="64">
        <f>IFERROR(1/J332*(Y332/H332),"0")</f>
        <v>2.1008403361344536E-2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13</v>
      </c>
      <c r="Y334" s="570">
        <f>IFERROR(IF(X334="",0,CEILING((X334/$H334),1)*$H334),"")</f>
        <v>14</v>
      </c>
      <c r="Z334" s="36">
        <f>IFERROR(IF(Y334=0,"",ROUNDUP(Y334/H334,0)*0.00474),"")</f>
        <v>3.3180000000000001E-2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14.560000000000002</v>
      </c>
      <c r="BN334" s="64">
        <f>IFERROR(Y334*I334/H334,"0")</f>
        <v>15.680000000000001</v>
      </c>
      <c r="BO334" s="64">
        <f>IFERROR(1/J334*(X334/H334),"0")</f>
        <v>2.7310924369747899E-2</v>
      </c>
      <c r="BP334" s="64">
        <f>IFERROR(1/J334*(Y334/H334),"0")</f>
        <v>2.9411764705882353E-2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11</v>
      </c>
      <c r="Y335" s="571">
        <f>IFERROR(Y332/H332,"0")+IFERROR(Y333/H333,"0")+IFERROR(Y334/H334,"0")</f>
        <v>12</v>
      </c>
      <c r="Z335" s="571">
        <f>IFERROR(IF(Z332="",0,Z332),"0")+IFERROR(IF(Z333="",0,Z333),"0")+IFERROR(IF(Z334="",0,Z334),"0")</f>
        <v>5.688E-2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22</v>
      </c>
      <c r="Y336" s="571">
        <f>IFERROR(SUM(Y332:Y334),"0")</f>
        <v>24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175</v>
      </c>
      <c r="Y340" s="570">
        <f>IFERROR(IF(X340="",0,CEILING((X340/$H340),1)*$H340),"")</f>
        <v>176.4</v>
      </c>
      <c r="Z340" s="36">
        <f>IFERROR(IF(Y340=0,"",ROUNDUP(Y340/H340,0)*0.00651),"")</f>
        <v>0.54683999999999999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195.99999999999997</v>
      </c>
      <c r="BN340" s="64">
        <f>IFERROR(Y340*I340/H340,"0")</f>
        <v>197.56799999999998</v>
      </c>
      <c r="BO340" s="64">
        <f>IFERROR(1/J340*(X340/H340),"0")</f>
        <v>0.45787545787545786</v>
      </c>
      <c r="BP340" s="64">
        <f>IFERROR(1/J340*(Y340/H340),"0")</f>
        <v>0.46153846153846156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83.333333333333329</v>
      </c>
      <c r="Y342" s="571">
        <f>IFERROR(Y339/H339,"0")+IFERROR(Y340/H340,"0")+IFERROR(Y341/H341,"0")</f>
        <v>84</v>
      </c>
      <c r="Z342" s="571">
        <f>IFERROR(IF(Z339="",0,Z339),"0")+IFERROR(IF(Z340="",0,Z340),"0")+IFERROR(IF(Z341="",0,Z341),"0")</f>
        <v>0.54683999999999999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175</v>
      </c>
      <c r="Y343" s="571">
        <f>IFERROR(SUM(Y339:Y341),"0")</f>
        <v>176.4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60</v>
      </c>
      <c r="Y347" s="570">
        <f t="shared" ref="Y347:Y353" si="52">IFERROR(IF(X347="",0,CEILING((X347/$H347),1)*$H347),"")</f>
        <v>60</v>
      </c>
      <c r="Z347" s="36">
        <f>IFERROR(IF(Y347=0,"",ROUNDUP(Y347/H347,0)*0.02175),"")</f>
        <v>8.6999999999999994E-2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61.92</v>
      </c>
      <c r="BN347" s="64">
        <f t="shared" ref="BN347:BN353" si="54">IFERROR(Y347*I347/H347,"0")</f>
        <v>61.92</v>
      </c>
      <c r="BO347" s="64">
        <f t="shared" ref="BO347:BO353" si="55">IFERROR(1/J347*(X347/H347),"0")</f>
        <v>8.3333333333333329E-2</v>
      </c>
      <c r="BP347" s="64">
        <f t="shared" ref="BP347:BP353" si="56">IFERROR(1/J347*(Y347/H347),"0")</f>
        <v>8.3333333333333329E-2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400</v>
      </c>
      <c r="Y350" s="570">
        <f t="shared" si="52"/>
        <v>405</v>
      </c>
      <c r="Z350" s="36">
        <f>IFERROR(IF(Y350=0,"",ROUNDUP(Y350/H350,0)*0.02175),"")</f>
        <v>0.58724999999999994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412.8</v>
      </c>
      <c r="BN350" s="64">
        <f t="shared" si="54"/>
        <v>417.96000000000004</v>
      </c>
      <c r="BO350" s="64">
        <f t="shared" si="55"/>
        <v>0.55555555555555558</v>
      </c>
      <c r="BP350" s="64">
        <f t="shared" si="56"/>
        <v>0.5625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4</v>
      </c>
      <c r="Y352" s="570">
        <f t="shared" si="52"/>
        <v>5</v>
      </c>
      <c r="Z352" s="36">
        <f>IFERROR(IF(Y352=0,"",ROUNDUP(Y352/H352,0)*0.00902),"")</f>
        <v>9.0200000000000002E-3</v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4.1680000000000001</v>
      </c>
      <c r="BN352" s="64">
        <f t="shared" si="54"/>
        <v>5.21</v>
      </c>
      <c r="BO352" s="64">
        <f t="shared" si="55"/>
        <v>6.0606060606060615E-3</v>
      </c>
      <c r="BP352" s="64">
        <f t="shared" si="56"/>
        <v>7.575757575757576E-3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3</v>
      </c>
      <c r="Y353" s="570">
        <f t="shared" si="52"/>
        <v>5</v>
      </c>
      <c r="Z353" s="36">
        <f>IFERROR(IF(Y353=0,"",ROUNDUP(Y353/H353,0)*0.00902),"")</f>
        <v>9.0200000000000002E-3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3.1259999999999999</v>
      </c>
      <c r="BN353" s="64">
        <f t="shared" si="54"/>
        <v>5.21</v>
      </c>
      <c r="BO353" s="64">
        <f t="shared" si="55"/>
        <v>4.5454545454545452E-3</v>
      </c>
      <c r="BP353" s="64">
        <f t="shared" si="56"/>
        <v>7.575757575757576E-3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32.06666666666667</v>
      </c>
      <c r="Y354" s="571">
        <f>IFERROR(Y347/H347,"0")+IFERROR(Y348/H348,"0")+IFERROR(Y349/H349,"0")+IFERROR(Y350/H350,"0")+IFERROR(Y351/H351,"0")+IFERROR(Y352/H352,"0")+IFERROR(Y353/H353,"0")</f>
        <v>33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0.69228999999999996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467</v>
      </c>
      <c r="Y355" s="571">
        <f>IFERROR(SUM(Y347:Y353),"0")</f>
        <v>475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239</v>
      </c>
      <c r="Y357" s="570">
        <f>IFERROR(IF(X357="",0,CEILING((X357/$H357),1)*$H357),"")</f>
        <v>240</v>
      </c>
      <c r="Z357" s="36">
        <f>IFERROR(IF(Y357=0,"",ROUNDUP(Y357/H357,0)*0.02175),"")</f>
        <v>0.34799999999999998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246.64800000000002</v>
      </c>
      <c r="BN357" s="64">
        <f>IFERROR(Y357*I357/H357,"0")</f>
        <v>247.68</v>
      </c>
      <c r="BO357" s="64">
        <f>IFERROR(1/J357*(X357/H357),"0")</f>
        <v>0.33194444444444443</v>
      </c>
      <c r="BP357" s="64">
        <f>IFERROR(1/J357*(Y357/H357),"0")</f>
        <v>0.33333333333333331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15.933333333333334</v>
      </c>
      <c r="Y359" s="571">
        <f>IFERROR(Y357/H357,"0")+IFERROR(Y358/H358,"0")</f>
        <v>16</v>
      </c>
      <c r="Z359" s="571">
        <f>IFERROR(IF(Z357="",0,Z357),"0")+IFERROR(IF(Z358="",0,Z358),"0")</f>
        <v>0.34799999999999998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239</v>
      </c>
      <c r="Y360" s="571">
        <f>IFERROR(SUM(Y357:Y358),"0")</f>
        <v>240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0</v>
      </c>
      <c r="Y452" s="571">
        <f>IFERROR(SUM(Y436:Y450),"0")</f>
        <v>0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15</v>
      </c>
      <c r="Y464" s="570">
        <f t="shared" si="69"/>
        <v>19.2</v>
      </c>
      <c r="Z464" s="36">
        <f>IFERROR(IF(Y464=0,"",ROUNDUP(Y464/H464,0)*0.00902),"")</f>
        <v>3.6080000000000001E-2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21.65625</v>
      </c>
      <c r="BN464" s="64">
        <f t="shared" si="71"/>
        <v>27.72</v>
      </c>
      <c r="BO464" s="64">
        <f t="shared" si="72"/>
        <v>2.3674242424242424E-2</v>
      </c>
      <c r="BP464" s="64">
        <f t="shared" si="73"/>
        <v>3.0303030303030304E-2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13</v>
      </c>
      <c r="Y465" s="570">
        <f t="shared" si="69"/>
        <v>14.399999999999999</v>
      </c>
      <c r="Z465" s="36">
        <f>IFERROR(IF(Y465=0,"",ROUNDUP(Y465/H465,0)*0.00902),"")</f>
        <v>2.7060000000000001E-2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18.118750000000002</v>
      </c>
      <c r="BN465" s="64">
        <f t="shared" si="71"/>
        <v>20.07</v>
      </c>
      <c r="BO465" s="64">
        <f t="shared" si="72"/>
        <v>2.0517676767676768E-2</v>
      </c>
      <c r="BP465" s="64">
        <f t="shared" si="73"/>
        <v>2.2727272727272728E-2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18</v>
      </c>
      <c r="Y466" s="570">
        <f t="shared" si="69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25.087500000000002</v>
      </c>
      <c r="BN466" s="64">
        <f t="shared" si="71"/>
        <v>26.76</v>
      </c>
      <c r="BO466" s="64">
        <f t="shared" si="72"/>
        <v>2.8409090909090912E-2</v>
      </c>
      <c r="BP466" s="64">
        <f t="shared" si="73"/>
        <v>3.0303030303030304E-2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9.5833333333333339</v>
      </c>
      <c r="Y467" s="571">
        <f>IFERROR(Y460/H460,"0")+IFERROR(Y461/H461,"0")+IFERROR(Y462/H462,"0")+IFERROR(Y463/H463,"0")+IFERROR(Y464/H464,"0")+IFERROR(Y465/H465,"0")+IFERROR(Y466/H466,"0")</f>
        <v>11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9.9220000000000003E-2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46</v>
      </c>
      <c r="Y468" s="571">
        <f>IFERROR(SUM(Y460:Y466),"0")</f>
        <v>52.8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4299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4374.0700000000006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4583.4383532578522</v>
      </c>
      <c r="Y512" s="571">
        <f>IFERROR(SUM(BN22:BN508),"0")</f>
        <v>4666.0550000000012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8</v>
      </c>
      <c r="Y513" s="38">
        <f>ROUNDUP(SUM(BP22:BP508),0)</f>
        <v>9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4783.4383532578522</v>
      </c>
      <c r="Y514" s="571">
        <f>GrossWeightTotalR+PalletQtyTotalR*25</f>
        <v>4891.0550000000012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990.84517334517341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1010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9.4886100000000031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156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692.1</v>
      </c>
      <c r="E521" s="46">
        <f>IFERROR(Y89*1,"0")+IFERROR(Y90*1,"0")+IFERROR(Y91*1,"0")+IFERROR(Y95*1,"0")+IFERROR(Y96*1,"0")+IFERROR(Y97*1,"0")+IFERROR(Y98*1,"0")+IFERROR(Y99*1,"0")+IFERROR(Y100*1,"0")</f>
        <v>458.1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343.8</v>
      </c>
      <c r="G521" s="46">
        <f>IFERROR(Y131*1,"0")+IFERROR(Y132*1,"0")+IFERROR(Y136*1,"0")+IFERROR(Y137*1,"0")+IFERROR(Y141*1,"0")+IFERROR(Y142*1,"0")</f>
        <v>50.24</v>
      </c>
      <c r="H521" s="46">
        <f>IFERROR(Y147*1,"0")+IFERROR(Y151*1,"0")+IFERROR(Y152*1,"0")+IFERROR(Y153*1,"0")</f>
        <v>100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178.92000000000002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253.2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23.310000000000002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14.399999999999999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1159.8</v>
      </c>
      <c r="S521" s="46">
        <f>IFERROR(Y339*1,"0")+IFERROR(Y340*1,"0")+IFERROR(Y341*1,"0")</f>
        <v>176.4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715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52.8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