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103F601-06D1-454C-B6D8-311E95ED37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Y354" i="1" s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Y299" i="1" s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1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H9" i="1"/>
  <c r="Y45" i="1"/>
  <c r="Y58" i="1"/>
  <c r="Y515" i="1" s="1"/>
  <c r="E521" i="1"/>
  <c r="Y92" i="1"/>
  <c r="Y93" i="1"/>
  <c r="BP96" i="1"/>
  <c r="Y513" i="1" s="1"/>
  <c r="BN96" i="1"/>
  <c r="Z96" i="1"/>
  <c r="Z101" i="1" s="1"/>
  <c r="BP100" i="1"/>
  <c r="BN100" i="1"/>
  <c r="Y512" i="1" s="1"/>
  <c r="Y514" i="1" s="1"/>
  <c r="Z100" i="1"/>
  <c r="Y102" i="1"/>
  <c r="F521" i="1"/>
  <c r="Y110" i="1"/>
  <c r="BP105" i="1"/>
  <c r="BN105" i="1"/>
  <c r="Z105" i="1"/>
  <c r="Z109" i="1" s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Z266" i="1" s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Z329" i="1"/>
  <c r="BP327" i="1"/>
  <c r="BN327" i="1"/>
  <c r="Z327" i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Z298" i="1" s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BP333" i="1"/>
  <c r="BN333" i="1"/>
  <c r="Z333" i="1"/>
  <c r="Z335" i="1" s="1"/>
  <c r="BP348" i="1"/>
  <c r="BN348" i="1"/>
  <c r="Z348" i="1"/>
  <c r="Z354" i="1" s="1"/>
  <c r="BP352" i="1"/>
  <c r="BN352" i="1"/>
  <c r="Z352" i="1"/>
  <c r="BP373" i="1"/>
  <c r="BN373" i="1"/>
  <c r="Z373" i="1"/>
  <c r="Z376" i="1" s="1"/>
  <c r="BP397" i="1"/>
  <c r="BN397" i="1"/>
  <c r="Z397" i="1"/>
  <c r="BP401" i="1"/>
  <c r="BN401" i="1"/>
  <c r="Z401" i="1"/>
  <c r="BP418" i="1"/>
  <c r="BN418" i="1"/>
  <c r="Z418" i="1"/>
  <c r="Z421" i="1" s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489" i="1" l="1"/>
  <c r="Z467" i="1"/>
  <c r="Z258" i="1"/>
  <c r="Z232" i="1"/>
  <c r="Z172" i="1"/>
  <c r="Z122" i="1"/>
  <c r="Z92" i="1"/>
  <c r="Z58" i="1"/>
  <c r="Z44" i="1"/>
  <c r="Z516" i="1" s="1"/>
  <c r="Y511" i="1"/>
  <c r="Z451" i="1"/>
  <c r="Z308" i="1"/>
  <c r="Z204" i="1"/>
  <c r="Z178" i="1"/>
  <c r="X514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<sst xmlns="http://schemas.openxmlformats.org/spreadsheetml/2006/main" count="2289" uniqueCount="817">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</sst>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5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60</v>
      </c>
      <c r="Y41" s="57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5.5555555555555554</v>
      </c>
      <c r="Y44" s="571">
        <f>IFERROR(Y41/H41,"0")+IFERROR(Y42/H42,"0")+IFERROR(Y43/H43,"0")</f>
        <v>6.0000000000000009</v>
      </c>
      <c r="Z44" s="571">
        <f>IFERROR(IF(Z41="",0,Z41),"0")+IFERROR(IF(Z42="",0,Z42),"0")+IFERROR(IF(Z43="",0,Z43),"0")</f>
        <v>0.11388000000000001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60</v>
      </c>
      <c r="Y45" s="571">
        <f>IFERROR(SUM(Y41:Y43),"0")</f>
        <v>64.800000000000011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0</v>
      </c>
      <c r="Y58" s="571">
        <f>IFERROR(Y52/H52,"0")+IFERROR(Y53/H53,"0")+IFERROR(Y54/H54,"0")+IFERROR(Y55/H55,"0")+IFERROR(Y56/H56,"0")+IFERROR(Y57/H57,"0")</f>
        <v>0</v>
      </c>
      <c r="Z58" s="571">
        <f>IFERROR(IF(Z52="",0,Z52),"0")+IFERROR(IF(Z53="",0,Z53),"0")+IFERROR(IF(Z54="",0,Z54),"0")+IFERROR(IF(Z55="",0,Z55),"0")+IFERROR(IF(Z56="",0,Z56),"0")+IFERROR(IF(Z57="",0,Z57),"0")</f>
        <v>0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0</v>
      </c>
      <c r="Y59" s="571">
        <f>IFERROR(SUM(Y52:Y57),"0")</f>
        <v>0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130</v>
      </c>
      <c r="Y61" s="570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12.037037037037036</v>
      </c>
      <c r="Y65" s="571">
        <f>IFERROR(Y61/H61,"0")+IFERROR(Y62/H62,"0")+IFERROR(Y63/H63,"0")+IFERROR(Y64/H64,"0")</f>
        <v>13</v>
      </c>
      <c r="Z65" s="571">
        <f>IFERROR(IF(Z61="",0,Z61),"0")+IFERROR(IF(Z62="",0,Z62),"0")+IFERROR(IF(Z63="",0,Z63),"0")+IFERROR(IF(Z64="",0,Z64),"0")</f>
        <v>0.24674000000000001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130</v>
      </c>
      <c r="Y66" s="571">
        <f>IFERROR(SUM(Y61:Y64),"0")</f>
        <v>140.4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140</v>
      </c>
      <c r="Y89" s="57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12.962962962962962</v>
      </c>
      <c r="Y92" s="571">
        <f>IFERROR(Y89/H89,"0")+IFERROR(Y90/H90,"0")+IFERROR(Y91/H91,"0")</f>
        <v>13</v>
      </c>
      <c r="Z92" s="571">
        <f>IFERROR(IF(Z89="",0,Z89),"0")+IFERROR(IF(Z90="",0,Z90),"0")+IFERROR(IF(Z91="",0,Z91),"0")</f>
        <v>0.24674000000000001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140</v>
      </c>
      <c r="Y93" s="571">
        <f>IFERROR(SUM(Y89:Y91),"0")</f>
        <v>140.4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0</v>
      </c>
      <c r="Y122" s="571">
        <f>IFERROR(Y118/H118,"0")+IFERROR(Y119/H119,"0")+IFERROR(Y120/H120,"0")+IFERROR(Y121/H121,"0")</f>
        <v>0</v>
      </c>
      <c r="Z122" s="571">
        <f>IFERROR(IF(Z118="",0,Z118),"0")+IFERROR(IF(Z119="",0,Z119),"0")+IFERROR(IF(Z120="",0,Z120),"0")+IFERROR(IF(Z121="",0,Z121),"0")</f>
        <v>0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0</v>
      </c>
      <c r="Y123" s="571">
        <f>IFERROR(SUM(Y118:Y121),"0")</f>
        <v>0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30</v>
      </c>
      <c r="Y293" s="570">
        <f t="shared" si="42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31.208333333333329</v>
      </c>
      <c r="BN293" s="64">
        <f t="shared" si="44"/>
        <v>33.705000000000005</v>
      </c>
      <c r="BO293" s="64">
        <f t="shared" si="45"/>
        <v>4.3402777777777776E-2</v>
      </c>
      <c r="BP293" s="64">
        <f t="shared" si="46"/>
        <v>4.6875000000000007E-2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2.7777777777777777</v>
      </c>
      <c r="Y298" s="571">
        <f>IFERROR(Y291/H291,"0")+IFERROR(Y292/H292,"0")+IFERROR(Y293/H293,"0")+IFERROR(Y294/H294,"0")+IFERROR(Y295/H295,"0")+IFERROR(Y296/H296,"0")+IFERROR(Y297/H297,"0")</f>
        <v>3.0000000000000004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5.6940000000000004E-2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30</v>
      </c>
      <c r="Y299" s="571">
        <f>IFERROR(SUM(Y291:Y297),"0")</f>
        <v>32.400000000000006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130</v>
      </c>
      <c r="Y301" s="570">
        <f t="shared" ref="Y301:Y307" si="47">IFERROR(IF(X301="",0,CEILING((X301/$H301),1)*$H301),"")</f>
        <v>130.20000000000002</v>
      </c>
      <c r="Z301" s="36">
        <f>IFERROR(IF(Y301=0,"",ROUNDUP(Y301/H301,0)*0.00902),"")</f>
        <v>0.27961999999999998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138.35714285714286</v>
      </c>
      <c r="BN301" s="64">
        <f t="shared" ref="BN301:BN307" si="49">IFERROR(Y301*I301/H301,"0")</f>
        <v>138.57</v>
      </c>
      <c r="BO301" s="64">
        <f t="shared" ref="BO301:BO307" si="50">IFERROR(1/J301*(X301/H301),"0")</f>
        <v>0.23448773448773449</v>
      </c>
      <c r="BP301" s="64">
        <f t="shared" ref="BP301:BP307" si="51">IFERROR(1/J301*(Y301/H301),"0")</f>
        <v>0.23484848484848489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300</v>
      </c>
      <c r="Y302" s="570">
        <f t="shared" si="47"/>
        <v>302.40000000000003</v>
      </c>
      <c r="Z302" s="36">
        <f>IFERROR(IF(Y302=0,"",ROUNDUP(Y302/H302,0)*0.00902),"")</f>
        <v>0.64944000000000002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319.28571428571428</v>
      </c>
      <c r="BN302" s="64">
        <f t="shared" si="49"/>
        <v>321.83999999999997</v>
      </c>
      <c r="BO302" s="64">
        <f t="shared" si="50"/>
        <v>0.54112554112554112</v>
      </c>
      <c r="BP302" s="64">
        <f t="shared" si="51"/>
        <v>0.54545454545454541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102.38095238095238</v>
      </c>
      <c r="Y308" s="571">
        <f>IFERROR(Y301/H301,"0")+IFERROR(Y302/H302,"0")+IFERROR(Y303/H303,"0")+IFERROR(Y304/H304,"0")+IFERROR(Y305/H305,"0")+IFERROR(Y306/H306,"0")+IFERROR(Y307/H307,"0")</f>
        <v>103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0.92906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430</v>
      </c>
      <c r="Y309" s="571">
        <f>IFERROR(SUM(Y301:Y307),"0")</f>
        <v>432.6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1200</v>
      </c>
      <c r="Y311" s="570">
        <f>IFERROR(IF(X311="",0,CEILING((X311/$H311),1)*$H311),"")</f>
        <v>1201.2</v>
      </c>
      <c r="Z311" s="36">
        <f>IFERROR(IF(Y311=0,"",ROUNDUP(Y311/H311,0)*0.01898),"")</f>
        <v>2.92292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1278.9230769230769</v>
      </c>
      <c r="BN311" s="64">
        <f>IFERROR(Y311*I311/H311,"0")</f>
        <v>1280.2020000000002</v>
      </c>
      <c r="BO311" s="64">
        <f>IFERROR(1/J311*(X311/H311),"0")</f>
        <v>2.4038461538461537</v>
      </c>
      <c r="BP311" s="64">
        <f>IFERROR(1/J311*(Y311/H311),"0")</f>
        <v>2.40625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153.84615384615384</v>
      </c>
      <c r="Y316" s="571">
        <f>IFERROR(Y311/H311,"0")+IFERROR(Y312/H312,"0")+IFERROR(Y313/H313,"0")+IFERROR(Y314/H314,"0")+IFERROR(Y315/H315,"0")</f>
        <v>154</v>
      </c>
      <c r="Z316" s="571">
        <f>IFERROR(IF(Z311="",0,Z311),"0")+IFERROR(IF(Z312="",0,Z312),"0")+IFERROR(IF(Z313="",0,Z313),"0")+IFERROR(IF(Z314="",0,Z314),"0")+IFERROR(IF(Z315="",0,Z315),"0")</f>
        <v>2.92292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1200</v>
      </c>
      <c r="Y317" s="571">
        <f>IFERROR(SUM(Y311:Y315),"0")</f>
        <v>1201.2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15</v>
      </c>
      <c r="Y325" s="570">
        <f>IFERROR(IF(X325="",0,CEILING((X325/$H325),1)*$H325),"")</f>
        <v>15.2</v>
      </c>
      <c r="Z325" s="36">
        <f>IFERROR(IF(Y325=0,"",ROUNDUP(Y325/H325,0)*0.00902),"")</f>
        <v>4.5100000000000001E-2</v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16.430921052631579</v>
      </c>
      <c r="BN325" s="64">
        <f>IFERROR(Y325*I325/H325,"0")</f>
        <v>16.649999999999999</v>
      </c>
      <c r="BO325" s="64">
        <f>IFERROR(1/J325*(X325/H325),"0")</f>
        <v>3.7380382775119618E-2</v>
      </c>
      <c r="BP325" s="64">
        <f>IFERROR(1/J325*(Y325/H325),"0")</f>
        <v>3.787878787878788E-2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4.9342105263157894</v>
      </c>
      <c r="Y329" s="571">
        <f>IFERROR(Y325/H325,"0")+IFERROR(Y326/H326,"0")+IFERROR(Y327/H327,"0")+IFERROR(Y328/H328,"0")</f>
        <v>5</v>
      </c>
      <c r="Z329" s="571">
        <f>IFERROR(IF(Z325="",0,Z325),"0")+IFERROR(IF(Z326="",0,Z326),"0")+IFERROR(IF(Z327="",0,Z327),"0")+IFERROR(IF(Z328="",0,Z328),"0")</f>
        <v>4.5100000000000001E-2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15</v>
      </c>
      <c r="Y330" s="571">
        <f>IFERROR(SUM(Y325:Y328),"0")</f>
        <v>15.2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100</v>
      </c>
      <c r="Y339" s="570">
        <f>IFERROR(IF(X339="",0,CEILING((X339/$H339),1)*$H339),"")</f>
        <v>105.3</v>
      </c>
      <c r="Z339" s="36">
        <f>IFERROR(IF(Y339=0,"",ROUNDUP(Y339/H339,0)*0.01898),"")</f>
        <v>0.24674000000000001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106.4074074074074</v>
      </c>
      <c r="BN339" s="64">
        <f>IFERROR(Y339*I339/H339,"0")</f>
        <v>112.047</v>
      </c>
      <c r="BO339" s="64">
        <f>IFERROR(1/J339*(X339/H339),"0")</f>
        <v>0.19290123456790123</v>
      </c>
      <c r="BP339" s="64">
        <f>IFERROR(1/J339*(Y339/H339),"0")</f>
        <v>0.203125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12.345679012345679</v>
      </c>
      <c r="Y342" s="571">
        <f>IFERROR(Y339/H339,"0")+IFERROR(Y340/H340,"0")+IFERROR(Y341/H341,"0")</f>
        <v>13</v>
      </c>
      <c r="Z342" s="571">
        <f>IFERROR(IF(Z339="",0,Z339),"0")+IFERROR(IF(Z340="",0,Z340),"0")+IFERROR(IF(Z341="",0,Z341),"0")</f>
        <v>0.24674000000000001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100</v>
      </c>
      <c r="Y343" s="571">
        <f>IFERROR(SUM(Y339:Y341),"0")</f>
        <v>105.3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180</v>
      </c>
      <c r="Y347" s="570">
        <f t="shared" ref="Y347:Y353" si="52">IFERROR(IF(X347="",0,CEILING((X347/$H347),1)*$H347),"")</f>
        <v>180</v>
      </c>
      <c r="Z347" s="36">
        <f>IFERROR(IF(Y347=0,"",ROUNDUP(Y347/H347,0)*0.02175),"")</f>
        <v>0.26100000000000001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185.76000000000002</v>
      </c>
      <c r="BN347" s="64">
        <f t="shared" ref="BN347:BN353" si="54">IFERROR(Y347*I347/H347,"0")</f>
        <v>185.76000000000002</v>
      </c>
      <c r="BO347" s="64">
        <f t="shared" ref="BO347:BO353" si="55">IFERROR(1/J347*(X347/H347),"0")</f>
        <v>0.25</v>
      </c>
      <c r="BP347" s="64">
        <f t="shared" ref="BP347:BP353" si="56">IFERROR(1/J347*(Y347/H347),"0")</f>
        <v>0.25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130</v>
      </c>
      <c r="Y348" s="570">
        <f t="shared" si="52"/>
        <v>135</v>
      </c>
      <c r="Z348" s="36">
        <f>IFERROR(IF(Y348=0,"",ROUNDUP(Y348/H348,0)*0.02175),"")</f>
        <v>0.19574999999999998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134.16</v>
      </c>
      <c r="BN348" s="64">
        <f t="shared" si="54"/>
        <v>139.32000000000002</v>
      </c>
      <c r="BO348" s="64">
        <f t="shared" si="55"/>
        <v>0.18055555555555552</v>
      </c>
      <c r="BP348" s="64">
        <f t="shared" si="56"/>
        <v>0.1875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1300</v>
      </c>
      <c r="Y349" s="570">
        <f t="shared" si="52"/>
        <v>1305</v>
      </c>
      <c r="Z349" s="36">
        <f>IFERROR(IF(Y349=0,"",ROUNDUP(Y349/H349,0)*0.02175),"")</f>
        <v>1.8922499999999998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1341.6</v>
      </c>
      <c r="BN349" s="64">
        <f t="shared" si="54"/>
        <v>1346.76</v>
      </c>
      <c r="BO349" s="64">
        <f t="shared" si="55"/>
        <v>1.8055555555555556</v>
      </c>
      <c r="BP349" s="64">
        <f t="shared" si="56"/>
        <v>1.8125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107.33333333333334</v>
      </c>
      <c r="Y354" s="571">
        <f>IFERROR(Y347/H347,"0")+IFERROR(Y348/H348,"0")+IFERROR(Y349/H349,"0")+IFERROR(Y350/H350,"0")+IFERROR(Y351/H351,"0")+IFERROR(Y352/H352,"0")+IFERROR(Y353/H353,"0")</f>
        <v>108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2.3489999999999998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1610</v>
      </c>
      <c r="Y355" s="571">
        <f>IFERROR(SUM(Y347:Y353),"0")</f>
        <v>1620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1500</v>
      </c>
      <c r="Y357" s="570">
        <f>IFERROR(IF(X357="",0,CEILING((X357/$H357),1)*$H357),"")</f>
        <v>1500</v>
      </c>
      <c r="Z357" s="36">
        <f>IFERROR(IF(Y357=0,"",ROUNDUP(Y357/H357,0)*0.02175),"")</f>
        <v>2.1749999999999998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1548</v>
      </c>
      <c r="BN357" s="64">
        <f>IFERROR(Y357*I357/H357,"0")</f>
        <v>1548</v>
      </c>
      <c r="BO357" s="64">
        <f>IFERROR(1/J357*(X357/H357),"0")</f>
        <v>2.083333333333333</v>
      </c>
      <c r="BP357" s="64">
        <f>IFERROR(1/J357*(Y357/H357),"0")</f>
        <v>2.083333333333333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100</v>
      </c>
      <c r="Y359" s="571">
        <f>IFERROR(Y357/H357,"0")+IFERROR(Y358/H358,"0")</f>
        <v>100</v>
      </c>
      <c r="Z359" s="571">
        <f>IFERROR(IF(Z357="",0,Z357),"0")+IFERROR(IF(Z358="",0,Z358),"0")</f>
        <v>2.1749999999999998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1500</v>
      </c>
      <c r="Y360" s="571">
        <f>IFERROR(SUM(Y357:Y358),"0")</f>
        <v>1500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40</v>
      </c>
      <c r="Y417" s="570">
        <f>IFERROR(IF(X417="",0,CEILING((X417/$H417),1)*$H417),"")</f>
        <v>43.2</v>
      </c>
      <c r="Z417" s="36">
        <f>IFERROR(IF(Y417=0,"",ROUNDUP(Y417/H417,0)*0.00902),"")</f>
        <v>7.2160000000000002E-2</v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41.555555555555557</v>
      </c>
      <c r="BN417" s="64">
        <f>IFERROR(Y417*I417/H417,"0")</f>
        <v>44.88</v>
      </c>
      <c r="BO417" s="64">
        <f>IFERROR(1/J417*(X417/H417),"0")</f>
        <v>5.6116722783389444E-2</v>
      </c>
      <c r="BP417" s="64">
        <f>IFERROR(1/J417*(Y417/H417),"0")</f>
        <v>6.0606060606060608E-2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7.4074074074074066</v>
      </c>
      <c r="Y421" s="571">
        <f>IFERROR(Y417/H417,"0")+IFERROR(Y418/H418,"0")+IFERROR(Y419/H419,"0")+IFERROR(Y420/H420,"0")</f>
        <v>8</v>
      </c>
      <c r="Z421" s="571">
        <f>IFERROR(IF(Z417="",0,Z417),"0")+IFERROR(IF(Z418="",0,Z418),"0")+IFERROR(IF(Z419="",0,Z419),"0")+IFERROR(IF(Z420="",0,Z420),"0")</f>
        <v>7.2160000000000002E-2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40</v>
      </c>
      <c r="Y422" s="571">
        <f>IFERROR(SUM(Y417:Y420),"0")</f>
        <v>43.2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400</v>
      </c>
      <c r="Y438" s="570">
        <f t="shared" si="63"/>
        <v>401.28000000000003</v>
      </c>
      <c r="Z438" s="36">
        <f t="shared" si="64"/>
        <v>0.90895999999999999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427.27272727272725</v>
      </c>
      <c r="BN438" s="64">
        <f t="shared" si="66"/>
        <v>428.64</v>
      </c>
      <c r="BO438" s="64">
        <f t="shared" si="67"/>
        <v>0.72843822843822836</v>
      </c>
      <c r="BP438" s="64">
        <f t="shared" si="68"/>
        <v>0.73076923076923084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30</v>
      </c>
      <c r="Y441" s="570">
        <f t="shared" si="63"/>
        <v>31.68</v>
      </c>
      <c r="Z441" s="36">
        <f t="shared" si="64"/>
        <v>7.1760000000000004E-2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32.04545454545454</v>
      </c>
      <c r="BN441" s="64">
        <f t="shared" si="66"/>
        <v>33.839999999999996</v>
      </c>
      <c r="BO441" s="64">
        <f t="shared" si="67"/>
        <v>5.4632867132867136E-2</v>
      </c>
      <c r="BP441" s="64">
        <f t="shared" si="68"/>
        <v>5.7692307692307696E-2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81.439393939393938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82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0.98072000000000004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430</v>
      </c>
      <c r="Y452" s="571">
        <f>IFERROR(SUM(Y436:Y450),"0")</f>
        <v>432.96000000000004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370</v>
      </c>
      <c r="Y454" s="570">
        <f>IFERROR(IF(X454="",0,CEILING((X454/$H454),1)*$H454),"")</f>
        <v>374.88</v>
      </c>
      <c r="Z454" s="36">
        <f>IFERROR(IF(Y454=0,"",ROUNDUP(Y454/H454,0)*0.01196),"")</f>
        <v>0.84916000000000003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395.22727272727263</v>
      </c>
      <c r="BN454" s="64">
        <f>IFERROR(Y454*I454/H454,"0")</f>
        <v>400.43999999999994</v>
      </c>
      <c r="BO454" s="64">
        <f>IFERROR(1/J454*(X454/H454),"0")</f>
        <v>0.67380536130536139</v>
      </c>
      <c r="BP454" s="64">
        <f>IFERROR(1/J454*(Y454/H454),"0")</f>
        <v>0.68269230769230771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70.075757575757578</v>
      </c>
      <c r="Y457" s="571">
        <f>IFERROR(Y454/H454,"0")+IFERROR(Y455/H455,"0")+IFERROR(Y456/H456,"0")</f>
        <v>71</v>
      </c>
      <c r="Z457" s="571">
        <f>IFERROR(IF(Z454="",0,Z454),"0")+IFERROR(IF(Z455="",0,Z455),"0")+IFERROR(IF(Z456="",0,Z456),"0")</f>
        <v>0.84916000000000003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370</v>
      </c>
      <c r="Y458" s="571">
        <f>IFERROR(SUM(Y454:Y456),"0")</f>
        <v>374.88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30</v>
      </c>
      <c r="Y461" s="570">
        <f t="shared" si="69"/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32.04545454545454</v>
      </c>
      <c r="BN461" s="64">
        <f t="shared" si="71"/>
        <v>33.839999999999996</v>
      </c>
      <c r="BO461" s="64">
        <f t="shared" si="72"/>
        <v>5.4632867132867136E-2</v>
      </c>
      <c r="BP461" s="64">
        <f t="shared" si="73"/>
        <v>5.7692307692307696E-2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5.6818181818181817</v>
      </c>
      <c r="Y467" s="571">
        <f>IFERROR(Y460/H460,"0")+IFERROR(Y461/H461,"0")+IFERROR(Y462/H462,"0")+IFERROR(Y463/H463,"0")+IFERROR(Y464/H464,"0")+IFERROR(Y465/H465,"0")+IFERROR(Y466/H466,"0")</f>
        <v>6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7.1760000000000004E-2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30</v>
      </c>
      <c r="Y468" s="571">
        <f>IFERROR(SUM(Y460:Y466),"0")</f>
        <v>31.68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70</v>
      </c>
      <c r="Y480" s="570">
        <f>IFERROR(IF(X480="",0,CEILING((X480/$H480),1)*$H480),"")</f>
        <v>72</v>
      </c>
      <c r="Z480" s="36">
        <f>IFERROR(IF(Y480=0,"",ROUNDUP(Y480/H480,0)*0.01898),"")</f>
        <v>0.11388000000000001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72.537500000000009</v>
      </c>
      <c r="BN480" s="64">
        <f>IFERROR(Y480*I480/H480,"0")</f>
        <v>74.61</v>
      </c>
      <c r="BO480" s="64">
        <f>IFERROR(1/J480*(X480/H480),"0")</f>
        <v>9.1145833333333329E-2</v>
      </c>
      <c r="BP480" s="64">
        <f>IFERROR(1/J480*(Y480/H480),"0")</f>
        <v>9.375E-2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5.833333333333333</v>
      </c>
      <c r="Y482" s="571">
        <f>IFERROR(Y478/H478,"0")+IFERROR(Y479/H479,"0")+IFERROR(Y480/H480,"0")+IFERROR(Y481/H481,"0")</f>
        <v>6</v>
      </c>
      <c r="Z482" s="571">
        <f>IFERROR(IF(Z478="",0,Z478),"0")+IFERROR(IF(Z479="",0,Z479),"0")+IFERROR(IF(Z480="",0,Z480),"0")+IFERROR(IF(Z481="",0,Z481),"0")</f>
        <v>0.11388000000000001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70</v>
      </c>
      <c r="Y483" s="571">
        <f>IFERROR(SUM(Y478:Y481),"0")</f>
        <v>72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60</v>
      </c>
      <c r="Y493" s="570">
        <f>IFERROR(IF(X493="",0,CEILING((X493/$H493),1)*$H493),"")</f>
        <v>63</v>
      </c>
      <c r="Z493" s="36">
        <f>IFERROR(IF(Y493=0,"",ROUNDUP(Y493/H493,0)*0.00902),"")</f>
        <v>0.1353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63.857142857142854</v>
      </c>
      <c r="BN493" s="64">
        <f>IFERROR(Y493*I493/H493,"0")</f>
        <v>67.049999999999983</v>
      </c>
      <c r="BO493" s="64">
        <f>IFERROR(1/J493*(X493/H493),"0")</f>
        <v>0.10822510822510822</v>
      </c>
      <c r="BP493" s="64">
        <f>IFERROR(1/J493*(Y493/H493),"0")</f>
        <v>0.11363636363636365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14.285714285714285</v>
      </c>
      <c r="Y494" s="571">
        <f>IFERROR(Y492/H492,"0")+IFERROR(Y493/H493,"0")</f>
        <v>15</v>
      </c>
      <c r="Z494" s="571">
        <f>IFERROR(IF(Z492="",0,Z492),"0")+IFERROR(IF(Z493="",0,Z493),"0")</f>
        <v>0.1353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60</v>
      </c>
      <c r="Y495" s="571">
        <f>IFERROR(SUM(Y492:Y493),"0")</f>
        <v>63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6215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6270.02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6507.9653700295821</v>
      </c>
      <c r="Y512" s="571">
        <f>IFERROR(SUM(BN22:BN508),"0")</f>
        <v>6565.6740000000009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11</v>
      </c>
      <c r="Y513" s="38">
        <f>ROUNDUP(SUM(BP22:BP508),0)</f>
        <v>11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6782.9653700295821</v>
      </c>
      <c r="Y514" s="571">
        <f>GrossWeightTotalR+PalletQtyTotalR*25</f>
        <v>6840.6740000000009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698.89708715585925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706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11.555099999999999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64.800000000000011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140.4</v>
      </c>
      <c r="E521" s="46">
        <f>IFERROR(Y89*1,"0")+IFERROR(Y90*1,"0")+IFERROR(Y91*1,"0")+IFERROR(Y95*1,"0")+IFERROR(Y96*1,"0")+IFERROR(Y97*1,"0")+IFERROR(Y98*1,"0")+IFERROR(Y99*1,"0")+IFERROR(Y100*1,"0")</f>
        <v>140.4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1681.4</v>
      </c>
      <c r="S521" s="46">
        <f>IFERROR(Y339*1,"0")+IFERROR(Y340*1,"0")+IFERROR(Y341*1,"0")</f>
        <v>105.3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3120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43.2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839.52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135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2025-07-29T09:42:57Z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