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1,08,25 Ост СЫР филиалы\"/>
    </mc:Choice>
  </mc:AlternateContent>
  <xr:revisionPtr revIDLastSave="0" documentId="13_ncr:1_{0A64572C-F9F9-4C8F-9C6B-E7D92900D2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36" i="1" l="1"/>
  <c r="AH36" i="1" s="1"/>
  <c r="R42" i="1"/>
  <c r="R41" i="1"/>
  <c r="AH41" i="1" s="1"/>
  <c r="R33" i="1"/>
  <c r="R13" i="1"/>
  <c r="R9" i="1"/>
  <c r="R7" i="1"/>
  <c r="R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2" i="1"/>
  <c r="AH43" i="1"/>
  <c r="AH44" i="1"/>
  <c r="AH6" i="1"/>
  <c r="U44" i="1"/>
  <c r="U43" i="1"/>
  <c r="U42" i="1"/>
  <c r="V44" i="1"/>
  <c r="P44" i="1"/>
  <c r="L44" i="1"/>
  <c r="V43" i="1"/>
  <c r="P43" i="1"/>
  <c r="L43" i="1"/>
  <c r="V42" i="1"/>
  <c r="P42" i="1"/>
  <c r="L42" i="1"/>
  <c r="V41" i="1"/>
  <c r="P41" i="1"/>
  <c r="L41" i="1"/>
  <c r="V39" i="1"/>
  <c r="P39" i="1"/>
  <c r="U39" i="1" s="1"/>
  <c r="L39" i="1"/>
  <c r="P38" i="1"/>
  <c r="V38" i="1" s="1"/>
  <c r="L38" i="1"/>
  <c r="P37" i="1"/>
  <c r="U37" i="1" s="1"/>
  <c r="L37" i="1"/>
  <c r="Q36" i="1"/>
  <c r="P36" i="1"/>
  <c r="V36" i="1" s="1"/>
  <c r="L36" i="1"/>
  <c r="P35" i="1"/>
  <c r="U35" i="1" s="1"/>
  <c r="L35" i="1"/>
  <c r="P34" i="1"/>
  <c r="Q34" i="1" s="1"/>
  <c r="L34" i="1"/>
  <c r="P33" i="1"/>
  <c r="L33" i="1"/>
  <c r="P32" i="1"/>
  <c r="V32" i="1" s="1"/>
  <c r="L32" i="1"/>
  <c r="P31" i="1"/>
  <c r="U31" i="1" s="1"/>
  <c r="L31" i="1"/>
  <c r="V30" i="1"/>
  <c r="P30" i="1"/>
  <c r="U30" i="1" s="1"/>
  <c r="L30" i="1"/>
  <c r="P29" i="1"/>
  <c r="U29" i="1" s="1"/>
  <c r="L29" i="1"/>
  <c r="P28" i="1"/>
  <c r="V28" i="1" s="1"/>
  <c r="L28" i="1"/>
  <c r="P27" i="1"/>
  <c r="U27" i="1" s="1"/>
  <c r="L27" i="1"/>
  <c r="V26" i="1"/>
  <c r="P26" i="1"/>
  <c r="U26" i="1" s="1"/>
  <c r="L26" i="1"/>
  <c r="P25" i="1"/>
  <c r="U25" i="1" s="1"/>
  <c r="L25" i="1"/>
  <c r="P24" i="1"/>
  <c r="V24" i="1" s="1"/>
  <c r="L24" i="1"/>
  <c r="P23" i="1"/>
  <c r="U23" i="1" s="1"/>
  <c r="L23" i="1"/>
  <c r="V22" i="1"/>
  <c r="P22" i="1"/>
  <c r="U22" i="1" s="1"/>
  <c r="L22" i="1"/>
  <c r="P21" i="1"/>
  <c r="U21" i="1" s="1"/>
  <c r="L21" i="1"/>
  <c r="P20" i="1"/>
  <c r="V20" i="1" s="1"/>
  <c r="L20" i="1"/>
  <c r="P19" i="1"/>
  <c r="U19" i="1" s="1"/>
  <c r="L19" i="1"/>
  <c r="P18" i="1"/>
  <c r="Q18" i="1" s="1"/>
  <c r="L18" i="1"/>
  <c r="P17" i="1"/>
  <c r="U17" i="1" s="1"/>
  <c r="L17" i="1"/>
  <c r="V16" i="1"/>
  <c r="P16" i="1"/>
  <c r="U16" i="1" s="1"/>
  <c r="L16" i="1"/>
  <c r="P15" i="1"/>
  <c r="U15" i="1" s="1"/>
  <c r="L15" i="1"/>
  <c r="P14" i="1"/>
  <c r="V14" i="1" s="1"/>
  <c r="L14" i="1"/>
  <c r="Q13" i="1"/>
  <c r="P13" i="1"/>
  <c r="L13" i="1"/>
  <c r="P12" i="1"/>
  <c r="V12" i="1" s="1"/>
  <c r="L12" i="1"/>
  <c r="P11" i="1"/>
  <c r="U11" i="1" s="1"/>
  <c r="L11" i="1"/>
  <c r="P10" i="1"/>
  <c r="V10" i="1" s="1"/>
  <c r="L10" i="1"/>
  <c r="V9" i="1"/>
  <c r="P9" i="1"/>
  <c r="U9" i="1" s="1"/>
  <c r="L9" i="1"/>
  <c r="P8" i="1"/>
  <c r="V8" i="1" s="1"/>
  <c r="L8" i="1"/>
  <c r="L5" i="1" s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U32" i="1" l="1"/>
  <c r="U28" i="1"/>
  <c r="U24" i="1"/>
  <c r="U20" i="1"/>
  <c r="U14" i="1"/>
  <c r="P5" i="1"/>
  <c r="V7" i="1"/>
  <c r="V11" i="1"/>
  <c r="V37" i="1"/>
  <c r="U36" i="1"/>
  <c r="U41" i="1"/>
  <c r="U13" i="1"/>
  <c r="U33" i="1"/>
  <c r="Q5" i="1"/>
  <c r="V17" i="1"/>
  <c r="V18" i="1"/>
  <c r="V33" i="1"/>
  <c r="V34" i="1"/>
  <c r="U6" i="1"/>
  <c r="U38" i="1"/>
  <c r="U34" i="1"/>
  <c r="U18" i="1"/>
  <c r="U12" i="1"/>
  <c r="U10" i="1"/>
  <c r="U8" i="1"/>
  <c r="AH5" i="1"/>
  <c r="V13" i="1"/>
  <c r="V15" i="1"/>
  <c r="Q17" i="1"/>
  <c r="V19" i="1"/>
  <c r="V21" i="1"/>
  <c r="V23" i="1"/>
  <c r="V25" i="1"/>
  <c r="V27" i="1"/>
  <c r="V29" i="1"/>
  <c r="V31" i="1"/>
  <c r="Q33" i="1"/>
  <c r="V35" i="1"/>
</calcChain>
</file>

<file path=xl/sharedStrings.xml><?xml version="1.0" encoding="utf-8"?>
<sst xmlns="http://schemas.openxmlformats.org/spreadsheetml/2006/main" count="181" uniqueCount="95">
  <si>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</si>
  <si>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</si>
  <si>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</si>
  <si>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</si>
  <si>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</si>
  <si>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</si>
  <si>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</si>
  <si>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</si>
  <si>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</si>
  <si>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</si>
  <si>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</si>
  <si>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</si>
  <si>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</si>
  <si>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</si>
  <si>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</si>
  <si>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</si>
  <si>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</si>
  <si>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</si>
  <si>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</si>
  <si>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</si>
  <si>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</si>
  <si>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</si>
  <si>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</si>
  <si>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</si>
  <si>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</si>
  <si>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</si>
  <si>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</si>
  <si>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</si>
  <si>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</si>
  <si>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</si>
  <si>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</si>
  <si>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</si>
  <si>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</si>
  <si>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</si>
  <si>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</si>
  <si>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9988438 Плавленый Сыр 45% "С ветчиной" СТМ"ПапаМожет" 180гр  Останкино</t>
  </si>
  <si>
    <t>шт</t>
  </si>
  <si>
    <t>общий прайс, мало на остатках</t>
  </si>
  <si>
    <t>9988445 Плавленый Сыр 45%"С грибами" СТМ"ПапаМожет" 180 гр  Останкино</t>
  </si>
  <si>
    <t>нужно увеличить продажи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</si>
  <si>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</si>
  <si>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</si>
  <si>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</si>
  <si>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</si>
  <si>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</si>
  <si>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</si>
  <si>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</si>
  <si>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</si>
  <si>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</si>
  <si>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</si>
  <si>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</si>
  <si>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</si>
  <si>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</si>
  <si>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</si>
  <si>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</si>
  <si>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</si>
  <si>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</si>
  <si>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</si>
  <si>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</si>
  <si>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</si>
  <si>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</si>
  <si>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</si>
  <si>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</si>
  <si>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</si>
  <si>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</si>
  <si>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</si>
  <si>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</si>
  <si>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</si>
  <si>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</si>
  <si>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</si>
  <si>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</si>
  <si>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</si>
  <si>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</si>
  <si>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</si>
  <si>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</si>
  <si>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</si>
  <si>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</si>
  <si>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</si>
  <si>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</si>
  <si>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</si>
  <si>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</si>
  <si>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</si>
  <si>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</si>
  <si>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</si>
  <si>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</si>
  <si>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</si>
  <si>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</si>
  <si>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</si>
  <si>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</si>
  <si>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</si>
  <si>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</si>
  <si>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мин - 28шт / с 13,08,25 заказываем для ОП</t>
  </si>
  <si>
    <t>с 13,08,25 заказываем для ОП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</si>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</sst>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1" xfId="1" applyNumberFormat="1" applyFill="1" applyBorder="1"/>
    <xf numFmtId="164" fontId="1" fillId="6" borderId="2" xfId="1" applyNumberFormat="1" applyFill="1" applyBorder="1"/>
    <xf numFmtId="164" fontId="1" fillId="6" borderId="3" xfId="1" applyNumberFormat="1" applyFill="1" applyBorder="1"/>
    <xf numFmtId="2" fontId="1" fillId="6" borderId="0" xfId="1" applyNumberFormat="1" applyFill="1"/>
    <xf numFmtId="164" fontId="1" fillId="6" borderId="0" xfId="1" applyNumberFormat="1" applyFill="1"/>
    <xf numFmtId="164" fontId="1" fillId="7" borderId="0" xfId="1" applyNumberFormat="1" applyFill="1"/>
    <xf numFmtId="2" fontId="1" fillId="7" borderId="0" xfId="1" applyNumberFormat="1" applyFill="1"/>
    <xf numFmtId="164" fontId="3" fillId="2" borderId="0" xfId="1" applyNumberFormat="1" applyFont="1" applyFill="1"/>
    <xf numFmtId="164" fontId="2" fillId="8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1" fillId="6" borderId="7" xfId="1" applyNumberFormat="1" applyFill="1" applyBorder="1"/>
    <xf numFmtId="164" fontId="1" fillId="9" borderId="0" xfId="1" applyNumberFormat="1" applyFill="1"/>
    <xf numFmtId="164" fontId="4" fillId="9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ColWidth="9" defaultRowHeight="15"/>
  <cols>
    <col min="1" max="1" width="69" customWidth="1"/>
    <col min="2" max="2" width="3" customWidth="1"/>
    <col min="3" max="4" width="6" customWidth="1"/>
    <col min="5" max="6" width="7" customWidth="1"/>
    <col min="7" max="7" width="4.710937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6.140625" customWidth="1"/>
    <col min="21" max="22" width="5" customWidth="1"/>
    <col min="23" max="32" width="6" customWidth="1"/>
    <col min="33" max="33" width="33.5703125" customWidth="1"/>
    <col min="34" max="34" width="7" customWidth="1"/>
    <col min="35" max="51" width="3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4" t="s">
        <v>16</v>
      </c>
      <c r="R3" s="24" t="s">
        <v>93</v>
      </c>
      <c r="S3" s="25" t="s">
        <v>17</v>
      </c>
      <c r="T3" s="25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 t="s">
        <v>94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SUM(E6:E494)</f>
        <v>169.30900000000003</v>
      </c>
      <c r="F5" s="6">
        <f>SUM(F6:F494)</f>
        <v>297.988</v>
      </c>
      <c r="G5" s="3"/>
      <c r="H5" s="2"/>
      <c r="I5" s="2"/>
      <c r="J5" s="2"/>
      <c r="K5" s="6">
        <f t="shared" ref="K5:S5" si="0">SUM(K6:K494)</f>
        <v>188</v>
      </c>
      <c r="L5" s="6">
        <f t="shared" si="0"/>
        <v>-18.691000000000003</v>
      </c>
      <c r="M5" s="6">
        <f t="shared" si="0"/>
        <v>0</v>
      </c>
      <c r="N5" s="6">
        <f t="shared" si="0"/>
        <v>0</v>
      </c>
      <c r="O5" s="6">
        <f t="shared" si="0"/>
        <v>243</v>
      </c>
      <c r="P5" s="6">
        <f t="shared" si="0"/>
        <v>33.861799999999995</v>
      </c>
      <c r="Q5" s="6">
        <f t="shared" si="0"/>
        <v>245.93</v>
      </c>
      <c r="R5" s="6">
        <f>SUM(R6:R39)</f>
        <v>424</v>
      </c>
      <c r="S5" s="6">
        <f t="shared" si="0"/>
        <v>550</v>
      </c>
      <c r="T5" s="2"/>
      <c r="U5" s="2"/>
      <c r="V5" s="2"/>
      <c r="W5" s="6">
        <f t="shared" ref="W5:AF5" si="1">SUM(W6:W494)</f>
        <v>29.220599999999994</v>
      </c>
      <c r="X5" s="6">
        <f t="shared" si="1"/>
        <v>29.529200000000003</v>
      </c>
      <c r="Y5" s="6">
        <f t="shared" si="1"/>
        <v>35.285600000000002</v>
      </c>
      <c r="Z5" s="6">
        <f t="shared" si="1"/>
        <v>27.4</v>
      </c>
      <c r="AA5" s="6">
        <f t="shared" si="1"/>
        <v>43.201600000000006</v>
      </c>
      <c r="AB5" s="6">
        <f t="shared" si="1"/>
        <v>26.0656</v>
      </c>
      <c r="AC5" s="6">
        <f t="shared" si="1"/>
        <v>9.4456000000000007</v>
      </c>
      <c r="AD5" s="6">
        <f t="shared" si="1"/>
        <v>20.988000000000003</v>
      </c>
      <c r="AE5" s="6">
        <f t="shared" si="1"/>
        <v>40.7136</v>
      </c>
      <c r="AF5" s="6">
        <f t="shared" si="1"/>
        <v>46.473399999999991</v>
      </c>
      <c r="AG5" s="2"/>
      <c r="AH5" s="6">
        <f>SUM(AH6:AH494)</f>
        <v>114.59999999999998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35</v>
      </c>
      <c r="B6" s="2" t="s">
        <v>36</v>
      </c>
      <c r="C6" s="2"/>
      <c r="D6" s="2">
        <v>16</v>
      </c>
      <c r="E6" s="2">
        <v>3</v>
      </c>
      <c r="F6" s="2">
        <v>13</v>
      </c>
      <c r="G6" s="3">
        <v>0.18</v>
      </c>
      <c r="H6" s="2">
        <v>270</v>
      </c>
      <c r="I6" s="2">
        <v>9988438</v>
      </c>
      <c r="J6" s="2"/>
      <c r="K6" s="2">
        <v>3</v>
      </c>
      <c r="L6" s="2">
        <f t="shared" ref="L6:L39" si="2">E6-K6</f>
        <v>0</v>
      </c>
      <c r="M6" s="2"/>
      <c r="N6" s="2"/>
      <c r="O6" s="2"/>
      <c r="P6" s="2">
        <f>E6/5</f>
        <v>0.6</v>
      </c>
      <c r="Q6" s="26"/>
      <c r="R6" s="26">
        <f>S6</f>
        <v>10</v>
      </c>
      <c r="S6" s="26">
        <v>10</v>
      </c>
      <c r="T6" s="2" t="s">
        <v>37</v>
      </c>
      <c r="U6" s="2">
        <f>(F6+O6+R6)/P6</f>
        <v>38.333333333333336</v>
      </c>
      <c r="V6" s="2">
        <f t="shared" ref="V6:V39" si="3">(F6+O6)/P6</f>
        <v>21.666666666666668</v>
      </c>
      <c r="W6" s="2">
        <v>0.6</v>
      </c>
      <c r="X6" s="2">
        <v>1.8</v>
      </c>
      <c r="Y6" s="2">
        <v>0.8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0.8</v>
      </c>
      <c r="AG6" s="2"/>
      <c r="AH6" s="2">
        <f>G6*R6</f>
        <v>1.7999999999999998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38</v>
      </c>
      <c r="B7" s="2" t="s">
        <v>36</v>
      </c>
      <c r="C7" s="2">
        <v>26</v>
      </c>
      <c r="D7" s="2"/>
      <c r="E7" s="2">
        <v>6</v>
      </c>
      <c r="F7" s="2">
        <v>20</v>
      </c>
      <c r="G7" s="3">
        <v>0.18</v>
      </c>
      <c r="H7" s="2">
        <v>270</v>
      </c>
      <c r="I7" s="2">
        <v>9988445</v>
      </c>
      <c r="J7" s="2"/>
      <c r="K7" s="2">
        <v>6</v>
      </c>
      <c r="L7" s="2">
        <f t="shared" si="2"/>
        <v>0</v>
      </c>
      <c r="M7" s="2"/>
      <c r="N7" s="2"/>
      <c r="O7" s="2"/>
      <c r="P7" s="2">
        <f t="shared" ref="P7:P44" si="4">E7/5</f>
        <v>1.2</v>
      </c>
      <c r="Q7" s="26"/>
      <c r="R7" s="26">
        <f>S7</f>
        <v>10</v>
      </c>
      <c r="S7" s="26">
        <v>10</v>
      </c>
      <c r="T7" s="2" t="s">
        <v>37</v>
      </c>
      <c r="U7" s="2">
        <f t="shared" ref="U7:U44" si="5">(F7+O7+R7)/P7</f>
        <v>25</v>
      </c>
      <c r="V7" s="2">
        <f t="shared" si="3"/>
        <v>16.666666666666668</v>
      </c>
      <c r="W7" s="2">
        <v>1.2</v>
      </c>
      <c r="X7" s="2">
        <v>0.6</v>
      </c>
      <c r="Y7" s="2">
        <v>0.6</v>
      </c>
      <c r="Z7" s="2">
        <v>0</v>
      </c>
      <c r="AA7" s="2">
        <v>1.8</v>
      </c>
      <c r="AB7" s="2">
        <v>0.2</v>
      </c>
      <c r="AC7" s="2">
        <v>0</v>
      </c>
      <c r="AD7" s="2">
        <v>1</v>
      </c>
      <c r="AE7" s="2">
        <v>0.6</v>
      </c>
      <c r="AF7" s="2">
        <v>0.6</v>
      </c>
      <c r="AG7" s="30" t="s">
        <v>39</v>
      </c>
      <c r="AH7" s="2">
        <f t="shared" ref="AH7:AH44" si="6">G7*R7</f>
        <v>1.7999999999999998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7" t="s">
        <v>40</v>
      </c>
      <c r="B8" s="7" t="s">
        <v>36</v>
      </c>
      <c r="C8" s="7"/>
      <c r="D8" s="7"/>
      <c r="E8" s="7"/>
      <c r="F8" s="7"/>
      <c r="G8" s="8">
        <v>0</v>
      </c>
      <c r="H8" s="7">
        <v>270</v>
      </c>
      <c r="I8" s="7">
        <v>9988452</v>
      </c>
      <c r="J8" s="7"/>
      <c r="K8" s="7"/>
      <c r="L8" s="7">
        <f t="shared" si="2"/>
        <v>0</v>
      </c>
      <c r="M8" s="7"/>
      <c r="N8" s="7"/>
      <c r="O8" s="7"/>
      <c r="P8" s="7">
        <f t="shared" si="4"/>
        <v>0</v>
      </c>
      <c r="Q8" s="27"/>
      <c r="R8" s="27"/>
      <c r="S8" s="27"/>
      <c r="T8" s="7"/>
      <c r="U8" s="2" t="e">
        <f t="shared" si="5"/>
        <v>#DIV/0!</v>
      </c>
      <c r="V8" s="7" t="e">
        <f t="shared" si="3"/>
        <v>#DIV/0!</v>
      </c>
      <c r="W8" s="7">
        <v>0</v>
      </c>
      <c r="X8" s="7">
        <v>0</v>
      </c>
      <c r="Y8" s="7">
        <v>0</v>
      </c>
      <c r="Z8" s="7">
        <v>0</v>
      </c>
      <c r="AA8" s="7">
        <v>0.4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 t="s">
        <v>41</v>
      </c>
      <c r="AH8" s="2">
        <f t="shared" si="6"/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7" t="s">
        <v>42</v>
      </c>
      <c r="B9" s="7" t="s">
        <v>36</v>
      </c>
      <c r="C9" s="7"/>
      <c r="D9" s="7"/>
      <c r="E9" s="7"/>
      <c r="F9" s="7"/>
      <c r="G9" s="8">
        <v>0.4</v>
      </c>
      <c r="H9" s="7">
        <v>270</v>
      </c>
      <c r="I9" s="7">
        <v>9988476</v>
      </c>
      <c r="J9" s="7"/>
      <c r="K9" s="7"/>
      <c r="L9" s="7">
        <f t="shared" si="2"/>
        <v>0</v>
      </c>
      <c r="M9" s="7"/>
      <c r="N9" s="7"/>
      <c r="O9" s="7"/>
      <c r="P9" s="7">
        <f t="shared" si="4"/>
        <v>0</v>
      </c>
      <c r="Q9" s="27"/>
      <c r="R9" s="26">
        <f>S9</f>
        <v>20</v>
      </c>
      <c r="S9" s="27">
        <v>20</v>
      </c>
      <c r="T9" s="2" t="s">
        <v>37</v>
      </c>
      <c r="U9" s="2" t="e">
        <f t="shared" si="5"/>
        <v>#DIV/0!</v>
      </c>
      <c r="V9" s="7" t="e">
        <f t="shared" si="3"/>
        <v>#DIV/0!</v>
      </c>
      <c r="W9" s="7">
        <v>0</v>
      </c>
      <c r="X9" s="7">
        <v>0</v>
      </c>
      <c r="Y9" s="7">
        <v>0.2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0.4</v>
      </c>
      <c r="AG9" s="7" t="s">
        <v>91</v>
      </c>
      <c r="AH9" s="2">
        <f t="shared" si="6"/>
        <v>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7" t="s">
        <v>43</v>
      </c>
      <c r="B10" s="7" t="s">
        <v>36</v>
      </c>
      <c r="C10" s="7"/>
      <c r="D10" s="7"/>
      <c r="E10" s="7"/>
      <c r="F10" s="7"/>
      <c r="G10" s="8">
        <v>0</v>
      </c>
      <c r="H10" s="7">
        <v>150</v>
      </c>
      <c r="I10" s="7">
        <v>5034819</v>
      </c>
      <c r="J10" s="7"/>
      <c r="K10" s="7">
        <v>1</v>
      </c>
      <c r="L10" s="7">
        <f t="shared" si="2"/>
        <v>-1</v>
      </c>
      <c r="M10" s="7"/>
      <c r="N10" s="7"/>
      <c r="O10" s="7"/>
      <c r="P10" s="7">
        <f t="shared" si="4"/>
        <v>0</v>
      </c>
      <c r="Q10" s="27"/>
      <c r="R10" s="27"/>
      <c r="S10" s="27"/>
      <c r="T10" s="7"/>
      <c r="U10" s="2" t="e">
        <f t="shared" si="5"/>
        <v>#DIV/0!</v>
      </c>
      <c r="V10" s="7" t="e">
        <f t="shared" si="3"/>
        <v>#DIV/0!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 t="s">
        <v>44</v>
      </c>
      <c r="AH10" s="2">
        <f t="shared" si="6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7" t="s">
        <v>45</v>
      </c>
      <c r="B11" s="7" t="s">
        <v>46</v>
      </c>
      <c r="C11" s="7"/>
      <c r="D11" s="7"/>
      <c r="E11" s="7"/>
      <c r="F11" s="7"/>
      <c r="G11" s="8">
        <v>0</v>
      </c>
      <c r="H11" s="7">
        <v>150</v>
      </c>
      <c r="I11" s="7">
        <v>5041251</v>
      </c>
      <c r="J11" s="7"/>
      <c r="K11" s="7"/>
      <c r="L11" s="7">
        <f t="shared" si="2"/>
        <v>0</v>
      </c>
      <c r="M11" s="7"/>
      <c r="N11" s="7"/>
      <c r="O11" s="7"/>
      <c r="P11" s="7">
        <f t="shared" si="4"/>
        <v>0</v>
      </c>
      <c r="Q11" s="27"/>
      <c r="R11" s="27"/>
      <c r="S11" s="27"/>
      <c r="T11" s="7"/>
      <c r="U11" s="2" t="e">
        <f t="shared" si="5"/>
        <v>#DIV/0!</v>
      </c>
      <c r="V11" s="7" t="e">
        <f t="shared" si="3"/>
        <v>#DIV/0!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 t="s">
        <v>44</v>
      </c>
      <c r="AH11" s="2">
        <f t="shared" si="6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7" t="s">
        <v>47</v>
      </c>
      <c r="B12" s="7" t="s">
        <v>36</v>
      </c>
      <c r="C12" s="7"/>
      <c r="D12" s="7"/>
      <c r="E12" s="7"/>
      <c r="F12" s="7"/>
      <c r="G12" s="8">
        <v>0</v>
      </c>
      <c r="H12" s="7">
        <v>90</v>
      </c>
      <c r="I12" s="7">
        <v>8444163</v>
      </c>
      <c r="J12" s="7"/>
      <c r="K12" s="7"/>
      <c r="L12" s="7">
        <f t="shared" si="2"/>
        <v>0</v>
      </c>
      <c r="M12" s="7"/>
      <c r="N12" s="7"/>
      <c r="O12" s="7"/>
      <c r="P12" s="7">
        <f t="shared" si="4"/>
        <v>0</v>
      </c>
      <c r="Q12" s="27"/>
      <c r="R12" s="27"/>
      <c r="S12" s="27"/>
      <c r="T12" s="7"/>
      <c r="U12" s="2" t="e">
        <f t="shared" si="5"/>
        <v>#DIV/0!</v>
      </c>
      <c r="V12" s="7" t="e">
        <f t="shared" si="3"/>
        <v>#DIV/0!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 t="s">
        <v>44</v>
      </c>
      <c r="AH12" s="2">
        <f t="shared" si="6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48</v>
      </c>
      <c r="B13" s="2" t="s">
        <v>36</v>
      </c>
      <c r="C13" s="2">
        <v>23</v>
      </c>
      <c r="D13" s="2"/>
      <c r="E13" s="2">
        <v>20</v>
      </c>
      <c r="F13" s="2">
        <v>3</v>
      </c>
      <c r="G13" s="3">
        <v>0.18</v>
      </c>
      <c r="H13" s="2">
        <v>150</v>
      </c>
      <c r="I13" s="2">
        <v>5038411</v>
      </c>
      <c r="J13" s="2"/>
      <c r="K13" s="2">
        <v>20</v>
      </c>
      <c r="L13" s="2">
        <f t="shared" si="2"/>
        <v>0</v>
      </c>
      <c r="M13" s="2"/>
      <c r="N13" s="2"/>
      <c r="O13" s="2">
        <v>45</v>
      </c>
      <c r="P13" s="2">
        <f t="shared" si="4"/>
        <v>4</v>
      </c>
      <c r="Q13" s="26">
        <f t="shared" ref="Q13" si="7">20*P13-O13-F13</f>
        <v>32</v>
      </c>
      <c r="R13" s="26">
        <f t="shared" ref="R13" si="8">S13</f>
        <v>60</v>
      </c>
      <c r="S13" s="26">
        <v>60</v>
      </c>
      <c r="T13" s="2" t="s">
        <v>37</v>
      </c>
      <c r="U13" s="2">
        <f t="shared" si="5"/>
        <v>27</v>
      </c>
      <c r="V13" s="2">
        <f t="shared" si="3"/>
        <v>12</v>
      </c>
      <c r="W13" s="2">
        <v>3.4</v>
      </c>
      <c r="X13" s="2">
        <v>2</v>
      </c>
      <c r="Y13" s="2">
        <v>2.6</v>
      </c>
      <c r="Z13" s="2">
        <v>3.2</v>
      </c>
      <c r="AA13" s="2">
        <v>3</v>
      </c>
      <c r="AB13" s="2">
        <v>1.2</v>
      </c>
      <c r="AC13" s="2">
        <v>0</v>
      </c>
      <c r="AD13" s="2">
        <v>0</v>
      </c>
      <c r="AE13" s="2">
        <v>0.2</v>
      </c>
      <c r="AF13" s="2">
        <v>3.4</v>
      </c>
      <c r="AG13" s="2"/>
      <c r="AH13" s="2">
        <f t="shared" si="6"/>
        <v>10.799999999999999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49</v>
      </c>
      <c r="B14" s="2" t="s">
        <v>36</v>
      </c>
      <c r="C14" s="2">
        <v>45</v>
      </c>
      <c r="D14" s="2"/>
      <c r="E14" s="2">
        <v>25</v>
      </c>
      <c r="F14" s="2">
        <v>20</v>
      </c>
      <c r="G14" s="3">
        <v>0.18</v>
      </c>
      <c r="H14" s="2">
        <v>150</v>
      </c>
      <c r="I14" s="2">
        <v>5038459</v>
      </c>
      <c r="J14" s="2"/>
      <c r="K14" s="2">
        <v>25</v>
      </c>
      <c r="L14" s="2">
        <f t="shared" si="2"/>
        <v>0</v>
      </c>
      <c r="M14" s="2"/>
      <c r="N14" s="2"/>
      <c r="O14" s="2">
        <v>91</v>
      </c>
      <c r="P14" s="2">
        <f t="shared" si="4"/>
        <v>5</v>
      </c>
      <c r="Q14" s="26"/>
      <c r="R14" s="26">
        <v>40</v>
      </c>
      <c r="S14" s="26">
        <v>100</v>
      </c>
      <c r="T14" s="2" t="s">
        <v>37</v>
      </c>
      <c r="U14" s="2">
        <f t="shared" si="5"/>
        <v>30.2</v>
      </c>
      <c r="V14" s="2">
        <f t="shared" si="3"/>
        <v>22.2</v>
      </c>
      <c r="W14" s="2">
        <v>6.8</v>
      </c>
      <c r="X14" s="2">
        <v>3.6</v>
      </c>
      <c r="Y14" s="2">
        <v>7.4</v>
      </c>
      <c r="Z14" s="2">
        <v>4</v>
      </c>
      <c r="AA14" s="2">
        <v>6</v>
      </c>
      <c r="AB14" s="2">
        <v>3</v>
      </c>
      <c r="AC14" s="2">
        <v>0</v>
      </c>
      <c r="AD14" s="2">
        <v>0</v>
      </c>
      <c r="AE14" s="2">
        <v>5</v>
      </c>
      <c r="AF14" s="2">
        <v>7</v>
      </c>
      <c r="AG14" s="2"/>
      <c r="AH14" s="2">
        <f t="shared" si="6"/>
        <v>7.1999999999999993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7" t="s">
        <v>50</v>
      </c>
      <c r="B15" s="7" t="s">
        <v>36</v>
      </c>
      <c r="C15" s="7"/>
      <c r="D15" s="7"/>
      <c r="E15" s="7"/>
      <c r="F15" s="7"/>
      <c r="G15" s="8">
        <v>0</v>
      </c>
      <c r="H15" s="7">
        <v>150</v>
      </c>
      <c r="I15" s="7">
        <v>5038831</v>
      </c>
      <c r="J15" s="7"/>
      <c r="K15" s="7"/>
      <c r="L15" s="7">
        <f t="shared" si="2"/>
        <v>0</v>
      </c>
      <c r="M15" s="7"/>
      <c r="N15" s="7"/>
      <c r="O15" s="7"/>
      <c r="P15" s="7">
        <f t="shared" si="4"/>
        <v>0</v>
      </c>
      <c r="Q15" s="27"/>
      <c r="R15" s="27"/>
      <c r="S15" s="27"/>
      <c r="T15" s="7"/>
      <c r="U15" s="2" t="e">
        <f t="shared" si="5"/>
        <v>#DIV/0!</v>
      </c>
      <c r="V15" s="7" t="e">
        <f t="shared" si="3"/>
        <v>#DIV/0!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 t="s">
        <v>44</v>
      </c>
      <c r="AH15" s="2">
        <f t="shared" si="6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7" t="s">
        <v>51</v>
      </c>
      <c r="B16" s="7" t="s">
        <v>36</v>
      </c>
      <c r="C16" s="7"/>
      <c r="D16" s="7"/>
      <c r="E16" s="7"/>
      <c r="F16" s="7"/>
      <c r="G16" s="8">
        <v>0</v>
      </c>
      <c r="H16" s="7">
        <v>120</v>
      </c>
      <c r="I16" s="7">
        <v>5038855</v>
      </c>
      <c r="J16" s="7"/>
      <c r="K16" s="7"/>
      <c r="L16" s="7">
        <f t="shared" si="2"/>
        <v>0</v>
      </c>
      <c r="M16" s="7"/>
      <c r="N16" s="7"/>
      <c r="O16" s="7"/>
      <c r="P16" s="7">
        <f t="shared" si="4"/>
        <v>0</v>
      </c>
      <c r="Q16" s="27"/>
      <c r="R16" s="27"/>
      <c r="S16" s="27"/>
      <c r="T16" s="7"/>
      <c r="U16" s="2" t="e">
        <f t="shared" si="5"/>
        <v>#DIV/0!</v>
      </c>
      <c r="V16" s="7" t="e">
        <f t="shared" si="3"/>
        <v>#DIV/0!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 t="s">
        <v>44</v>
      </c>
      <c r="AH16" s="2">
        <f t="shared" si="6"/>
        <v>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52</v>
      </c>
      <c r="B17" s="2" t="s">
        <v>36</v>
      </c>
      <c r="C17" s="2">
        <v>53</v>
      </c>
      <c r="D17" s="2"/>
      <c r="E17" s="2">
        <v>26</v>
      </c>
      <c r="F17" s="2">
        <v>27</v>
      </c>
      <c r="G17" s="3">
        <v>0.18</v>
      </c>
      <c r="H17" s="2">
        <v>150</v>
      </c>
      <c r="I17" s="2">
        <v>5038435</v>
      </c>
      <c r="J17" s="2"/>
      <c r="K17" s="2">
        <v>26</v>
      </c>
      <c r="L17" s="2">
        <f t="shared" si="2"/>
        <v>0</v>
      </c>
      <c r="M17" s="2"/>
      <c r="N17" s="2"/>
      <c r="O17" s="2">
        <v>31</v>
      </c>
      <c r="P17" s="2">
        <f t="shared" si="4"/>
        <v>5.2</v>
      </c>
      <c r="Q17" s="26">
        <f t="shared" ref="Q17:Q18" si="9">20*P17-O17-F17</f>
        <v>46</v>
      </c>
      <c r="R17" s="26">
        <v>100</v>
      </c>
      <c r="S17" s="26">
        <v>150</v>
      </c>
      <c r="T17" s="2" t="s">
        <v>37</v>
      </c>
      <c r="U17" s="2">
        <f t="shared" si="5"/>
        <v>30.384615384615383</v>
      </c>
      <c r="V17" s="2">
        <f t="shared" si="3"/>
        <v>11.153846153846153</v>
      </c>
      <c r="W17" s="2">
        <v>4.2</v>
      </c>
      <c r="X17" s="2">
        <v>4.8</v>
      </c>
      <c r="Y17" s="2">
        <v>9</v>
      </c>
      <c r="Z17" s="2">
        <v>6.4</v>
      </c>
      <c r="AA17" s="2">
        <v>6.8</v>
      </c>
      <c r="AB17" s="2">
        <v>2.4</v>
      </c>
      <c r="AC17" s="2">
        <v>0</v>
      </c>
      <c r="AD17" s="2">
        <v>2.2000000000000002</v>
      </c>
      <c r="AE17" s="2">
        <v>10</v>
      </c>
      <c r="AF17" s="2">
        <v>6.6</v>
      </c>
      <c r="AG17" s="2" t="s">
        <v>39</v>
      </c>
      <c r="AH17" s="2">
        <f t="shared" si="6"/>
        <v>18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53</v>
      </c>
      <c r="B18" s="2" t="s">
        <v>36</v>
      </c>
      <c r="C18" s="2">
        <v>19</v>
      </c>
      <c r="D18" s="2"/>
      <c r="E18" s="2">
        <v>17</v>
      </c>
      <c r="F18" s="2">
        <v>2</v>
      </c>
      <c r="G18" s="3">
        <v>0.18</v>
      </c>
      <c r="H18" s="2">
        <v>120</v>
      </c>
      <c r="I18" s="2">
        <v>5038398</v>
      </c>
      <c r="J18" s="2"/>
      <c r="K18" s="2">
        <v>17</v>
      </c>
      <c r="L18" s="2">
        <f t="shared" si="2"/>
        <v>0</v>
      </c>
      <c r="M18" s="2"/>
      <c r="N18" s="2"/>
      <c r="O18" s="2">
        <v>45</v>
      </c>
      <c r="P18" s="2">
        <f t="shared" si="4"/>
        <v>3.4</v>
      </c>
      <c r="Q18" s="26">
        <f t="shared" si="9"/>
        <v>21</v>
      </c>
      <c r="R18" s="26">
        <v>50</v>
      </c>
      <c r="S18" s="26">
        <v>100</v>
      </c>
      <c r="T18" s="2" t="s">
        <v>37</v>
      </c>
      <c r="U18" s="2">
        <f t="shared" si="5"/>
        <v>28.529411764705884</v>
      </c>
      <c r="V18" s="2">
        <f t="shared" si="3"/>
        <v>13.823529411764707</v>
      </c>
      <c r="W18" s="2">
        <v>3.2</v>
      </c>
      <c r="X18" s="2">
        <v>2.2000000000000002</v>
      </c>
      <c r="Y18" s="2">
        <v>4.2</v>
      </c>
      <c r="Z18" s="2">
        <v>3.4</v>
      </c>
      <c r="AA18" s="2">
        <v>3.6</v>
      </c>
      <c r="AB18" s="2">
        <v>1.2</v>
      </c>
      <c r="AC18" s="2">
        <v>0</v>
      </c>
      <c r="AD18" s="2">
        <v>7.4</v>
      </c>
      <c r="AE18" s="2">
        <v>5.8</v>
      </c>
      <c r="AF18" s="2">
        <v>4.2</v>
      </c>
      <c r="AG18" s="2"/>
      <c r="AH18" s="2">
        <f t="shared" si="6"/>
        <v>9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9" t="s">
        <v>54</v>
      </c>
      <c r="B19" s="10" t="s">
        <v>46</v>
      </c>
      <c r="C19" s="10"/>
      <c r="D19" s="10"/>
      <c r="E19" s="10"/>
      <c r="F19" s="11"/>
      <c r="G19" s="3">
        <v>1</v>
      </c>
      <c r="H19" s="2">
        <v>150</v>
      </c>
      <c r="I19" s="2">
        <v>8785242</v>
      </c>
      <c r="J19" s="2"/>
      <c r="K19" s="2"/>
      <c r="L19" s="2">
        <f t="shared" si="2"/>
        <v>0</v>
      </c>
      <c r="M19" s="2"/>
      <c r="N19" s="2"/>
      <c r="O19" s="2"/>
      <c r="P19" s="2">
        <f t="shared" si="4"/>
        <v>0</v>
      </c>
      <c r="Q19" s="26"/>
      <c r="R19" s="26"/>
      <c r="S19" s="26"/>
      <c r="T19" s="2"/>
      <c r="U19" s="2" t="e">
        <f t="shared" si="5"/>
        <v>#DIV/0!</v>
      </c>
      <c r="V19" s="2" t="e">
        <f t="shared" si="3"/>
        <v>#DIV/0!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 t="s">
        <v>55</v>
      </c>
      <c r="AH19" s="2">
        <f t="shared" si="6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12" t="s">
        <v>56</v>
      </c>
      <c r="B20" s="13" t="s">
        <v>46</v>
      </c>
      <c r="C20" s="13">
        <v>32.926000000000002</v>
      </c>
      <c r="D20" s="13"/>
      <c r="E20" s="13"/>
      <c r="F20" s="14">
        <v>32.926000000000002</v>
      </c>
      <c r="G20" s="15">
        <v>0</v>
      </c>
      <c r="H20" s="16" t="e">
        <v>#N/A</v>
      </c>
      <c r="I20" s="16" t="s">
        <v>57</v>
      </c>
      <c r="J20" s="16" t="s">
        <v>54</v>
      </c>
      <c r="K20" s="16"/>
      <c r="L20" s="16">
        <f t="shared" si="2"/>
        <v>0</v>
      </c>
      <c r="M20" s="16"/>
      <c r="N20" s="16"/>
      <c r="O20" s="16"/>
      <c r="P20" s="16">
        <f t="shared" si="4"/>
        <v>0</v>
      </c>
      <c r="Q20" s="28"/>
      <c r="R20" s="28"/>
      <c r="S20" s="28"/>
      <c r="T20" s="16"/>
      <c r="U20" s="2" t="e">
        <f t="shared" si="5"/>
        <v>#DIV/0!</v>
      </c>
      <c r="V20" s="16" t="e">
        <f t="shared" si="3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31" t="s">
        <v>58</v>
      </c>
      <c r="AH20" s="2">
        <f t="shared" si="6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9" t="s">
        <v>59</v>
      </c>
      <c r="B21" s="10" t="s">
        <v>46</v>
      </c>
      <c r="C21" s="10"/>
      <c r="D21" s="10"/>
      <c r="E21" s="10"/>
      <c r="F21" s="11"/>
      <c r="G21" s="3">
        <v>1</v>
      </c>
      <c r="H21" s="2">
        <v>150</v>
      </c>
      <c r="I21" s="2">
        <v>8785235</v>
      </c>
      <c r="J21" s="2"/>
      <c r="K21" s="2"/>
      <c r="L21" s="2">
        <f t="shared" si="2"/>
        <v>0</v>
      </c>
      <c r="M21" s="2"/>
      <c r="N21" s="2"/>
      <c r="O21" s="2"/>
      <c r="P21" s="2">
        <f t="shared" si="4"/>
        <v>0</v>
      </c>
      <c r="Q21" s="26"/>
      <c r="R21" s="26"/>
      <c r="S21" s="26"/>
      <c r="T21" s="2"/>
      <c r="U21" s="2" t="e">
        <f t="shared" si="5"/>
        <v>#DIV/0!</v>
      </c>
      <c r="V21" s="2" t="e">
        <f t="shared" si="3"/>
        <v>#DIV/0!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 t="s">
        <v>55</v>
      </c>
      <c r="AH21" s="2">
        <f t="shared" si="6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12" t="s">
        <v>60</v>
      </c>
      <c r="B22" s="13" t="s">
        <v>46</v>
      </c>
      <c r="C22" s="13">
        <v>23.552</v>
      </c>
      <c r="D22" s="13"/>
      <c r="E22" s="13">
        <v>3.4239999999999999</v>
      </c>
      <c r="F22" s="14">
        <v>20.128</v>
      </c>
      <c r="G22" s="15">
        <v>0</v>
      </c>
      <c r="H22" s="16" t="e">
        <v>#N/A</v>
      </c>
      <c r="I22" s="16" t="s">
        <v>57</v>
      </c>
      <c r="J22" s="16" t="s">
        <v>59</v>
      </c>
      <c r="K22" s="16">
        <v>2.5</v>
      </c>
      <c r="L22" s="16">
        <f t="shared" si="2"/>
        <v>0.92399999999999993</v>
      </c>
      <c r="M22" s="16"/>
      <c r="N22" s="16"/>
      <c r="O22" s="16"/>
      <c r="P22" s="16">
        <f t="shared" si="4"/>
        <v>0.68479999999999996</v>
      </c>
      <c r="Q22" s="28"/>
      <c r="R22" s="28"/>
      <c r="S22" s="28"/>
      <c r="T22" s="16"/>
      <c r="U22" s="2">
        <f t="shared" si="5"/>
        <v>29.392523364485982</v>
      </c>
      <c r="V22" s="16">
        <f t="shared" si="3"/>
        <v>29.392523364485982</v>
      </c>
      <c r="W22" s="16">
        <v>0</v>
      </c>
      <c r="X22" s="16">
        <v>0.65439999999999998</v>
      </c>
      <c r="Y22" s="16">
        <v>1.3311999999999999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31" t="s">
        <v>58</v>
      </c>
      <c r="AH22" s="2">
        <f t="shared" si="6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17" t="s">
        <v>61</v>
      </c>
      <c r="B23" s="18" t="s">
        <v>46</v>
      </c>
      <c r="C23" s="18"/>
      <c r="D23" s="18"/>
      <c r="E23" s="18"/>
      <c r="F23" s="19"/>
      <c r="G23" s="20">
        <v>1</v>
      </c>
      <c r="H23" s="21">
        <v>120</v>
      </c>
      <c r="I23" s="21">
        <v>8785204</v>
      </c>
      <c r="J23" s="21"/>
      <c r="K23" s="21"/>
      <c r="L23" s="21">
        <f t="shared" si="2"/>
        <v>0</v>
      </c>
      <c r="M23" s="21"/>
      <c r="N23" s="21"/>
      <c r="O23" s="21"/>
      <c r="P23" s="21">
        <f t="shared" si="4"/>
        <v>0</v>
      </c>
      <c r="Q23" s="29"/>
      <c r="R23" s="29"/>
      <c r="S23" s="29"/>
      <c r="T23" s="21"/>
      <c r="U23" s="2" t="e">
        <f t="shared" si="5"/>
        <v>#DIV/0!</v>
      </c>
      <c r="V23" s="21" t="e">
        <f t="shared" si="3"/>
        <v>#DIV/0!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 t="s">
        <v>62</v>
      </c>
      <c r="AH23" s="2">
        <f t="shared" si="6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12" t="s">
        <v>63</v>
      </c>
      <c r="B24" s="13" t="s">
        <v>46</v>
      </c>
      <c r="C24" s="13">
        <v>22.634</v>
      </c>
      <c r="D24" s="13"/>
      <c r="E24" s="13"/>
      <c r="F24" s="14">
        <v>22.634</v>
      </c>
      <c r="G24" s="15">
        <v>0</v>
      </c>
      <c r="H24" s="16" t="e">
        <v>#N/A</v>
      </c>
      <c r="I24" s="16" t="s">
        <v>57</v>
      </c>
      <c r="J24" s="16" t="s">
        <v>61</v>
      </c>
      <c r="K24" s="16"/>
      <c r="L24" s="16">
        <f t="shared" si="2"/>
        <v>0</v>
      </c>
      <c r="M24" s="16"/>
      <c r="N24" s="16"/>
      <c r="O24" s="16"/>
      <c r="P24" s="16">
        <f t="shared" si="4"/>
        <v>0</v>
      </c>
      <c r="Q24" s="28"/>
      <c r="R24" s="28"/>
      <c r="S24" s="28"/>
      <c r="T24" s="16"/>
      <c r="U24" s="2" t="e">
        <f t="shared" si="5"/>
        <v>#DIV/0!</v>
      </c>
      <c r="V24" s="16" t="e">
        <f t="shared" si="3"/>
        <v>#DIV/0!</v>
      </c>
      <c r="W24" s="16">
        <v>0</v>
      </c>
      <c r="X24" s="16">
        <v>1.2108000000000001</v>
      </c>
      <c r="Y24" s="16">
        <v>0.61839999999999995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31" t="s">
        <v>58</v>
      </c>
      <c r="AH24" s="2">
        <f t="shared" si="6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7" t="s">
        <v>64</v>
      </c>
      <c r="B25" s="7" t="s">
        <v>36</v>
      </c>
      <c r="C25" s="7"/>
      <c r="D25" s="7"/>
      <c r="E25" s="7"/>
      <c r="F25" s="7"/>
      <c r="G25" s="8">
        <v>0</v>
      </c>
      <c r="H25" s="7">
        <v>60</v>
      </c>
      <c r="I25" s="7">
        <v>8444170</v>
      </c>
      <c r="J25" s="7"/>
      <c r="K25" s="7"/>
      <c r="L25" s="7">
        <f t="shared" si="2"/>
        <v>0</v>
      </c>
      <c r="M25" s="7"/>
      <c r="N25" s="7"/>
      <c r="O25" s="7"/>
      <c r="P25" s="7">
        <f t="shared" si="4"/>
        <v>0</v>
      </c>
      <c r="Q25" s="27"/>
      <c r="R25" s="27"/>
      <c r="S25" s="27"/>
      <c r="T25" s="7"/>
      <c r="U25" s="2" t="e">
        <f t="shared" si="5"/>
        <v>#DIV/0!</v>
      </c>
      <c r="V25" s="7" t="e">
        <f t="shared" si="3"/>
        <v>#DIV/0!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 t="s">
        <v>44</v>
      </c>
      <c r="AH25" s="2">
        <f t="shared" si="6"/>
        <v>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7" t="s">
        <v>65</v>
      </c>
      <c r="B26" s="7" t="s">
        <v>46</v>
      </c>
      <c r="C26" s="7"/>
      <c r="D26" s="7"/>
      <c r="E26" s="7"/>
      <c r="F26" s="7"/>
      <c r="G26" s="8">
        <v>0</v>
      </c>
      <c r="H26" s="7">
        <v>120</v>
      </c>
      <c r="I26" s="7">
        <v>5522704</v>
      </c>
      <c r="J26" s="7"/>
      <c r="K26" s="7"/>
      <c r="L26" s="7">
        <f t="shared" si="2"/>
        <v>0</v>
      </c>
      <c r="M26" s="7"/>
      <c r="N26" s="7"/>
      <c r="O26" s="7"/>
      <c r="P26" s="7">
        <f t="shared" si="4"/>
        <v>0</v>
      </c>
      <c r="Q26" s="27"/>
      <c r="R26" s="27"/>
      <c r="S26" s="27"/>
      <c r="T26" s="7"/>
      <c r="U26" s="2" t="e">
        <f t="shared" si="5"/>
        <v>#DIV/0!</v>
      </c>
      <c r="V26" s="7" t="e">
        <f t="shared" si="3"/>
        <v>#DIV/0!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 t="s">
        <v>66</v>
      </c>
      <c r="AH26" s="2">
        <f t="shared" si="6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7" t="s">
        <v>67</v>
      </c>
      <c r="B27" s="7" t="s">
        <v>36</v>
      </c>
      <c r="C27" s="7"/>
      <c r="D27" s="7"/>
      <c r="E27" s="7"/>
      <c r="F27" s="7"/>
      <c r="G27" s="8">
        <v>0</v>
      </c>
      <c r="H27" s="7">
        <v>180</v>
      </c>
      <c r="I27" s="7">
        <v>9988391</v>
      </c>
      <c r="J27" s="7"/>
      <c r="K27" s="7"/>
      <c r="L27" s="7">
        <f t="shared" si="2"/>
        <v>0</v>
      </c>
      <c r="M27" s="7"/>
      <c r="N27" s="7"/>
      <c r="O27" s="7"/>
      <c r="P27" s="7">
        <f t="shared" si="4"/>
        <v>0</v>
      </c>
      <c r="Q27" s="27"/>
      <c r="R27" s="27"/>
      <c r="S27" s="27"/>
      <c r="T27" s="7"/>
      <c r="U27" s="2" t="e">
        <f t="shared" si="5"/>
        <v>#DIV/0!</v>
      </c>
      <c r="V27" s="7" t="e">
        <f t="shared" si="3"/>
        <v>#DIV/0!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 t="s">
        <v>44</v>
      </c>
      <c r="AH27" s="2">
        <f t="shared" si="6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7" t="s">
        <v>68</v>
      </c>
      <c r="B28" s="7" t="s">
        <v>36</v>
      </c>
      <c r="C28" s="7"/>
      <c r="D28" s="7"/>
      <c r="E28" s="7"/>
      <c r="F28" s="7"/>
      <c r="G28" s="8">
        <v>0</v>
      </c>
      <c r="H28" s="7">
        <v>270</v>
      </c>
      <c r="I28" s="7">
        <v>9988681</v>
      </c>
      <c r="J28" s="7"/>
      <c r="K28" s="7"/>
      <c r="L28" s="7">
        <f t="shared" si="2"/>
        <v>0</v>
      </c>
      <c r="M28" s="7"/>
      <c r="N28" s="7"/>
      <c r="O28" s="7"/>
      <c r="P28" s="7">
        <f t="shared" si="4"/>
        <v>0</v>
      </c>
      <c r="Q28" s="27"/>
      <c r="R28" s="27"/>
      <c r="S28" s="27"/>
      <c r="T28" s="7"/>
      <c r="U28" s="2" t="e">
        <f t="shared" si="5"/>
        <v>#DIV/0!</v>
      </c>
      <c r="V28" s="7" t="e">
        <f t="shared" si="3"/>
        <v>#DIV/0!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 t="s">
        <v>44</v>
      </c>
      <c r="AH28" s="2">
        <f t="shared" si="6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7" t="s">
        <v>69</v>
      </c>
      <c r="B29" s="7" t="s">
        <v>46</v>
      </c>
      <c r="C29" s="7"/>
      <c r="D29" s="7"/>
      <c r="E29" s="7"/>
      <c r="F29" s="7"/>
      <c r="G29" s="8">
        <v>0</v>
      </c>
      <c r="H29" s="7">
        <v>120</v>
      </c>
      <c r="I29" s="7">
        <v>8785198</v>
      </c>
      <c r="J29" s="7"/>
      <c r="K29" s="7"/>
      <c r="L29" s="7">
        <f t="shared" si="2"/>
        <v>0</v>
      </c>
      <c r="M29" s="7"/>
      <c r="N29" s="7"/>
      <c r="O29" s="7"/>
      <c r="P29" s="7">
        <f t="shared" si="4"/>
        <v>0</v>
      </c>
      <c r="Q29" s="27"/>
      <c r="R29" s="27"/>
      <c r="S29" s="27"/>
      <c r="T29" s="7"/>
      <c r="U29" s="2" t="e">
        <f t="shared" si="5"/>
        <v>#DIV/0!</v>
      </c>
      <c r="V29" s="7" t="e">
        <f t="shared" si="3"/>
        <v>#DIV/0!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 t="s">
        <v>44</v>
      </c>
      <c r="AH29" s="2">
        <f t="shared" si="6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16" t="s">
        <v>70</v>
      </c>
      <c r="B30" s="16" t="s">
        <v>46</v>
      </c>
      <c r="C30" s="16">
        <v>28.068000000000001</v>
      </c>
      <c r="D30" s="16"/>
      <c r="E30" s="16"/>
      <c r="F30" s="16">
        <v>28.068000000000001</v>
      </c>
      <c r="G30" s="15">
        <v>0</v>
      </c>
      <c r="H30" s="16" t="e">
        <v>#N/A</v>
      </c>
      <c r="I30" s="16" t="s">
        <v>71</v>
      </c>
      <c r="J30" s="16"/>
      <c r="K30" s="16"/>
      <c r="L30" s="16">
        <f t="shared" si="2"/>
        <v>0</v>
      </c>
      <c r="M30" s="16"/>
      <c r="N30" s="16"/>
      <c r="O30" s="16"/>
      <c r="P30" s="16">
        <f t="shared" si="4"/>
        <v>0</v>
      </c>
      <c r="Q30" s="28"/>
      <c r="R30" s="28"/>
      <c r="S30" s="28"/>
      <c r="T30" s="16"/>
      <c r="U30" s="2" t="e">
        <f t="shared" si="5"/>
        <v>#DIV/0!</v>
      </c>
      <c r="V30" s="16" t="e">
        <f t="shared" si="3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31" t="s">
        <v>58</v>
      </c>
      <c r="AH30" s="2">
        <f t="shared" si="6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7" t="s">
        <v>72</v>
      </c>
      <c r="B31" s="7" t="s">
        <v>36</v>
      </c>
      <c r="C31" s="7"/>
      <c r="D31" s="7"/>
      <c r="E31" s="7"/>
      <c r="F31" s="7"/>
      <c r="G31" s="8">
        <v>0</v>
      </c>
      <c r="H31" s="7">
        <v>60</v>
      </c>
      <c r="I31" s="7">
        <v>8444187</v>
      </c>
      <c r="J31" s="7"/>
      <c r="K31" s="7"/>
      <c r="L31" s="7">
        <f t="shared" si="2"/>
        <v>0</v>
      </c>
      <c r="M31" s="7"/>
      <c r="N31" s="7"/>
      <c r="O31" s="7"/>
      <c r="P31" s="7">
        <f t="shared" si="4"/>
        <v>0</v>
      </c>
      <c r="Q31" s="27"/>
      <c r="R31" s="27"/>
      <c r="S31" s="27"/>
      <c r="T31" s="7"/>
      <c r="U31" s="2" t="e">
        <f t="shared" si="5"/>
        <v>#DIV/0!</v>
      </c>
      <c r="V31" s="7" t="e">
        <f t="shared" si="3"/>
        <v>#DIV/0!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 t="s">
        <v>44</v>
      </c>
      <c r="AH31" s="2">
        <f t="shared" si="6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7" t="s">
        <v>73</v>
      </c>
      <c r="B32" s="7" t="s">
        <v>36</v>
      </c>
      <c r="C32" s="7"/>
      <c r="D32" s="7"/>
      <c r="E32" s="7"/>
      <c r="F32" s="7"/>
      <c r="G32" s="8">
        <v>0</v>
      </c>
      <c r="H32" s="7">
        <v>90</v>
      </c>
      <c r="I32" s="7">
        <v>8444194</v>
      </c>
      <c r="J32" s="7"/>
      <c r="K32" s="7"/>
      <c r="L32" s="7">
        <f t="shared" si="2"/>
        <v>0</v>
      </c>
      <c r="M32" s="7"/>
      <c r="N32" s="7"/>
      <c r="O32" s="7"/>
      <c r="P32" s="7">
        <f t="shared" si="4"/>
        <v>0</v>
      </c>
      <c r="Q32" s="27"/>
      <c r="R32" s="27"/>
      <c r="S32" s="27"/>
      <c r="T32" s="7"/>
      <c r="U32" s="2" t="e">
        <f t="shared" si="5"/>
        <v>#DIV/0!</v>
      </c>
      <c r="V32" s="7" t="e">
        <f t="shared" si="3"/>
        <v>#DIV/0!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 t="s">
        <v>44</v>
      </c>
      <c r="AH32" s="2">
        <f t="shared" si="6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74</v>
      </c>
      <c r="B33" s="2" t="s">
        <v>36</v>
      </c>
      <c r="C33" s="2">
        <v>16</v>
      </c>
      <c r="D33" s="2"/>
      <c r="E33" s="2">
        <v>15</v>
      </c>
      <c r="F33" s="2">
        <v>1</v>
      </c>
      <c r="G33" s="3">
        <v>0.2</v>
      </c>
      <c r="H33" s="2">
        <v>120</v>
      </c>
      <c r="I33" s="2" t="s">
        <v>75</v>
      </c>
      <c r="J33" s="2"/>
      <c r="K33" s="2">
        <v>25</v>
      </c>
      <c r="L33" s="2">
        <f t="shared" si="2"/>
        <v>-10</v>
      </c>
      <c r="M33" s="2"/>
      <c r="N33" s="2"/>
      <c r="O33" s="2">
        <v>12</v>
      </c>
      <c r="P33" s="2">
        <f t="shared" si="4"/>
        <v>3</v>
      </c>
      <c r="Q33" s="26">
        <f>20*P33-O33-F33</f>
        <v>47</v>
      </c>
      <c r="R33" s="26">
        <f t="shared" ref="R33" si="10">S33</f>
        <v>40</v>
      </c>
      <c r="S33" s="26">
        <v>40</v>
      </c>
      <c r="T33" s="2" t="s">
        <v>37</v>
      </c>
      <c r="U33" s="2">
        <f t="shared" si="5"/>
        <v>17.666666666666668</v>
      </c>
      <c r="V33" s="2">
        <f t="shared" si="3"/>
        <v>4.333333333333333</v>
      </c>
      <c r="W33" s="2">
        <v>1.4</v>
      </c>
      <c r="X33" s="2">
        <v>2.6</v>
      </c>
      <c r="Y33" s="2">
        <v>1.4</v>
      </c>
      <c r="Z33" s="2">
        <v>1.4</v>
      </c>
      <c r="AA33" s="2">
        <v>5.2</v>
      </c>
      <c r="AB33" s="2">
        <v>3</v>
      </c>
      <c r="AC33" s="2">
        <v>0</v>
      </c>
      <c r="AD33" s="2">
        <v>0.4</v>
      </c>
      <c r="AE33" s="2">
        <v>5.4</v>
      </c>
      <c r="AF33" s="2">
        <v>8.6</v>
      </c>
      <c r="AG33" s="2"/>
      <c r="AH33" s="2">
        <f t="shared" si="6"/>
        <v>8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9" t="s">
        <v>76</v>
      </c>
      <c r="B34" s="10" t="s">
        <v>46</v>
      </c>
      <c r="C34" s="10"/>
      <c r="D34" s="10"/>
      <c r="E34" s="10"/>
      <c r="F34" s="11"/>
      <c r="G34" s="3">
        <v>1</v>
      </c>
      <c r="H34" s="2">
        <v>120</v>
      </c>
      <c r="I34" s="2" t="s">
        <v>77</v>
      </c>
      <c r="J34" s="2"/>
      <c r="K34" s="2"/>
      <c r="L34" s="2">
        <f t="shared" si="2"/>
        <v>0</v>
      </c>
      <c r="M34" s="2"/>
      <c r="N34" s="2"/>
      <c r="O34" s="2"/>
      <c r="P34" s="2">
        <f t="shared" si="4"/>
        <v>0</v>
      </c>
      <c r="Q34" s="26">
        <f>20*(P34+P35)-O34-O35-F34-F35</f>
        <v>35.93</v>
      </c>
      <c r="R34" s="26">
        <v>30</v>
      </c>
      <c r="S34" s="26">
        <v>20</v>
      </c>
      <c r="T34" s="2" t="s">
        <v>37</v>
      </c>
      <c r="U34" s="2" t="e">
        <f t="shared" si="5"/>
        <v>#DIV/0!</v>
      </c>
      <c r="V34" s="2" t="e">
        <f t="shared" si="3"/>
        <v>#DIV/0!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2.5184000000000002</v>
      </c>
      <c r="AC34" s="2">
        <v>3.1720000000000002</v>
      </c>
      <c r="AD34" s="2">
        <v>1.256</v>
      </c>
      <c r="AE34" s="2">
        <v>1.18</v>
      </c>
      <c r="AF34" s="2">
        <v>2.5649999999999999</v>
      </c>
      <c r="AG34" s="2" t="s">
        <v>78</v>
      </c>
      <c r="AH34" s="2">
        <f t="shared" si="6"/>
        <v>30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12" t="s">
        <v>79</v>
      </c>
      <c r="B35" s="13" t="s">
        <v>46</v>
      </c>
      <c r="C35" s="13">
        <v>13.494999999999999</v>
      </c>
      <c r="D35" s="13"/>
      <c r="E35" s="13">
        <v>9.8849999999999998</v>
      </c>
      <c r="F35" s="14">
        <v>3.61</v>
      </c>
      <c r="G35" s="15">
        <v>0</v>
      </c>
      <c r="H35" s="16" t="e">
        <v>#N/A</v>
      </c>
      <c r="I35" s="16" t="s">
        <v>57</v>
      </c>
      <c r="J35" s="16" t="s">
        <v>76</v>
      </c>
      <c r="K35" s="16">
        <v>8.5</v>
      </c>
      <c r="L35" s="16">
        <f t="shared" si="2"/>
        <v>1.3849999999999998</v>
      </c>
      <c r="M35" s="16"/>
      <c r="N35" s="16"/>
      <c r="O35" s="16"/>
      <c r="P35" s="16">
        <f t="shared" si="4"/>
        <v>1.9769999999999999</v>
      </c>
      <c r="Q35" s="28"/>
      <c r="R35" s="28"/>
      <c r="S35" s="28"/>
      <c r="T35" s="16"/>
      <c r="U35" s="2">
        <f t="shared" si="5"/>
        <v>1.8259989883662116</v>
      </c>
      <c r="V35" s="16">
        <f t="shared" si="3"/>
        <v>1.8259989883662116</v>
      </c>
      <c r="W35" s="16">
        <v>0.65900000000000003</v>
      </c>
      <c r="X35" s="16">
        <v>1.264</v>
      </c>
      <c r="Y35" s="16">
        <v>1.9359999999999999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/>
      <c r="AH35" s="2">
        <f t="shared" si="6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9" t="s">
        <v>80</v>
      </c>
      <c r="B36" s="10" t="s">
        <v>36</v>
      </c>
      <c r="C36" s="10"/>
      <c r="D36" s="10"/>
      <c r="E36" s="10"/>
      <c r="F36" s="11"/>
      <c r="G36" s="3">
        <v>0.2</v>
      </c>
      <c r="H36" s="2">
        <v>120</v>
      </c>
      <c r="I36" s="2" t="s">
        <v>81</v>
      </c>
      <c r="J36" s="2"/>
      <c r="K36" s="2"/>
      <c r="L36" s="2">
        <f t="shared" si="2"/>
        <v>0</v>
      </c>
      <c r="M36" s="2"/>
      <c r="N36" s="2"/>
      <c r="O36" s="2">
        <v>19</v>
      </c>
      <c r="P36" s="2">
        <f t="shared" si="4"/>
        <v>0</v>
      </c>
      <c r="Q36" s="26">
        <f>20*(P36+P37)-O36-O37-F36-F37</f>
        <v>64</v>
      </c>
      <c r="R36" s="26">
        <f>Q36</f>
        <v>64</v>
      </c>
      <c r="S36" s="26"/>
      <c r="T36" s="2"/>
      <c r="U36" s="2" t="e">
        <f t="shared" si="5"/>
        <v>#DIV/0!</v>
      </c>
      <c r="V36" s="2" t="e">
        <f t="shared" si="3"/>
        <v>#DIV/0!</v>
      </c>
      <c r="W36" s="2">
        <v>0</v>
      </c>
      <c r="X36" s="2">
        <v>1</v>
      </c>
      <c r="Y36" s="2">
        <v>1.2</v>
      </c>
      <c r="Z36" s="2">
        <v>7.4</v>
      </c>
      <c r="AA36" s="2">
        <v>9.4</v>
      </c>
      <c r="AB36" s="2">
        <v>3</v>
      </c>
      <c r="AC36" s="2">
        <v>0</v>
      </c>
      <c r="AD36" s="2">
        <v>5.4</v>
      </c>
      <c r="AE36" s="2">
        <v>7.4</v>
      </c>
      <c r="AF36" s="2">
        <v>8.1999999999999993</v>
      </c>
      <c r="AG36" s="2"/>
      <c r="AH36" s="2">
        <f t="shared" si="6"/>
        <v>12.8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12" t="s">
        <v>82</v>
      </c>
      <c r="B37" s="13" t="s">
        <v>36</v>
      </c>
      <c r="C37" s="13">
        <v>117</v>
      </c>
      <c r="D37" s="13"/>
      <c r="E37" s="13">
        <v>40</v>
      </c>
      <c r="F37" s="14">
        <v>77</v>
      </c>
      <c r="G37" s="15">
        <v>0</v>
      </c>
      <c r="H37" s="16" t="e">
        <v>#N/A</v>
      </c>
      <c r="I37" s="16" t="s">
        <v>57</v>
      </c>
      <c r="J37" s="16" t="s">
        <v>80</v>
      </c>
      <c r="K37" s="16">
        <v>40</v>
      </c>
      <c r="L37" s="16">
        <f t="shared" si="2"/>
        <v>0</v>
      </c>
      <c r="M37" s="16"/>
      <c r="N37" s="16"/>
      <c r="O37" s="16"/>
      <c r="P37" s="16">
        <f t="shared" si="4"/>
        <v>8</v>
      </c>
      <c r="Q37" s="28"/>
      <c r="R37" s="28"/>
      <c r="S37" s="28"/>
      <c r="T37" s="16"/>
      <c r="U37" s="2">
        <f t="shared" si="5"/>
        <v>9.625</v>
      </c>
      <c r="V37" s="16">
        <f t="shared" si="3"/>
        <v>9.625</v>
      </c>
      <c r="W37" s="16">
        <v>6.8</v>
      </c>
      <c r="X37" s="16">
        <v>7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/>
      <c r="AH37" s="2">
        <f t="shared" si="6"/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9" t="s">
        <v>83</v>
      </c>
      <c r="B38" s="10" t="s">
        <v>46</v>
      </c>
      <c r="C38" s="10"/>
      <c r="D38" s="10"/>
      <c r="E38" s="10"/>
      <c r="F38" s="11"/>
      <c r="G38" s="3">
        <v>1</v>
      </c>
      <c r="H38" s="2">
        <v>120</v>
      </c>
      <c r="I38" s="2" t="s">
        <v>84</v>
      </c>
      <c r="J38" s="2"/>
      <c r="K38" s="2"/>
      <c r="L38" s="2">
        <f t="shared" si="2"/>
        <v>0</v>
      </c>
      <c r="M38" s="2"/>
      <c r="N38" s="2"/>
      <c r="O38" s="2"/>
      <c r="P38" s="2">
        <f t="shared" si="4"/>
        <v>0</v>
      </c>
      <c r="Q38" s="26"/>
      <c r="R38" s="26"/>
      <c r="S38" s="26"/>
      <c r="T38" s="2"/>
      <c r="U38" s="2" t="e">
        <f t="shared" si="5"/>
        <v>#DIV/0!</v>
      </c>
      <c r="V38" s="2" t="e">
        <f t="shared" si="3"/>
        <v>#DIV/0!</v>
      </c>
      <c r="W38" s="2">
        <v>-0.16600000000000001</v>
      </c>
      <c r="X38" s="2">
        <v>0</v>
      </c>
      <c r="Y38" s="2">
        <v>0</v>
      </c>
      <c r="Z38" s="2">
        <v>0</v>
      </c>
      <c r="AA38" s="2">
        <v>2.2016</v>
      </c>
      <c r="AB38" s="2">
        <v>5.7472000000000003</v>
      </c>
      <c r="AC38" s="2">
        <v>2.8736000000000002</v>
      </c>
      <c r="AD38" s="2">
        <v>0.73199999999999998</v>
      </c>
      <c r="AE38" s="2">
        <v>2.1335999999999999</v>
      </c>
      <c r="AF38" s="2">
        <v>1.9084000000000001</v>
      </c>
      <c r="AG38" s="2" t="s">
        <v>85</v>
      </c>
      <c r="AH38" s="2">
        <f t="shared" si="6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12" t="s">
        <v>86</v>
      </c>
      <c r="B39" s="13" t="s">
        <v>46</v>
      </c>
      <c r="C39" s="13">
        <v>25.622</v>
      </c>
      <c r="D39" s="13"/>
      <c r="E39" s="13"/>
      <c r="F39" s="14">
        <v>25.622</v>
      </c>
      <c r="G39" s="15">
        <v>0</v>
      </c>
      <c r="H39" s="16" t="e">
        <v>#N/A</v>
      </c>
      <c r="I39" s="16" t="s">
        <v>57</v>
      </c>
      <c r="J39" s="16" t="s">
        <v>83</v>
      </c>
      <c r="K39" s="16"/>
      <c r="L39" s="16">
        <f t="shared" si="2"/>
        <v>0</v>
      </c>
      <c r="M39" s="16"/>
      <c r="N39" s="16"/>
      <c r="O39" s="16"/>
      <c r="P39" s="16">
        <f t="shared" si="4"/>
        <v>0</v>
      </c>
      <c r="Q39" s="28"/>
      <c r="R39" s="28"/>
      <c r="S39" s="28"/>
      <c r="T39" s="16"/>
      <c r="U39" s="2" t="e">
        <f t="shared" si="5"/>
        <v>#DIV/0!</v>
      </c>
      <c r="V39" s="16" t="e">
        <f t="shared" si="3"/>
        <v>#DIV/0!</v>
      </c>
      <c r="W39" s="16">
        <v>0.72760000000000002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31" t="s">
        <v>58</v>
      </c>
      <c r="AH39" s="2">
        <f t="shared" si="6"/>
        <v>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2"/>
      <c r="B40" s="22"/>
      <c r="C40" s="22"/>
      <c r="D40" s="22"/>
      <c r="E40" s="22"/>
      <c r="F40" s="22"/>
      <c r="G40" s="23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7" t="s">
        <v>87</v>
      </c>
      <c r="B41" s="7" t="s">
        <v>36</v>
      </c>
      <c r="C41" s="7"/>
      <c r="D41" s="7"/>
      <c r="E41" s="7"/>
      <c r="F41" s="7"/>
      <c r="G41" s="8">
        <v>0.18</v>
      </c>
      <c r="H41" s="7">
        <v>120</v>
      </c>
      <c r="I41" s="7"/>
      <c r="J41" s="7"/>
      <c r="K41" s="7"/>
      <c r="L41" s="7">
        <f>E41-K41</f>
        <v>0</v>
      </c>
      <c r="M41" s="7"/>
      <c r="N41" s="7"/>
      <c r="O41" s="7"/>
      <c r="P41" s="7">
        <f t="shared" si="4"/>
        <v>0</v>
      </c>
      <c r="Q41" s="27"/>
      <c r="R41" s="26">
        <f t="shared" ref="R41:R42" si="11">S41</f>
        <v>20</v>
      </c>
      <c r="S41" s="27">
        <v>20</v>
      </c>
      <c r="T41" s="2" t="s">
        <v>37</v>
      </c>
      <c r="U41" s="2" t="e">
        <f t="shared" si="5"/>
        <v>#DIV/0!</v>
      </c>
      <c r="V41" s="7" t="e">
        <f>(F41+O41)/P41</f>
        <v>#DIV/0!</v>
      </c>
      <c r="W41" s="7">
        <v>0.2</v>
      </c>
      <c r="X41" s="7">
        <v>0.2</v>
      </c>
      <c r="Y41" s="7">
        <v>2</v>
      </c>
      <c r="Z41" s="7">
        <v>0.8</v>
      </c>
      <c r="AA41" s="7">
        <v>2.2000000000000002</v>
      </c>
      <c r="AB41" s="7">
        <v>2.6</v>
      </c>
      <c r="AC41" s="7">
        <v>1</v>
      </c>
      <c r="AD41" s="7">
        <v>0.6</v>
      </c>
      <c r="AE41" s="7">
        <v>0.6</v>
      </c>
      <c r="AF41" s="7">
        <v>0.4</v>
      </c>
      <c r="AG41" s="7" t="s">
        <v>92</v>
      </c>
      <c r="AH41" s="2">
        <f t="shared" si="6"/>
        <v>3.5999999999999996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7" t="s">
        <v>88</v>
      </c>
      <c r="B42" s="7" t="s">
        <v>36</v>
      </c>
      <c r="C42" s="7">
        <v>6</v>
      </c>
      <c r="D42" s="7"/>
      <c r="E42" s="7">
        <v>4</v>
      </c>
      <c r="F42" s="7">
        <v>2</v>
      </c>
      <c r="G42" s="8">
        <v>0.18</v>
      </c>
      <c r="H42" s="7">
        <v>120</v>
      </c>
      <c r="I42" s="7"/>
      <c r="J42" s="7"/>
      <c r="K42" s="7">
        <v>14</v>
      </c>
      <c r="L42" s="7">
        <f>E42-K42</f>
        <v>-10</v>
      </c>
      <c r="M42" s="7"/>
      <c r="N42" s="7"/>
      <c r="O42" s="7"/>
      <c r="P42" s="7">
        <f t="shared" si="4"/>
        <v>0.8</v>
      </c>
      <c r="Q42" s="27"/>
      <c r="R42" s="26">
        <f t="shared" si="11"/>
        <v>20</v>
      </c>
      <c r="S42" s="27">
        <v>20</v>
      </c>
      <c r="T42" s="2" t="s">
        <v>37</v>
      </c>
      <c r="U42" s="2">
        <f t="shared" si="5"/>
        <v>27.5</v>
      </c>
      <c r="V42" s="7">
        <f>(F42+O42)/P42</f>
        <v>2.5</v>
      </c>
      <c r="W42" s="7">
        <v>0.2</v>
      </c>
      <c r="X42" s="7">
        <v>0.6</v>
      </c>
      <c r="Y42" s="7">
        <v>2</v>
      </c>
      <c r="Z42" s="7">
        <v>0.8</v>
      </c>
      <c r="AA42" s="7">
        <v>2.6</v>
      </c>
      <c r="AB42" s="7">
        <v>1.2</v>
      </c>
      <c r="AC42" s="7">
        <v>2.4</v>
      </c>
      <c r="AD42" s="7">
        <v>2</v>
      </c>
      <c r="AE42" s="7">
        <v>2.4</v>
      </c>
      <c r="AF42" s="7">
        <v>1.8</v>
      </c>
      <c r="AG42" s="7" t="s">
        <v>92</v>
      </c>
      <c r="AH42" s="2">
        <f t="shared" si="6"/>
        <v>3.5999999999999996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7" t="s">
        <v>89</v>
      </c>
      <c r="B43" s="7" t="s">
        <v>36</v>
      </c>
      <c r="C43" s="7"/>
      <c r="D43" s="7"/>
      <c r="E43" s="7"/>
      <c r="F43" s="7"/>
      <c r="G43" s="8">
        <v>0</v>
      </c>
      <c r="H43" s="7"/>
      <c r="I43" s="7">
        <v>4421577</v>
      </c>
      <c r="J43" s="7"/>
      <c r="K43" s="7"/>
      <c r="L43" s="7">
        <f>E43-K43</f>
        <v>0</v>
      </c>
      <c r="M43" s="7"/>
      <c r="N43" s="7"/>
      <c r="O43" s="7"/>
      <c r="P43" s="7">
        <f t="shared" si="4"/>
        <v>0</v>
      </c>
      <c r="Q43" s="27"/>
      <c r="R43" s="27"/>
      <c r="S43" s="27"/>
      <c r="T43" s="7"/>
      <c r="U43" s="2" t="e">
        <f t="shared" si="5"/>
        <v>#DIV/0!</v>
      </c>
      <c r="V43" s="7" t="e">
        <f>(F43+O43)/P43</f>
        <v>#DIV/0!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 t="s">
        <v>44</v>
      </c>
      <c r="AH43" s="2">
        <f t="shared" si="6"/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7" t="s">
        <v>90</v>
      </c>
      <c r="B44" s="7" t="s">
        <v>36</v>
      </c>
      <c r="C44" s="7"/>
      <c r="D44" s="7"/>
      <c r="E44" s="7"/>
      <c r="F44" s="7"/>
      <c r="G44" s="8">
        <v>0</v>
      </c>
      <c r="H44" s="7"/>
      <c r="I44" s="7">
        <v>4421584</v>
      </c>
      <c r="J44" s="7"/>
      <c r="K44" s="7"/>
      <c r="L44" s="7">
        <f>E44-K44</f>
        <v>0</v>
      </c>
      <c r="M44" s="7"/>
      <c r="N44" s="7"/>
      <c r="O44" s="7"/>
      <c r="P44" s="7">
        <f t="shared" si="4"/>
        <v>0</v>
      </c>
      <c r="Q44" s="27"/>
      <c r="R44" s="27"/>
      <c r="S44" s="27"/>
      <c r="T44" s="7"/>
      <c r="U44" s="2" t="e">
        <f t="shared" si="5"/>
        <v>#DIV/0!</v>
      </c>
      <c r="V44" s="7" t="e">
        <f>(F44+O44)/P44</f>
        <v>#DIV/0!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 t="s">
        <v>44</v>
      </c>
      <c r="AH44" s="2">
        <f t="shared" si="6"/>
        <v>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</sheetData>
  <autoFilter ref="A3:AH39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2025-08-11T10:32:00Z</dcterms:created>
  <dcterms:modified xsi:type="dcterms:W3CDTF">2025-08-18T12:41:28Z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0B9DABB563CA4D6D9F8D8EB4E1DD075E_13</vt:lpwstr>
  </property>
  <property fmtid="{D5CDD505-2E9C-101B-9397-08002B2CF9AE}" pid="3" name="KSOProductBuildVer">
    <vt:lpwstr>1049-12.2.0.22222</vt:lpwstr>
  </property>
</Properties>
</file>