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93ABE28-4FA4-445E-B86E-959E69663E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3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O515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Z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65" i="1"/>
  <c r="Y71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Z192" i="1"/>
  <c r="E515" i="1"/>
  <c r="Y93" i="1"/>
  <c r="G515" i="1"/>
  <c r="Y132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187" i="1"/>
  <c r="Z215" i="1"/>
  <c r="BP209" i="1"/>
  <c r="BN209" i="1"/>
  <c r="BP211" i="1"/>
  <c r="BN211" i="1"/>
  <c r="Z211" i="1"/>
  <c r="BP219" i="1"/>
  <c r="BN219" i="1"/>
  <c r="Z219" i="1"/>
  <c r="Z220" i="1" s="1"/>
  <c r="Y221" i="1"/>
  <c r="K515" i="1"/>
  <c r="Y231" i="1"/>
  <c r="BP224" i="1"/>
  <c r="BN224" i="1"/>
  <c r="Z224" i="1"/>
  <c r="Z231" i="1" s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Z256" i="1" s="1"/>
  <c r="BP255" i="1"/>
  <c r="BN255" i="1"/>
  <c r="Z255" i="1"/>
  <c r="Y257" i="1"/>
  <c r="M515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Z351" i="1" s="1"/>
  <c r="BP349" i="1"/>
  <c r="BN349" i="1"/>
  <c r="Z349" i="1"/>
  <c r="BP370" i="1"/>
  <c r="BN370" i="1"/>
  <c r="Z370" i="1"/>
  <c r="Z372" i="1" s="1"/>
  <c r="BP393" i="1"/>
  <c r="BN393" i="1"/>
  <c r="Z393" i="1"/>
  <c r="BP397" i="1"/>
  <c r="BN397" i="1"/>
  <c r="Z397" i="1"/>
  <c r="BP414" i="1"/>
  <c r="BN414" i="1"/>
  <c r="Z414" i="1"/>
  <c r="Z417" i="1" s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2" i="1" s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Z446" i="1" l="1"/>
  <c r="Z305" i="1"/>
  <c r="Y509" i="1"/>
  <c r="Y506" i="1"/>
  <c r="Z477" i="1"/>
  <c r="Z247" i="1"/>
  <c r="Z100" i="1"/>
  <c r="Z510" i="1" s="1"/>
  <c r="Z32" i="1"/>
  <c r="Y507" i="1"/>
  <c r="Z177" i="1"/>
  <c r="Z171" i="1"/>
  <c r="Y505" i="1"/>
  <c r="Y508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<sst xmlns="http://schemas.openxmlformats.org/spreadsheetml/2006/main" count="2247" uniqueCount="824">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</sst>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500</v>
      </c>
      <c r="Y53" s="558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46.296296296296291</v>
      </c>
      <c r="Y58" s="559">
        <f>IFERROR(Y52/H52,"0")+IFERROR(Y53/H53,"0")+IFERROR(Y54/H54,"0")+IFERROR(Y55/H55,"0")+IFERROR(Y56/H56,"0")+IFERROR(Y57/H57,"0")</f>
        <v>47</v>
      </c>
      <c r="Z58" s="559">
        <f>IFERROR(IF(Z52="",0,Z52),"0")+IFERROR(IF(Z53="",0,Z53),"0")+IFERROR(IF(Z54="",0,Z54),"0")+IFERROR(IF(Z55="",0,Z55),"0")+IFERROR(IF(Z56="",0,Z56),"0")+IFERROR(IF(Z57="",0,Z57),"0")</f>
        <v>0.89205999999999996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500</v>
      </c>
      <c r="Y59" s="559">
        <f>IFERROR(SUM(Y52:Y57),"0")</f>
        <v>507.6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100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9.2592592592592595</v>
      </c>
      <c r="Y65" s="559">
        <f>IFERROR(Y61/H61,"0")+IFERROR(Y62/H62,"0")+IFERROR(Y63/H63,"0")+IFERROR(Y64/H64,"0")</f>
        <v>10</v>
      </c>
      <c r="Z65" s="559">
        <f>IFERROR(IF(Z61="",0,Z61),"0")+IFERROR(IF(Z62="",0,Z62),"0")+IFERROR(IF(Z63="",0,Z63),"0")+IFERROR(IF(Z64="",0,Z64),"0")</f>
        <v>0.1898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100</v>
      </c>
      <c r="Y66" s="559">
        <f>IFERROR(SUM(Y61:Y64),"0")</f>
        <v>108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46.296296296296291</v>
      </c>
      <c r="Y92" s="559">
        <f>IFERROR(Y89/H89,"0")+IFERROR(Y90/H90,"0")+IFERROR(Y91/H91,"0")</f>
        <v>47</v>
      </c>
      <c r="Z92" s="559">
        <f>IFERROR(IF(Z89="",0,Z89),"0")+IFERROR(IF(Z90="",0,Z90),"0")+IFERROR(IF(Z91="",0,Z91),"0")</f>
        <v>0.89205999999999996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500</v>
      </c>
      <c r="Y93" s="559">
        <f>IFERROR(SUM(Y89:Y91),"0")</f>
        <v>507.6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500</v>
      </c>
      <c r="Y95" s="558">
        <f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532.03703703703707</v>
      </c>
      <c r="BN95" s="64">
        <f>IFERROR(Y95*I95/H95,"0")</f>
        <v>534.37800000000004</v>
      </c>
      <c r="BO95" s="64">
        <f>IFERROR(1/J95*(X95/H95),"0")</f>
        <v>0.96450617283950624</v>
      </c>
      <c r="BP95" s="64">
        <f>IFERROR(1/J95*(Y95/H95),"0")</f>
        <v>0.96875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450</v>
      </c>
      <c r="Y98" s="558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228.39506172839506</v>
      </c>
      <c r="Y100" s="559">
        <f>IFERROR(Y95/H95,"0")+IFERROR(Y96/H96,"0")+IFERROR(Y97/H97,"0")+IFERROR(Y98/H98,"0")+IFERROR(Y99/H99,"0")</f>
        <v>229</v>
      </c>
      <c r="Z100" s="559">
        <f>IFERROR(IF(Z95="",0,Z95),"0")+IFERROR(IF(Z96="",0,Z96),"0")+IFERROR(IF(Z97="",0,Z97),"0")+IFERROR(IF(Z98="",0,Z98),"0")+IFERROR(IF(Z99="",0,Z99),"0")</f>
        <v>2.2639300000000002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950</v>
      </c>
      <c r="Y101" s="559">
        <f>IFERROR(SUM(Y95:Y99),"0")</f>
        <v>953.1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500</v>
      </c>
      <c r="Y104" s="558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46.296296296296291</v>
      </c>
      <c r="Y108" s="559">
        <f>IFERROR(Y104/H104,"0")+IFERROR(Y105/H105,"0")+IFERROR(Y106/H106,"0")+IFERROR(Y107/H107,"0")</f>
        <v>47</v>
      </c>
      <c r="Z108" s="559">
        <f>IFERROR(IF(Z104="",0,Z104),"0")+IFERROR(IF(Z105="",0,Z105),"0")+IFERROR(IF(Z106="",0,Z106),"0")+IFERROR(IF(Z107="",0,Z107),"0")</f>
        <v>0.89205999999999996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500</v>
      </c>
      <c r="Y109" s="559">
        <f>IFERROR(SUM(Y104:Y107),"0")</f>
        <v>507.6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500</v>
      </c>
      <c r="Y117" s="558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810</v>
      </c>
      <c r="Y119" s="558">
        <f>IFERROR(IF(X119="",0,CEILING((X119/$H119),1)*$H119),"")</f>
        <v>810</v>
      </c>
      <c r="Z119" s="36">
        <f>IFERROR(IF(Y119=0,"",ROUNDUP(Y119/H119,0)*0.00651),"")</f>
        <v>1.9530000000000001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885.59999999999991</v>
      </c>
      <c r="BN119" s="64">
        <f>IFERROR(Y119*I119/H119,"0")</f>
        <v>885.59999999999991</v>
      </c>
      <c r="BO119" s="64">
        <f>IFERROR(1/J119*(X119/H119),"0")</f>
        <v>1.6483516483516485</v>
      </c>
      <c r="BP119" s="64">
        <f>IFERROR(1/J119*(Y119/H119),"0")</f>
        <v>1.6483516483516485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361.72839506172841</v>
      </c>
      <c r="Y121" s="559">
        <f>IFERROR(Y117/H117,"0")+IFERROR(Y118/H118,"0")+IFERROR(Y119/H119,"0")+IFERROR(Y120/H120,"0")</f>
        <v>362</v>
      </c>
      <c r="Z121" s="559">
        <f>IFERROR(IF(Z117="",0,Z117),"0")+IFERROR(IF(Z118="",0,Z118),"0")+IFERROR(IF(Z119="",0,Z119),"0")+IFERROR(IF(Z120="",0,Z120),"0")</f>
        <v>3.1297600000000001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1310</v>
      </c>
      <c r="Y122" s="559">
        <f>IFERROR(SUM(Y117:Y120),"0")</f>
        <v>1312.2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200</v>
      </c>
      <c r="Y211" s="558">
        <f t="shared" si="26"/>
        <v>201.6</v>
      </c>
      <c r="Z211" s="36">
        <f t="shared" si="31"/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80</v>
      </c>
      <c r="Y212" s="558">
        <f t="shared" si="26"/>
        <v>81.599999999999994</v>
      </c>
      <c r="Z212" s="36">
        <f t="shared" si="31"/>
        <v>0.22134000000000001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88.40000000000002</v>
      </c>
      <c r="BN212" s="64">
        <f t="shared" si="28"/>
        <v>90.168000000000006</v>
      </c>
      <c r="BO212" s="64">
        <f t="shared" si="29"/>
        <v>0.18315018315018317</v>
      </c>
      <c r="BP212" s="64">
        <f t="shared" si="30"/>
        <v>0.18681318681318682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116.66666666666669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118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0.76817999999999997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280</v>
      </c>
      <c r="Y216" s="559">
        <f>IFERROR(SUM(Y206:Y214),"0")</f>
        <v>283.2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200</v>
      </c>
      <c r="Y308" s="558">
        <f>IFERROR(IF(X308="",0,CEILING((X308/$H308),1)*$H308),"")</f>
        <v>202.79999999999998</v>
      </c>
      <c r="Z308" s="36">
        <f>IFERROR(IF(Y308=0,"",ROUNDUP(Y308/H308,0)*0.01898),"")</f>
        <v>0.49348000000000003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213.15384615384619</v>
      </c>
      <c r="BN308" s="64">
        <f>IFERROR(Y308*I308/H308,"0")</f>
        <v>216.13799999999998</v>
      </c>
      <c r="BO308" s="64">
        <f>IFERROR(1/J308*(X308/H308),"0")</f>
        <v>0.40064102564102566</v>
      </c>
      <c r="BP308" s="64">
        <f>IFERROR(1/J308*(Y308/H308),"0")</f>
        <v>0.40625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25.641025641025642</v>
      </c>
      <c r="Y313" s="559">
        <f>IFERROR(Y308/H308,"0")+IFERROR(Y309/H309,"0")+IFERROR(Y310/H310,"0")+IFERROR(Y311/H311,"0")+IFERROR(Y312/H312,"0")</f>
        <v>26</v>
      </c>
      <c r="Z313" s="559">
        <f>IFERROR(IF(Z308="",0,Z308),"0")+IFERROR(IF(Z309="",0,Z309),"0")+IFERROR(IF(Z310="",0,Z310),"0")+IFERROR(IF(Z311="",0,Z311),"0")+IFERROR(IF(Z312="",0,Z312),"0")</f>
        <v>0.49348000000000003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200</v>
      </c>
      <c r="Y314" s="559">
        <f>IFERROR(SUM(Y308:Y312),"0")</f>
        <v>202.79999999999998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100</v>
      </c>
      <c r="Y317" s="558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12.820512820512821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100</v>
      </c>
      <c r="Y320" s="559">
        <f>IFERROR(SUM(Y316:Y318),"0")</f>
        <v>101.39999999999999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420</v>
      </c>
      <c r="Y337" s="558">
        <f>IFERROR(IF(X337="",0,CEILING((X337/$H337),1)*$H337),"")</f>
        <v>420</v>
      </c>
      <c r="Z337" s="36">
        <f>IFERROR(IF(Y337=0,"",ROUNDUP(Y337/H337,0)*0.00651),"")</f>
        <v>1.302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470.39999999999992</v>
      </c>
      <c r="BN337" s="64">
        <f>IFERROR(Y337*I337/H337,"0")</f>
        <v>470.39999999999992</v>
      </c>
      <c r="BO337" s="64">
        <f>IFERROR(1/J337*(X337/H337),"0")</f>
        <v>1.098901098901099</v>
      </c>
      <c r="BP337" s="64">
        <f>IFERROR(1/J337*(Y337/H337),"0")</f>
        <v>1.098901098901099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105</v>
      </c>
      <c r="Y338" s="558">
        <f>IFERROR(IF(X338="",0,CEILING((X338/$H338),1)*$H338),"")</f>
        <v>105</v>
      </c>
      <c r="Z338" s="36">
        <f>IFERROR(IF(Y338=0,"",ROUNDUP(Y338/H338,0)*0.00651),"")</f>
        <v>0.32550000000000001</v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116.99999999999999</v>
      </c>
      <c r="BN338" s="64">
        <f>IFERROR(Y338*I338/H338,"0")</f>
        <v>116.99999999999999</v>
      </c>
      <c r="BO338" s="64">
        <f>IFERROR(1/J338*(X338/H338),"0")</f>
        <v>0.27472527472527475</v>
      </c>
      <c r="BP338" s="64">
        <f>IFERROR(1/J338*(Y338/H338),"0")</f>
        <v>0.27472527472527475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250</v>
      </c>
      <c r="Y339" s="559">
        <f>IFERROR(Y336/H336,"0")+IFERROR(Y337/H337,"0")+IFERROR(Y338/H338,"0")</f>
        <v>250</v>
      </c>
      <c r="Z339" s="559">
        <f>IFERROR(IF(Z336="",0,Z336),"0")+IFERROR(IF(Z337="",0,Z337),"0")+IFERROR(IF(Z338="",0,Z338),"0")</f>
        <v>1.6274999999999999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525</v>
      </c>
      <c r="Y340" s="559">
        <f>IFERROR(SUM(Y336:Y338),"0")</f>
        <v>525</v>
      </c>
      <c r="Z340" s="37"/>
      <c r="AA340" s="560"/>
      <c r="AB340" s="560"/>
      <c r="AC340" s="560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1360</v>
      </c>
      <c r="Y347" s="558">
        <f t="shared" si="47"/>
        <v>1365</v>
      </c>
      <c r="Z347" s="36">
        <f>IFERROR(IF(Y347=0,"",ROUNDUP(Y347/H347,0)*0.02175),"")</f>
        <v>1.97925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1403.52</v>
      </c>
      <c r="BN347" s="64">
        <f t="shared" si="49"/>
        <v>1408.68</v>
      </c>
      <c r="BO347" s="64">
        <f t="shared" si="50"/>
        <v>1.8888888888888888</v>
      </c>
      <c r="BP347" s="64">
        <f t="shared" si="51"/>
        <v>1.8958333333333333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204</v>
      </c>
      <c r="Y351" s="559">
        <f>IFERROR(Y344/H344,"0")+IFERROR(Y345/H345,"0")+IFERROR(Y346/H346,"0")+IFERROR(Y347/H347,"0")+IFERROR(Y348/H348,"0")+IFERROR(Y349/H349,"0")+IFERROR(Y350/H350,"0")</f>
        <v>205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4.4587500000000002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3060</v>
      </c>
      <c r="Y352" s="559">
        <f>IFERROR(SUM(Y344:Y350),"0")</f>
        <v>3075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900</v>
      </c>
      <c r="Y354" s="558">
        <f>IFERROR(IF(X354="",0,CEILING((X354/$H354),1)*$H354),"")</f>
        <v>900</v>
      </c>
      <c r="Z354" s="36">
        <f>IFERROR(IF(Y354=0,"",ROUNDUP(Y354/H354,0)*0.02175),"")</f>
        <v>1.3049999999999999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928.8</v>
      </c>
      <c r="BN354" s="64">
        <f>IFERROR(Y354*I354/H354,"0")</f>
        <v>928.8</v>
      </c>
      <c r="BO354" s="64">
        <f>IFERROR(1/J354*(X354/H354),"0")</f>
        <v>1.25</v>
      </c>
      <c r="BP354" s="64">
        <f>IFERROR(1/J354*(Y354/H354),"0")</f>
        <v>1.25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60</v>
      </c>
      <c r="Y356" s="559">
        <f>IFERROR(Y354/H354,"0")+IFERROR(Y355/H355,"0")</f>
        <v>60</v>
      </c>
      <c r="Z356" s="559">
        <f>IFERROR(IF(Z354="",0,Z354),"0")+IFERROR(IF(Z355="",0,Z355),"0")</f>
        <v>1.3049999999999999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900</v>
      </c>
      <c r="Y357" s="559">
        <f>IFERROR(SUM(Y354:Y355),"0")</f>
        <v>900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2780</v>
      </c>
      <c r="Y379" s="558">
        <f>IFERROR(IF(X379="",0,CEILING((X379/$H379),1)*$H379),"")</f>
        <v>2781</v>
      </c>
      <c r="Z379" s="36">
        <f>IFERROR(IF(Y379=0,"",ROUNDUP(Y379/H379,0)*0.01898),"")</f>
        <v>5.8648199999999999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2940.3133333333335</v>
      </c>
      <c r="BN379" s="64">
        <f>IFERROR(Y379*I379/H379,"0")</f>
        <v>2941.3710000000001</v>
      </c>
      <c r="BO379" s="64">
        <f>IFERROR(1/J379*(X379/H379),"0")</f>
        <v>4.8263888888888893</v>
      </c>
      <c r="BP379" s="64">
        <f>IFERROR(1/J379*(Y379/H379),"0")</f>
        <v>4.828125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120</v>
      </c>
      <c r="Y380" s="558">
        <f>IFERROR(IF(X380="",0,CEILING((X380/$H380),1)*$H380),"")</f>
        <v>120</v>
      </c>
      <c r="Z380" s="36">
        <f>IFERROR(IF(Y380=0,"",ROUNDUP(Y380/H380,0)*0.00651),"")</f>
        <v>0.32550000000000001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133.20000000000002</v>
      </c>
      <c r="BN380" s="64">
        <f>IFERROR(Y380*I380/H380,"0")</f>
        <v>133.20000000000002</v>
      </c>
      <c r="BO380" s="64">
        <f>IFERROR(1/J380*(X380/H380),"0")</f>
        <v>0.27472527472527475</v>
      </c>
      <c r="BP380" s="64">
        <f>IFERROR(1/J380*(Y380/H380),"0")</f>
        <v>0.27472527472527475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358.88888888888891</v>
      </c>
      <c r="Y381" s="559">
        <f>IFERROR(Y379/H379,"0")+IFERROR(Y380/H380,"0")</f>
        <v>359</v>
      </c>
      <c r="Z381" s="559">
        <f>IFERROR(IF(Z379="",0,Z379),"0")+IFERROR(IF(Z380="",0,Z380),"0")</f>
        <v>6.1903199999999998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2900</v>
      </c>
      <c r="Y382" s="559">
        <f>IFERROR(SUM(Y379:Y380),"0")</f>
        <v>2901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500</v>
      </c>
      <c r="Y432" s="558">
        <f t="shared" ref="Y432:Y445" si="58">IFERROR(IF(X432="",0,CEILING((X432/$H432),1)*$H432),"")</f>
        <v>501.6</v>
      </c>
      <c r="Z432" s="36">
        <f t="shared" ref="Z432:Z438" si="59">IFERROR(IF(Y432=0,"",ROUNDUP(Y432/H432,0)*0.01196),"")</f>
        <v>1.1362000000000001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534.09090909090912</v>
      </c>
      <c r="BN432" s="64">
        <f t="shared" ref="BN432:BN445" si="61">IFERROR(Y432*I432/H432,"0")</f>
        <v>535.79999999999995</v>
      </c>
      <c r="BO432" s="64">
        <f t="shared" ref="BO432:BO445" si="62">IFERROR(1/J432*(X432/H432),"0")</f>
        <v>0.91054778554778548</v>
      </c>
      <c r="BP432" s="64">
        <f t="shared" ref="BP432:BP445" si="63">IFERROR(1/J432*(Y432/H432),"0")</f>
        <v>0.91346153846153855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350</v>
      </c>
      <c r="Y433" s="558">
        <f t="shared" si="58"/>
        <v>353.76</v>
      </c>
      <c r="Z433" s="36">
        <f t="shared" si="59"/>
        <v>0.80132000000000003</v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373.86363636363637</v>
      </c>
      <c r="BN433" s="64">
        <f t="shared" si="61"/>
        <v>377.87999999999994</v>
      </c>
      <c r="BO433" s="64">
        <f t="shared" si="62"/>
        <v>0.63738344988344986</v>
      </c>
      <c r="BP433" s="64">
        <f t="shared" si="63"/>
        <v>0.64423076923076927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1360</v>
      </c>
      <c r="Y434" s="558">
        <f t="shared" si="58"/>
        <v>1362.24</v>
      </c>
      <c r="Z434" s="36">
        <f t="shared" si="59"/>
        <v>3.08568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1452.7272727272725</v>
      </c>
      <c r="BN434" s="64">
        <f t="shared" si="61"/>
        <v>1455.12</v>
      </c>
      <c r="BO434" s="64">
        <f t="shared" si="62"/>
        <v>2.4766899766899768</v>
      </c>
      <c r="BP434" s="64">
        <f t="shared" si="63"/>
        <v>2.4807692307692308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900</v>
      </c>
      <c r="Y437" s="558">
        <f t="shared" si="58"/>
        <v>902.88</v>
      </c>
      <c r="Z437" s="36">
        <f t="shared" si="59"/>
        <v>2.0451600000000001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961.36363636363637</v>
      </c>
      <c r="BN437" s="64">
        <f t="shared" si="61"/>
        <v>964.43999999999994</v>
      </c>
      <c r="BO437" s="64">
        <f t="shared" si="62"/>
        <v>1.638986013986014</v>
      </c>
      <c r="BP437" s="64">
        <f t="shared" si="63"/>
        <v>1.6442307692307694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589.0151515151515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591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7.0683600000000002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3110</v>
      </c>
      <c r="Y447" s="559">
        <f>IFERROR(SUM(Y432:Y445),"0")</f>
        <v>3120.48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900</v>
      </c>
      <c r="Y449" s="558">
        <f>IFERROR(IF(X449="",0,CEILING((X449/$H449),1)*$H449),"")</f>
        <v>902.88</v>
      </c>
      <c r="Z449" s="36">
        <f>IFERROR(IF(Y449=0,"",ROUNDUP(Y449/H449,0)*0.01196),"")</f>
        <v>2.0451600000000001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961.36363636363637</v>
      </c>
      <c r="BN449" s="64">
        <f>IFERROR(Y449*I449/H449,"0")</f>
        <v>964.43999999999994</v>
      </c>
      <c r="BO449" s="64">
        <f>IFERROR(1/J449*(X449/H449),"0")</f>
        <v>1.638986013986014</v>
      </c>
      <c r="BP449" s="64">
        <f>IFERROR(1/J449*(Y449/H449),"0")</f>
        <v>1.6442307692307694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170.45454545454544</v>
      </c>
      <c r="Y452" s="559">
        <f>IFERROR(Y449/H449,"0")+IFERROR(Y450/H450,"0")+IFERROR(Y451/H451,"0")</f>
        <v>171</v>
      </c>
      <c r="Z452" s="559">
        <f>IFERROR(IF(Z449="",0,Z449),"0")+IFERROR(IF(Z450="",0,Z450),"0")+IFERROR(IF(Z451="",0,Z451),"0")</f>
        <v>2.0451600000000001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900</v>
      </c>
      <c r="Y453" s="559">
        <f>IFERROR(SUM(Y449:Y451),"0")</f>
        <v>902.88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500</v>
      </c>
      <c r="Y455" s="558">
        <f t="shared" ref="Y455:Y461" si="64"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534.09090909090912</v>
      </c>
      <c r="BN455" s="64">
        <f t="shared" ref="BN455:BN461" si="66">IFERROR(Y455*I455/H455,"0")</f>
        <v>535.79999999999995</v>
      </c>
      <c r="BO455" s="64">
        <f t="shared" ref="BO455:BO461" si="67">IFERROR(1/J455*(X455/H455),"0")</f>
        <v>0.91054778554778548</v>
      </c>
      <c r="BP455" s="64">
        <f t="shared" ref="BP455:BP461" si="68">IFERROR(1/J455*(Y455/H455),"0")</f>
        <v>0.91346153846153855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300</v>
      </c>
      <c r="Y456" s="558">
        <f t="shared" si="64"/>
        <v>300.96000000000004</v>
      </c>
      <c r="Z456" s="36">
        <f>IFERROR(IF(Y456=0,"",ROUNDUP(Y456/H456,0)*0.01196),"")</f>
        <v>0.68171999999999999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320.45454545454544</v>
      </c>
      <c r="BN456" s="64">
        <f t="shared" si="66"/>
        <v>321.48</v>
      </c>
      <c r="BO456" s="64">
        <f t="shared" si="67"/>
        <v>0.54632867132867136</v>
      </c>
      <c r="BP456" s="64">
        <f t="shared" si="68"/>
        <v>0.54807692307692313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500</v>
      </c>
      <c r="Y457" s="558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246.21212121212119</v>
      </c>
      <c r="Y462" s="559">
        <f>IFERROR(Y455/H455,"0")+IFERROR(Y456/H456,"0")+IFERROR(Y457/H457,"0")+IFERROR(Y458/H458,"0")+IFERROR(Y459/H459,"0")+IFERROR(Y460/H460,"0")+IFERROR(Y461/H461,"0")</f>
        <v>247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2.9541200000000001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1300</v>
      </c>
      <c r="Y463" s="559">
        <f>IFERROR(SUM(Y455:Y461),"0")</f>
        <v>1304.1600000000001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250</v>
      </c>
      <c r="Y491" s="558">
        <f>IFERROR(IF(X491="",0,CEILING((X491/$H491),1)*$H491),"")</f>
        <v>252</v>
      </c>
      <c r="Z491" s="36">
        <f>IFERROR(IF(Y491=0,"",ROUNDUP(Y491/H491,0)*0.01898),"")</f>
        <v>0.53144000000000002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264.41666666666669</v>
      </c>
      <c r="BN491" s="64">
        <f>IFERROR(Y491*I491/H491,"0")</f>
        <v>266.53199999999998</v>
      </c>
      <c r="BO491" s="64">
        <f>IFERROR(1/J491*(X491/H491),"0")</f>
        <v>0.43402777777777779</v>
      </c>
      <c r="BP491" s="64">
        <f>IFERROR(1/J491*(Y491/H491),"0")</f>
        <v>0.4375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27.777777777777779</v>
      </c>
      <c r="Y493" s="559">
        <f>IFERROR(Y491/H491,"0")+IFERROR(Y492/H492,"0")</f>
        <v>28</v>
      </c>
      <c r="Z493" s="559">
        <f>IFERROR(IF(Z491="",0,Z491),"0")+IFERROR(IF(Z492="",0,Z492),"0")</f>
        <v>0.53144000000000002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250</v>
      </c>
      <c r="Y494" s="559">
        <f>IFERROR(SUM(Y491:Y492),"0")</f>
        <v>252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17885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17971.62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18939.190183890179</v>
      </c>
      <c r="Y506" s="559">
        <f>IFERROR(SUM(BN22:BN502),"0")</f>
        <v>19030.181999999993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31</v>
      </c>
      <c r="Y507" s="38">
        <f>ROUNDUP(SUM(BP22:BP502),0)</f>
        <v>31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19714.190183890179</v>
      </c>
      <c r="Y508" s="559">
        <f>GrossWeightTotalR+PalletQtyTotalR*25</f>
        <v>19805.181999999993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2846.0445912112582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2857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36.840780000000009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554" t="s">
        <v>653</v>
      </c>
      <c r="AA512" s="578" t="s">
        <v>722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555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615.6</v>
      </c>
      <c r="E515" s="46">
        <f>IFERROR(Y89*1,"0")+IFERROR(Y90*1,"0")+IFERROR(Y91*1,"0")+IFERROR(Y95*1,"0")+IFERROR(Y96*1,"0")+IFERROR(Y97*1,"0")+IFERROR(Y98*1,"0")+IFERROR(Y99*1,"0")</f>
        <v>1460.7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1819.8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304.2</v>
      </c>
      <c r="S515" s="46">
        <f>IFERROR(Y336*1,"0")+IFERROR(Y337*1,"0")+IFERROR(Y338*1,"0")</f>
        <v>525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3975</v>
      </c>
      <c r="U515" s="46">
        <f>IFERROR(Y369*1,"0")+IFERROR(Y370*1,"0")+IFERROR(Y371*1,"0")+IFERROR(Y375*1,"0")+IFERROR(Y379*1,"0")+IFERROR(Y380*1,"0")+IFERROR(Y384*1,"0")</f>
        <v>2901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5327.52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252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2025-08-18T08:07:31Z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