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E2E4F3-F332-442C-A371-7DA0392E98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Y406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77" i="1" l="1"/>
  <c r="BN77" i="1"/>
  <c r="Z77" i="1"/>
  <c r="BP120" i="1"/>
  <c r="BN120" i="1"/>
  <c r="Z120" i="1"/>
  <c r="BP168" i="1"/>
  <c r="BN168" i="1"/>
  <c r="Z168" i="1"/>
  <c r="BP201" i="1"/>
  <c r="BN201" i="1"/>
  <c r="Z201" i="1"/>
  <c r="BP230" i="1"/>
  <c r="BN230" i="1"/>
  <c r="Z230" i="1"/>
  <c r="BP292" i="1"/>
  <c r="BN292" i="1"/>
  <c r="Z292" i="1"/>
  <c r="BP326" i="1"/>
  <c r="BN326" i="1"/>
  <c r="Z326" i="1"/>
  <c r="BP332" i="1"/>
  <c r="BN332" i="1"/>
  <c r="Z332" i="1"/>
  <c r="BP355" i="1"/>
  <c r="BN355" i="1"/>
  <c r="Z355" i="1"/>
  <c r="BP399" i="1"/>
  <c r="BN399" i="1"/>
  <c r="Z399" i="1"/>
  <c r="BP462" i="1"/>
  <c r="BN462" i="1"/>
  <c r="Z462" i="1"/>
  <c r="BP488" i="1"/>
  <c r="BN488" i="1"/>
  <c r="Z488" i="1"/>
  <c r="Z28" i="1"/>
  <c r="BN28" i="1"/>
  <c r="BP42" i="1"/>
  <c r="BN42" i="1"/>
  <c r="BP61" i="1"/>
  <c r="BN61" i="1"/>
  <c r="Z61" i="1"/>
  <c r="BP104" i="1"/>
  <c r="BN104" i="1"/>
  <c r="Z104" i="1"/>
  <c r="Y147" i="1"/>
  <c r="BP146" i="1"/>
  <c r="BN146" i="1"/>
  <c r="Z146" i="1"/>
  <c r="Z147" i="1" s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4" i="1"/>
  <c r="BN304" i="1"/>
  <c r="Z304" i="1"/>
  <c r="BP345" i="1"/>
  <c r="BN345" i="1"/>
  <c r="Z345" i="1"/>
  <c r="Y387" i="1"/>
  <c r="Y386" i="1"/>
  <c r="BP385" i="1"/>
  <c r="BN385" i="1"/>
  <c r="Z385" i="1"/>
  <c r="Z386" i="1" s="1"/>
  <c r="BP391" i="1"/>
  <c r="BN391" i="1"/>
  <c r="Z391" i="1"/>
  <c r="BP450" i="1"/>
  <c r="BN450" i="1"/>
  <c r="Z450" i="1"/>
  <c r="Y490" i="1"/>
  <c r="Y489" i="1"/>
  <c r="BP487" i="1"/>
  <c r="BN487" i="1"/>
  <c r="Z487" i="1"/>
  <c r="D516" i="1"/>
  <c r="Y101" i="1"/>
  <c r="Y328" i="1"/>
  <c r="Y327" i="1"/>
  <c r="S516" i="1"/>
  <c r="BP337" i="1"/>
  <c r="BN337" i="1"/>
  <c r="Z337" i="1"/>
  <c r="BP351" i="1"/>
  <c r="BN351" i="1"/>
  <c r="Z351" i="1"/>
  <c r="BP381" i="1"/>
  <c r="BN381" i="1"/>
  <c r="Z381" i="1"/>
  <c r="BP397" i="1"/>
  <c r="BN397" i="1"/>
  <c r="Z397" i="1"/>
  <c r="BP434" i="1"/>
  <c r="BN434" i="1"/>
  <c r="Z434" i="1"/>
  <c r="BP441" i="1"/>
  <c r="BN441" i="1"/>
  <c r="Z441" i="1"/>
  <c r="BP446" i="1"/>
  <c r="BN446" i="1"/>
  <c r="Z446" i="1"/>
  <c r="BP460" i="1"/>
  <c r="BN460" i="1"/>
  <c r="Z460" i="1"/>
  <c r="BP477" i="1"/>
  <c r="BN477" i="1"/>
  <c r="Z477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Z126" i="1" s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Z294" i="1"/>
  <c r="BN294" i="1"/>
  <c r="Z302" i="1"/>
  <c r="BN302" i="1"/>
  <c r="Z310" i="1"/>
  <c r="BN310" i="1"/>
  <c r="Z318" i="1"/>
  <c r="BN318" i="1"/>
  <c r="Z323" i="1"/>
  <c r="BN323" i="1"/>
  <c r="BP323" i="1"/>
  <c r="Z324" i="1"/>
  <c r="BN324" i="1"/>
  <c r="BP330" i="1"/>
  <c r="BN330" i="1"/>
  <c r="Z330" i="1"/>
  <c r="Y340" i="1"/>
  <c r="BP347" i="1"/>
  <c r="BN347" i="1"/>
  <c r="Z347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393" i="1"/>
  <c r="BN393" i="1"/>
  <c r="Z393" i="1"/>
  <c r="BP405" i="1"/>
  <c r="BN405" i="1"/>
  <c r="Z405" i="1"/>
  <c r="Y412" i="1"/>
  <c r="Y411" i="1"/>
  <c r="BP410" i="1"/>
  <c r="BN410" i="1"/>
  <c r="Z410" i="1"/>
  <c r="Z411" i="1" s="1"/>
  <c r="BP414" i="1"/>
  <c r="BN414" i="1"/>
  <c r="Z414" i="1"/>
  <c r="BP437" i="1"/>
  <c r="BN437" i="1"/>
  <c r="Z437" i="1"/>
  <c r="BP442" i="1"/>
  <c r="BN442" i="1"/>
  <c r="Z442" i="1"/>
  <c r="BP452" i="1"/>
  <c r="BN452" i="1"/>
  <c r="Z452" i="1"/>
  <c r="BP456" i="1"/>
  <c r="BN456" i="1"/>
  <c r="Z456" i="1"/>
  <c r="Y470" i="1"/>
  <c r="BP466" i="1"/>
  <c r="BN466" i="1"/>
  <c r="Z466" i="1"/>
  <c r="Y500" i="1"/>
  <c r="Y499" i="1"/>
  <c r="BP497" i="1"/>
  <c r="BN497" i="1"/>
  <c r="Z497" i="1"/>
  <c r="Y357" i="1"/>
  <c r="Y454" i="1"/>
  <c r="Y453" i="1"/>
  <c r="H9" i="1"/>
  <c r="A10" i="1"/>
  <c r="Y33" i="1"/>
  <c r="Y37" i="1"/>
  <c r="Y45" i="1"/>
  <c r="Y49" i="1"/>
  <c r="Y58" i="1"/>
  <c r="Y66" i="1"/>
  <c r="Y72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BP163" i="1"/>
  <c r="BN163" i="1"/>
  <c r="Z163" i="1"/>
  <c r="BP167" i="1"/>
  <c r="BN167" i="1"/>
  <c r="Z167" i="1"/>
  <c r="Y171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346" i="1"/>
  <c r="BN346" i="1"/>
  <c r="Z346" i="1"/>
  <c r="Y352" i="1"/>
  <c r="BP350" i="1"/>
  <c r="BN350" i="1"/>
  <c r="Z350" i="1"/>
  <c r="F516" i="1"/>
  <c r="F9" i="1"/>
  <c r="J9" i="1"/>
  <c r="B516" i="1"/>
  <c r="X507" i="1"/>
  <c r="X509" i="1" s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Y297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1" i="1"/>
  <c r="Z333" i="1"/>
  <c r="BP331" i="1"/>
  <c r="BN331" i="1"/>
  <c r="Z331" i="1"/>
  <c r="Y333" i="1"/>
  <c r="BP371" i="1"/>
  <c r="BN371" i="1"/>
  <c r="Z371" i="1"/>
  <c r="Y374" i="1"/>
  <c r="BP394" i="1"/>
  <c r="BN394" i="1"/>
  <c r="Z394" i="1"/>
  <c r="BP398" i="1"/>
  <c r="BN398" i="1"/>
  <c r="Z398" i="1"/>
  <c r="BP415" i="1"/>
  <c r="BN415" i="1"/>
  <c r="Z415" i="1"/>
  <c r="Y419" i="1"/>
  <c r="BP435" i="1"/>
  <c r="BN435" i="1"/>
  <c r="Z435" i="1"/>
  <c r="BP438" i="1"/>
  <c r="BN438" i="1"/>
  <c r="Z438" i="1"/>
  <c r="BP457" i="1"/>
  <c r="BN457" i="1"/>
  <c r="Z457" i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BP325" i="1"/>
  <c r="BN325" i="1"/>
  <c r="Z325" i="1"/>
  <c r="Y334" i="1"/>
  <c r="BP338" i="1"/>
  <c r="BN338" i="1"/>
  <c r="Z338" i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O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BP451" i="1"/>
  <c r="BN451" i="1"/>
  <c r="Z451" i="1"/>
  <c r="Y464" i="1"/>
  <c r="BP459" i="1"/>
  <c r="BN459" i="1"/>
  <c r="Z459" i="1"/>
  <c r="BP467" i="1"/>
  <c r="BN467" i="1"/>
  <c r="Z467" i="1"/>
  <c r="Z469" i="1" s="1"/>
  <c r="BP475" i="1"/>
  <c r="BN475" i="1"/>
  <c r="Z475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314" i="1" l="1"/>
  <c r="Z264" i="1"/>
  <c r="Z406" i="1"/>
  <c r="Z362" i="1"/>
  <c r="Z256" i="1"/>
  <c r="Z247" i="1"/>
  <c r="Z418" i="1"/>
  <c r="Z373" i="1"/>
  <c r="Z220" i="1"/>
  <c r="Z177" i="1"/>
  <c r="Z499" i="1"/>
  <c r="Z340" i="1"/>
  <c r="Z489" i="1"/>
  <c r="Z401" i="1"/>
  <c r="Z463" i="1"/>
  <c r="Z65" i="1"/>
  <c r="Y510" i="1"/>
  <c r="Y507" i="1"/>
  <c r="Y508" i="1"/>
  <c r="Z32" i="1"/>
  <c r="Z231" i="1"/>
  <c r="Z203" i="1"/>
  <c r="Z171" i="1"/>
  <c r="Z453" i="1"/>
  <c r="Z327" i="1"/>
  <c r="Z352" i="1"/>
  <c r="Z142" i="1"/>
  <c r="Z320" i="1"/>
  <c r="Z215" i="1"/>
  <c r="Z494" i="1"/>
  <c r="Z484" i="1"/>
  <c r="Z447" i="1"/>
  <c r="Z306" i="1"/>
  <c r="Z271" i="1"/>
  <c r="Z296" i="1"/>
  <c r="Z121" i="1"/>
  <c r="Z108" i="1"/>
  <c r="Z80" i="1"/>
  <c r="Z44" i="1"/>
  <c r="Y506" i="1"/>
  <c r="Z114" i="1"/>
  <c r="Z478" i="1"/>
  <c r="Z92" i="1"/>
  <c r="Z511" i="1" l="1"/>
  <c r="Y509" i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<sst xmlns="http://schemas.openxmlformats.org/spreadsheetml/2006/main" count="2255" uniqueCount="812">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</sst>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45889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Среда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70</v>
      </c>
      <c r="Y41" s="560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20</v>
      </c>
      <c r="Y42" s="560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11.481481481481481</v>
      </c>
      <c r="Y44" s="561">
        <f>IFERROR(Y41/H41,"0")+IFERROR(Y42/H42,"0")+IFERROR(Y43/H43,"0")</f>
        <v>12</v>
      </c>
      <c r="Z44" s="561">
        <f>IFERROR(IF(Z41="",0,Z41),"0")+IFERROR(IF(Z42="",0,Z42),"0")+IFERROR(IF(Z43="",0,Z43),"0")</f>
        <v>0.17796000000000001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90</v>
      </c>
      <c r="Y45" s="561">
        <f>IFERROR(SUM(Y41:Y43),"0")</f>
        <v>95.600000000000009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740</v>
      </c>
      <c r="Y53" s="560">
        <f t="shared" si="6"/>
        <v>745.2</v>
      </c>
      <c r="Z53" s="36">
        <f>IFERROR(IF(Y53=0,"",ROUNDUP(Y53/H53,0)*0.01898),"")</f>
        <v>1.30962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769.80555555555543</v>
      </c>
      <c r="BN53" s="64">
        <f t="shared" si="8"/>
        <v>775.21499999999992</v>
      </c>
      <c r="BO53" s="64">
        <f t="shared" si="9"/>
        <v>1.0706018518518519</v>
      </c>
      <c r="BP53" s="64">
        <f t="shared" si="10"/>
        <v>1.078125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229.5</v>
      </c>
      <c r="Y57" s="560">
        <f t="shared" si="6"/>
        <v>229.5</v>
      </c>
      <c r="Z57" s="36">
        <f>IFERROR(IF(Y57=0,"",ROUNDUP(Y57/H57,0)*0.00902),"")</f>
        <v>0.46001999999999998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240.20999999999998</v>
      </c>
      <c r="BN57" s="64">
        <f t="shared" si="8"/>
        <v>240.20999999999998</v>
      </c>
      <c r="BO57" s="64">
        <f t="shared" si="9"/>
        <v>0.38636363636363635</v>
      </c>
      <c r="BP57" s="64">
        <f t="shared" si="10"/>
        <v>0.38636363636363635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119.51851851851852</v>
      </c>
      <c r="Y58" s="561">
        <f>IFERROR(Y52/H52,"0")+IFERROR(Y53/H53,"0")+IFERROR(Y54/H54,"0")+IFERROR(Y55/H55,"0")+IFERROR(Y56/H56,"0")+IFERROR(Y57/H57,"0")</f>
        <v>120</v>
      </c>
      <c r="Z58" s="561">
        <f>IFERROR(IF(Z52="",0,Z52),"0")+IFERROR(IF(Z53="",0,Z53),"0")+IFERROR(IF(Z54="",0,Z54),"0")+IFERROR(IF(Z55="",0,Z55),"0")+IFERROR(IF(Z56="",0,Z56),"0")+IFERROR(IF(Z57="",0,Z57),"0")</f>
        <v>1.7696399999999999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969.5</v>
      </c>
      <c r="Y59" s="561">
        <f>IFERROR(SUM(Y52:Y57),"0")</f>
        <v>974.7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550</v>
      </c>
      <c r="Y61" s="560">
        <f>IFERROR(IF(X61="",0,CEILING((X61/$H61),1)*$H61),"")</f>
        <v>550.80000000000007</v>
      </c>
      <c r="Z61" s="36">
        <f>IFERROR(IF(Y61=0,"",ROUNDUP(Y61/H61,0)*0.01898),"")</f>
        <v>0.96798000000000006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572.15277777777771</v>
      </c>
      <c r="BN61" s="64">
        <f>IFERROR(Y61*I61/H61,"0")</f>
        <v>572.98500000000001</v>
      </c>
      <c r="BO61" s="64">
        <f>IFERROR(1/J61*(X61/H61),"0")</f>
        <v>0.79571759259259256</v>
      </c>
      <c r="BP61" s="64">
        <f>IFERROR(1/J61*(Y61/H61),"0")</f>
        <v>0.796875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121.5</v>
      </c>
      <c r="Y64" s="560">
        <f>IFERROR(IF(X64="",0,CEILING((X64/$H64),1)*$H64),"")</f>
        <v>121.50000000000001</v>
      </c>
      <c r="Z64" s="36">
        <f>IFERROR(IF(Y64=0,"",ROUNDUP(Y64/H64,0)*0.00651),"")</f>
        <v>0.29294999999999999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129.59999999999997</v>
      </c>
      <c r="BN64" s="64">
        <f>IFERROR(Y64*I64/H64,"0")</f>
        <v>129.6</v>
      </c>
      <c r="BO64" s="64">
        <f>IFERROR(1/J64*(X64/H64),"0")</f>
        <v>0.24725274725274726</v>
      </c>
      <c r="BP64" s="64">
        <f>IFERROR(1/J64*(Y64/H64),"0")</f>
        <v>0.24725274725274726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95.925925925925924</v>
      </c>
      <c r="Y65" s="561">
        <f>IFERROR(Y61/H61,"0")+IFERROR(Y62/H62,"0")+IFERROR(Y63/H63,"0")+IFERROR(Y64/H64,"0")</f>
        <v>96</v>
      </c>
      <c r="Z65" s="561">
        <f>IFERROR(IF(Z61="",0,Z61),"0")+IFERROR(IF(Z62="",0,Z62),"0")+IFERROR(IF(Z63="",0,Z63),"0")+IFERROR(IF(Z64="",0,Z64),"0")</f>
        <v>1.2609300000000001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671.5</v>
      </c>
      <c r="Y66" s="561">
        <f>IFERROR(SUM(Y61:Y64),"0")</f>
        <v>672.30000000000007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15</v>
      </c>
      <c r="Y76" s="560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1.7857142857142856</v>
      </c>
      <c r="Y80" s="561">
        <f>IFERROR(Y74/H74,"0")+IFERROR(Y75/H75,"0")+IFERROR(Y76/H76,"0")+IFERROR(Y77/H77,"0")+IFERROR(Y78/H78,"0")+IFERROR(Y79/H79,"0")</f>
        <v>2</v>
      </c>
      <c r="Z80" s="561">
        <f>IFERROR(IF(Z74="",0,Z74),"0")+IFERROR(IF(Z75="",0,Z75),"0")+IFERROR(IF(Z76="",0,Z76),"0")+IFERROR(IF(Z77="",0,Z77),"0")+IFERROR(IF(Z78="",0,Z78),"0")+IFERROR(IF(Z79="",0,Z79),"0")</f>
        <v>3.7960000000000001E-2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15</v>
      </c>
      <c r="Y81" s="561">
        <f>IFERROR(SUM(Y74:Y79),"0")</f>
        <v>16.8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120</v>
      </c>
      <c r="Y89" s="560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45</v>
      </c>
      <c r="Y91" s="560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47.099999999999994</v>
      </c>
      <c r="BN91" s="64">
        <f>IFERROR(Y91*I91/H91,"0")</f>
        <v>47.099999999999994</v>
      </c>
      <c r="BO91" s="64">
        <f>IFERROR(1/J91*(X91/H91),"0")</f>
        <v>7.575757575757576E-2</v>
      </c>
      <c r="BP91" s="64">
        <f>IFERROR(1/J91*(Y91/H91),"0")</f>
        <v>7.575757575757576E-2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21.111111111111111</v>
      </c>
      <c r="Y92" s="561">
        <f>IFERROR(Y89/H89,"0")+IFERROR(Y90/H90,"0")+IFERROR(Y91/H91,"0")</f>
        <v>22</v>
      </c>
      <c r="Z92" s="561">
        <f>IFERROR(IF(Z89="",0,Z89),"0")+IFERROR(IF(Z90="",0,Z90),"0")+IFERROR(IF(Z91="",0,Z91),"0")</f>
        <v>0.31796000000000002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165</v>
      </c>
      <c r="Y93" s="561">
        <f>IFERROR(SUM(Y89:Y91),"0")</f>
        <v>174.60000000000002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78</v>
      </c>
      <c r="Y95" s="560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82.99777777777777</v>
      </c>
      <c r="BN95" s="64">
        <f>IFERROR(Y95*I95/H95,"0")</f>
        <v>86.190000000000012</v>
      </c>
      <c r="BO95" s="64">
        <f>IFERROR(1/J95*(X95/H95),"0")</f>
        <v>0.15046296296296297</v>
      </c>
      <c r="BP95" s="64">
        <f>IFERROR(1/J95*(Y95/H95),"0")</f>
        <v>0.15625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18</v>
      </c>
      <c r="Y98" s="560">
        <f>IFERROR(IF(X98="",0,CEILING((X98/$H98),1)*$H98),"")</f>
        <v>18.900000000000002</v>
      </c>
      <c r="Z98" s="36">
        <f>IFERROR(IF(Y98=0,"",ROUNDUP(Y98/H98,0)*0.00651),"")</f>
        <v>4.5569999999999999E-2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19.679999999999996</v>
      </c>
      <c r="BN98" s="64">
        <f>IFERROR(Y98*I98/H98,"0")</f>
        <v>20.664000000000001</v>
      </c>
      <c r="BO98" s="64">
        <f>IFERROR(1/J98*(X98/H98),"0")</f>
        <v>3.6630036630036632E-2</v>
      </c>
      <c r="BP98" s="64">
        <f>IFERROR(1/J98*(Y98/H98),"0")</f>
        <v>3.8461538461538464E-2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16.296296296296298</v>
      </c>
      <c r="Y100" s="561">
        <f>IFERROR(Y95/H95,"0")+IFERROR(Y96/H96,"0")+IFERROR(Y97/H97,"0")+IFERROR(Y98/H98,"0")+IFERROR(Y99/H99,"0")</f>
        <v>17</v>
      </c>
      <c r="Z100" s="561">
        <f>IFERROR(IF(Z95="",0,Z95),"0")+IFERROR(IF(Z96="",0,Z96),"0")+IFERROR(IF(Z97="",0,Z97),"0")+IFERROR(IF(Z98="",0,Z98),"0")+IFERROR(IF(Z99="",0,Z99),"0")</f>
        <v>0.23537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96</v>
      </c>
      <c r="Y101" s="561">
        <f>IFERROR(SUM(Y95:Y99),"0")</f>
        <v>99.9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11.25</v>
      </c>
      <c r="Y105" s="560">
        <f>IFERROR(IF(X105="",0,CEILING((X105/$H105),1)*$H105),"")</f>
        <v>11.25</v>
      </c>
      <c r="Z105" s="36">
        <f>IFERROR(IF(Y105=0,"",ROUNDUP(Y105/H105,0)*0.00902),"")</f>
        <v>2.7060000000000001E-2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11.879999999999999</v>
      </c>
      <c r="BN105" s="64">
        <f>IFERROR(Y105*I105/H105,"0")</f>
        <v>11.879999999999999</v>
      </c>
      <c r="BO105" s="64">
        <f>IFERROR(1/J105*(X105/H105),"0")</f>
        <v>2.2727272727272728E-2</v>
      </c>
      <c r="BP105" s="64">
        <f>IFERROR(1/J105*(Y105/H105),"0")</f>
        <v>2.2727272727272728E-2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3</v>
      </c>
      <c r="Y108" s="561">
        <f>IFERROR(Y104/H104,"0")+IFERROR(Y105/H105,"0")+IFERROR(Y106/H106,"0")+IFERROR(Y107/H107,"0")</f>
        <v>3</v>
      </c>
      <c r="Z108" s="561">
        <f>IFERROR(IF(Z104="",0,Z104),"0")+IFERROR(IF(Z105="",0,Z105),"0")+IFERROR(IF(Z106="",0,Z106),"0")+IFERROR(IF(Z107="",0,Z107),"0")</f>
        <v>2.7060000000000001E-2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11.25</v>
      </c>
      <c r="Y109" s="561">
        <f>IFERROR(SUM(Y104:Y107),"0")</f>
        <v>11.25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48</v>
      </c>
      <c r="Y117" s="56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51.04</v>
      </c>
      <c r="BN117" s="64">
        <f>IFERROR(Y117*I117/H117,"0")</f>
        <v>51.67799999999999</v>
      </c>
      <c r="BO117" s="64">
        <f>IFERROR(1/J117*(X117/H117),"0")</f>
        <v>9.2592592592592601E-2</v>
      </c>
      <c r="BP117" s="64">
        <f>IFERROR(1/J117*(Y117/H117),"0")</f>
        <v>9.375E-2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18.899999999999999</v>
      </c>
      <c r="Y119" s="560">
        <f>IFERROR(IF(X119="",0,CEILING((X119/$H119),1)*$H119),"")</f>
        <v>18.900000000000002</v>
      </c>
      <c r="Z119" s="36">
        <f>IFERROR(IF(Y119=0,"",ROUNDUP(Y119/H119,0)*0.00651),"")</f>
        <v>4.5569999999999999E-2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20.663999999999994</v>
      </c>
      <c r="BN119" s="64">
        <f>IFERROR(Y119*I119/H119,"0")</f>
        <v>20.664000000000001</v>
      </c>
      <c r="BO119" s="64">
        <f>IFERROR(1/J119*(X119/H119),"0")</f>
        <v>3.8461538461538457E-2</v>
      </c>
      <c r="BP119" s="64">
        <f>IFERROR(1/J119*(Y119/H119),"0")</f>
        <v>3.8461538461538464E-2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12.925925925925926</v>
      </c>
      <c r="Y121" s="561">
        <f>IFERROR(Y117/H117,"0")+IFERROR(Y118/H118,"0")+IFERROR(Y119/H119,"0")+IFERROR(Y120/H120,"0")</f>
        <v>13</v>
      </c>
      <c r="Z121" s="561">
        <f>IFERROR(IF(Z117="",0,Z117),"0")+IFERROR(IF(Z118="",0,Z118),"0")+IFERROR(IF(Z119="",0,Z119),"0")+IFERROR(IF(Z120="",0,Z120),"0")</f>
        <v>0.15945000000000001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66.900000000000006</v>
      </c>
      <c r="Y122" s="561">
        <f>IFERROR(SUM(Y117:Y120),"0")</f>
        <v>67.5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11.2</v>
      </c>
      <c r="Y131" s="560">
        <f>IFERROR(IF(X131="",0,CEILING((X131/$H131),1)*$H131),"")</f>
        <v>12.8</v>
      </c>
      <c r="Z131" s="36">
        <f>IFERROR(IF(Y131=0,"",ROUNDUP(Y131/H131,0)*0.00651),"")</f>
        <v>2.6040000000000001E-2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11.829999999999998</v>
      </c>
      <c r="BN131" s="64">
        <f>IFERROR(Y131*I131/H131,"0")</f>
        <v>13.52</v>
      </c>
      <c r="BO131" s="64">
        <f>IFERROR(1/J131*(X131/H131),"0")</f>
        <v>1.9230769230769228E-2</v>
      </c>
      <c r="BP131" s="64">
        <f>IFERROR(1/J131*(Y131/H131),"0")</f>
        <v>2.197802197802198E-2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3.4999999999999996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11.2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7</v>
      </c>
      <c r="Y135" s="560">
        <f>IFERROR(IF(X135="",0,CEILING((X135/$H135),1)*$H135),"")</f>
        <v>8.3999999999999986</v>
      </c>
      <c r="Z135" s="36">
        <f>IFERROR(IF(Y135=0,"",ROUNDUP(Y135/H135,0)*0.00651),"")</f>
        <v>1.9529999999999999E-2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7.67</v>
      </c>
      <c r="BN135" s="64">
        <f>IFERROR(Y135*I135/H135,"0")</f>
        <v>9.2039999999999988</v>
      </c>
      <c r="BO135" s="64">
        <f>IFERROR(1/J135*(X135/H135),"0")</f>
        <v>1.3736263736263738E-2</v>
      </c>
      <c r="BP135" s="64">
        <f>IFERROR(1/J135*(Y135/H135),"0")</f>
        <v>1.6483516483516484E-2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2.5</v>
      </c>
      <c r="Y137" s="561">
        <f>IFERROR(Y135/H135,"0")+IFERROR(Y136/H136,"0")</f>
        <v>2.9999999999999996</v>
      </c>
      <c r="Z137" s="561">
        <f>IFERROR(IF(Z135="",0,Z135),"0")+IFERROR(IF(Z136="",0,Z136),"0")</f>
        <v>1.9529999999999999E-2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7</v>
      </c>
      <c r="Y138" s="561">
        <f>IFERROR(SUM(Y135:Y136),"0")</f>
        <v>8.3999999999999986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25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26.625000000000004</v>
      </c>
      <c r="BN150" s="64">
        <f>IFERROR(Y150*I150/H150,"0")</f>
        <v>28.755000000000003</v>
      </c>
      <c r="BO150" s="64">
        <f>IFERROR(1/J150*(X150/H150),"0")</f>
        <v>4.3402777777777776E-2</v>
      </c>
      <c r="BP150" s="64">
        <f>IFERROR(1/J150*(Y150/H150),"0")</f>
        <v>4.6875E-2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20</v>
      </c>
      <c r="Y152" s="560">
        <f>IFERROR(IF(X152="",0,CEILING((X152/$H152),1)*$H152),"")</f>
        <v>27</v>
      </c>
      <c r="Z152" s="36">
        <f>IFERROR(IF(Y152=0,"",ROUNDUP(Y152/H152,0)*0.01898),"")</f>
        <v>5.6940000000000004E-2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21.3</v>
      </c>
      <c r="BN152" s="64">
        <f>IFERROR(Y152*I152/H152,"0")</f>
        <v>28.755000000000003</v>
      </c>
      <c r="BO152" s="64">
        <f>IFERROR(1/J152*(X152/H152),"0")</f>
        <v>3.4722222222222224E-2</v>
      </c>
      <c r="BP152" s="64">
        <f>IFERROR(1/J152*(Y152/H152),"0")</f>
        <v>4.6875E-2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5</v>
      </c>
      <c r="Y153" s="561">
        <f>IFERROR(Y150/H150,"0")+IFERROR(Y151/H151,"0")+IFERROR(Y152/H152,"0")</f>
        <v>6</v>
      </c>
      <c r="Z153" s="561">
        <f>IFERROR(IF(Z150="",0,Z150),"0")+IFERROR(IF(Z151="",0,Z151),"0")+IFERROR(IF(Z152="",0,Z152),"0")</f>
        <v>0.11388000000000001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45</v>
      </c>
      <c r="Y154" s="561">
        <f>IFERROR(SUM(Y150:Y152),"0")</f>
        <v>54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4.1999999999999993</v>
      </c>
      <c r="Y165" s="560">
        <f t="shared" si="16"/>
        <v>4.2</v>
      </c>
      <c r="Z165" s="36">
        <f>IFERROR(IF(Y165=0,"",ROUNDUP(Y165/H165,0)*0.00502),"")</f>
        <v>1.004E-2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4.4599999999999991</v>
      </c>
      <c r="BN165" s="64">
        <f t="shared" si="18"/>
        <v>4.46</v>
      </c>
      <c r="BO165" s="64">
        <f t="shared" si="19"/>
        <v>8.5470085470085461E-3</v>
      </c>
      <c r="BP165" s="64">
        <f t="shared" si="20"/>
        <v>8.5470085470085479E-3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1.9999999999999996</v>
      </c>
      <c r="Y171" s="561">
        <f>IFERROR(Y162/H162,"0")+IFERROR(Y163/H163,"0")+IFERROR(Y164/H164,"0")+IFERROR(Y165/H165,"0")+IFERROR(Y166/H166,"0")+IFERROR(Y167/H167,"0")+IFERROR(Y168/H168,"0")+IFERROR(Y169/H169,"0")+IFERROR(Y170/H170,"0")</f>
        <v>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1.004E-2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4.1999999999999993</v>
      </c>
      <c r="Y172" s="561">
        <f>IFERROR(SUM(Y162:Y170),"0")</f>
        <v>4.2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35</v>
      </c>
      <c r="Y195" s="560">
        <f t="shared" ref="Y195:Y202" si="21">IFERROR(IF(X195="",0,CEILING((X195/$H195),1)*$H195),"")</f>
        <v>37.800000000000004</v>
      </c>
      <c r="Z195" s="36">
        <f>IFERROR(IF(Y195=0,"",ROUNDUP(Y195/H195,0)*0.00902),"")</f>
        <v>6.3140000000000002E-2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36.361111111111114</v>
      </c>
      <c r="BN195" s="64">
        <f t="shared" ref="BN195:BN202" si="23">IFERROR(Y195*I195/H195,"0")</f>
        <v>39.270000000000003</v>
      </c>
      <c r="BO195" s="64">
        <f t="shared" ref="BO195:BO202" si="24">IFERROR(1/J195*(X195/H195),"0")</f>
        <v>4.9102132435465767E-2</v>
      </c>
      <c r="BP195" s="64">
        <f t="shared" ref="BP195:BP202" si="25">IFERROR(1/J195*(Y195/H195),"0")</f>
        <v>5.3030303030303032E-2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25</v>
      </c>
      <c r="Y196" s="560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25.972222222222221</v>
      </c>
      <c r="BN196" s="64">
        <f t="shared" si="23"/>
        <v>28.049999999999997</v>
      </c>
      <c r="BO196" s="64">
        <f t="shared" si="24"/>
        <v>3.5072951739618406E-2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45</v>
      </c>
      <c r="Y197" s="560">
        <f t="shared" si="21"/>
        <v>48.6</v>
      </c>
      <c r="Z197" s="36">
        <f>IFERROR(IF(Y197=0,"",ROUNDUP(Y197/H197,0)*0.00902),"")</f>
        <v>8.1180000000000002E-2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46.75</v>
      </c>
      <c r="BN197" s="64">
        <f t="shared" si="23"/>
        <v>50.49</v>
      </c>
      <c r="BO197" s="64">
        <f t="shared" si="24"/>
        <v>6.3131313131313122E-2</v>
      </c>
      <c r="BP197" s="64">
        <f t="shared" si="25"/>
        <v>6.8181818181818177E-2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25</v>
      </c>
      <c r="Y198" s="560">
        <f t="shared" si="21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25.972222222222221</v>
      </c>
      <c r="BN198" s="64">
        <f t="shared" si="23"/>
        <v>28.049999999999997</v>
      </c>
      <c r="BO198" s="64">
        <f t="shared" si="24"/>
        <v>3.5072951739618406E-2</v>
      </c>
      <c r="BP198" s="64">
        <f t="shared" si="25"/>
        <v>3.787878787878788E-2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24.074074074074073</v>
      </c>
      <c r="Y203" s="561">
        <f>IFERROR(Y195/H195,"0")+IFERROR(Y196/H196,"0")+IFERROR(Y197/H197,"0")+IFERROR(Y198/H198,"0")+IFERROR(Y199/H199,"0")+IFERROR(Y200/H200,"0")+IFERROR(Y201/H201,"0")+IFERROR(Y202/H202,"0")</f>
        <v>26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0.23452000000000001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130</v>
      </c>
      <c r="Y204" s="561">
        <f>IFERROR(SUM(Y195:Y202),"0")</f>
        <v>140.4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10</v>
      </c>
      <c r="Y209" s="560">
        <f t="shared" si="26"/>
        <v>12</v>
      </c>
      <c r="Z209" s="36">
        <f t="shared" ref="Z209:Z214" si="31">IFERROR(IF(Y209=0,"",ROUNDUP(Y209/H209,0)*0.00651),"")</f>
        <v>3.2550000000000003E-2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11.125</v>
      </c>
      <c r="BN209" s="64">
        <f t="shared" si="28"/>
        <v>13.35</v>
      </c>
      <c r="BO209" s="64">
        <f t="shared" si="29"/>
        <v>2.2893772893772896E-2</v>
      </c>
      <c r="BP209" s="64">
        <f t="shared" si="30"/>
        <v>2.7472527472527476E-2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16.2</v>
      </c>
      <c r="Y211" s="560">
        <f t="shared" si="26"/>
        <v>16.8</v>
      </c>
      <c r="Z211" s="36">
        <f t="shared" si="31"/>
        <v>4.5569999999999999E-2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17.901000000000003</v>
      </c>
      <c r="BN211" s="64">
        <f t="shared" si="28"/>
        <v>18.564000000000004</v>
      </c>
      <c r="BO211" s="64">
        <f t="shared" si="29"/>
        <v>3.7087912087912088E-2</v>
      </c>
      <c r="BP211" s="64">
        <f t="shared" si="30"/>
        <v>3.8461538461538471E-2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13.5</v>
      </c>
      <c r="Y212" s="560">
        <f t="shared" si="26"/>
        <v>14.399999999999999</v>
      </c>
      <c r="Z212" s="36">
        <f t="shared" si="31"/>
        <v>3.9059999999999997E-2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14.9175</v>
      </c>
      <c r="BN212" s="64">
        <f t="shared" si="28"/>
        <v>15.912000000000001</v>
      </c>
      <c r="BO212" s="64">
        <f t="shared" si="29"/>
        <v>3.0906593406593408E-2</v>
      </c>
      <c r="BP212" s="64">
        <f t="shared" si="30"/>
        <v>3.2967032967032968E-2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12</v>
      </c>
      <c r="Y214" s="560">
        <f t="shared" si="26"/>
        <v>12</v>
      </c>
      <c r="Z214" s="36">
        <f t="shared" si="31"/>
        <v>3.2550000000000003E-2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13.290000000000001</v>
      </c>
      <c r="BN214" s="64">
        <f t="shared" si="28"/>
        <v>13.290000000000001</v>
      </c>
      <c r="BO214" s="64">
        <f t="shared" si="29"/>
        <v>2.7472527472527476E-2</v>
      </c>
      <c r="BP214" s="64">
        <f t="shared" si="30"/>
        <v>2.7472527472527476E-2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21.541666666666668</v>
      </c>
      <c r="Y215" s="561">
        <f>IFERROR(Y206/H206,"0")+IFERROR(Y207/H207,"0")+IFERROR(Y208/H208,"0")+IFERROR(Y209/H209,"0")+IFERROR(Y210/H210,"0")+IFERROR(Y211/H211,"0")+IFERROR(Y212/H212,"0")+IFERROR(Y213/H213,"0")+IFERROR(Y214/H214,"0")</f>
        <v>23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0.14973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51.7</v>
      </c>
      <c r="Y216" s="561">
        <f>IFERROR(SUM(Y206:Y214),"0")</f>
        <v>55.2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40</v>
      </c>
      <c r="Y251" s="560">
        <f>IFERROR(IF(X251="",0,CEILING((X251/$H251),1)*$H251),"")</f>
        <v>43.2</v>
      </c>
      <c r="Z251" s="36">
        <f>IFERROR(IF(Y251=0,"",ROUNDUP(Y251/H251,0)*0.01898),"")</f>
        <v>7.5920000000000001E-2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41.611111111111107</v>
      </c>
      <c r="BN251" s="64">
        <f>IFERROR(Y251*I251/H251,"0")</f>
        <v>44.94</v>
      </c>
      <c r="BO251" s="64">
        <f>IFERROR(1/J251*(X251/H251),"0")</f>
        <v>5.7870370370370364E-2</v>
      </c>
      <c r="BP251" s="64">
        <f>IFERROR(1/J251*(Y251/H251),"0")</f>
        <v>6.25E-2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80</v>
      </c>
      <c r="Y252" s="560">
        <f>IFERROR(IF(X252="",0,CEILING((X252/$H252),1)*$H252),"")</f>
        <v>86.4</v>
      </c>
      <c r="Z252" s="36">
        <f>IFERROR(IF(Y252=0,"",ROUNDUP(Y252/H252,0)*0.01898),"")</f>
        <v>0.15184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83.222222222222214</v>
      </c>
      <c r="BN252" s="64">
        <f>IFERROR(Y252*I252/H252,"0")</f>
        <v>89.88</v>
      </c>
      <c r="BO252" s="64">
        <f>IFERROR(1/J252*(X252/H252),"0")</f>
        <v>0.11574074074074073</v>
      </c>
      <c r="BP252" s="64">
        <f>IFERROR(1/J252*(Y252/H252),"0")</f>
        <v>0.125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20</v>
      </c>
      <c r="Y254" s="560">
        <f>IFERROR(IF(X254="",0,CEILING((X254/$H254),1)*$H254),"")</f>
        <v>20</v>
      </c>
      <c r="Z254" s="36">
        <f>IFERROR(IF(Y254=0,"",ROUNDUP(Y254/H254,0)*0.00902),"")</f>
        <v>4.5100000000000001E-2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21.05</v>
      </c>
      <c r="BN254" s="64">
        <f>IFERROR(Y254*I254/H254,"0")</f>
        <v>21.05</v>
      </c>
      <c r="BO254" s="64">
        <f>IFERROR(1/J254*(X254/H254),"0")</f>
        <v>3.787878787878788E-2</v>
      </c>
      <c r="BP254" s="64">
        <f>IFERROR(1/J254*(Y254/H254),"0")</f>
        <v>3.787878787878788E-2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4</v>
      </c>
      <c r="Y255" s="560">
        <f>IFERROR(IF(X255="",0,CEILING((X255/$H255),1)*$H255),"")</f>
        <v>4</v>
      </c>
      <c r="Z255" s="36">
        <f>IFERROR(IF(Y255=0,"",ROUNDUP(Y255/H255,0)*0.00902),"")</f>
        <v>9.0200000000000002E-3</v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4.21</v>
      </c>
      <c r="BN255" s="64">
        <f>IFERROR(Y255*I255/H255,"0")</f>
        <v>4.21</v>
      </c>
      <c r="BO255" s="64">
        <f>IFERROR(1/J255*(X255/H255),"0")</f>
        <v>7.575757575757576E-3</v>
      </c>
      <c r="BP255" s="64">
        <f>IFERROR(1/J255*(Y255/H255),"0")</f>
        <v>7.575757575757576E-3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17.111111111111111</v>
      </c>
      <c r="Y256" s="561">
        <f>IFERROR(Y251/H251,"0")+IFERROR(Y252/H252,"0")+IFERROR(Y253/H253,"0")+IFERROR(Y254/H254,"0")+IFERROR(Y255/H255,"0")</f>
        <v>18</v>
      </c>
      <c r="Z256" s="561">
        <f>IFERROR(IF(Z251="",0,Z251),"0")+IFERROR(IF(Z252="",0,Z252),"0")+IFERROR(IF(Z253="",0,Z253),"0")+IFERROR(IF(Z254="",0,Z254),"0")+IFERROR(IF(Z255="",0,Z255),"0")</f>
        <v>0.28188000000000002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144</v>
      </c>
      <c r="Y257" s="561">
        <f>IFERROR(SUM(Y251:Y255),"0")</f>
        <v>153.60000000000002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260</v>
      </c>
      <c r="Y290" s="560">
        <f t="shared" si="37"/>
        <v>270</v>
      </c>
      <c r="Z290" s="36">
        <f>IFERROR(IF(Y290=0,"",ROUNDUP(Y290/H290,0)*0.01898),"")</f>
        <v>0.47450000000000003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270.47222222222217</v>
      </c>
      <c r="BN290" s="64">
        <f t="shared" si="39"/>
        <v>280.87499999999994</v>
      </c>
      <c r="BO290" s="64">
        <f t="shared" si="40"/>
        <v>0.37615740740740738</v>
      </c>
      <c r="BP290" s="64">
        <f t="shared" si="41"/>
        <v>0.390625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1100</v>
      </c>
      <c r="Y291" s="560">
        <f t="shared" si="37"/>
        <v>1101.6000000000001</v>
      </c>
      <c r="Z291" s="36">
        <f>IFERROR(IF(Y291=0,"",ROUNDUP(Y291/H291,0)*0.01898),"")</f>
        <v>1.9359600000000001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1144.3055555555554</v>
      </c>
      <c r="BN291" s="64">
        <f t="shared" si="39"/>
        <v>1145.97</v>
      </c>
      <c r="BO291" s="64">
        <f t="shared" si="40"/>
        <v>1.5914351851851851</v>
      </c>
      <c r="BP291" s="64">
        <f t="shared" si="41"/>
        <v>1.59375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220</v>
      </c>
      <c r="Y293" s="560">
        <f t="shared" si="37"/>
        <v>226.8</v>
      </c>
      <c r="Z293" s="36">
        <f>IFERROR(IF(Y293=0,"",ROUNDUP(Y293/H293,0)*0.01898),"")</f>
        <v>0.39857999999999999</v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228.86111111111109</v>
      </c>
      <c r="BN293" s="64">
        <f t="shared" si="39"/>
        <v>235.93499999999997</v>
      </c>
      <c r="BO293" s="64">
        <f t="shared" si="40"/>
        <v>0.31828703703703703</v>
      </c>
      <c r="BP293" s="64">
        <f t="shared" si="41"/>
        <v>0.328125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16</v>
      </c>
      <c r="Y294" s="560">
        <f t="shared" si="37"/>
        <v>16</v>
      </c>
      <c r="Z294" s="36">
        <f>IFERROR(IF(Y294=0,"",ROUNDUP(Y294/H294,0)*0.00902),"")</f>
        <v>3.6080000000000001E-2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16.84</v>
      </c>
      <c r="BN294" s="64">
        <f t="shared" si="39"/>
        <v>16.84</v>
      </c>
      <c r="BO294" s="64">
        <f t="shared" si="40"/>
        <v>3.0303030303030304E-2</v>
      </c>
      <c r="BP294" s="64">
        <f t="shared" si="41"/>
        <v>3.0303030303030304E-2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56</v>
      </c>
      <c r="Y295" s="560">
        <f t="shared" si="37"/>
        <v>56</v>
      </c>
      <c r="Z295" s="36">
        <f>IFERROR(IF(Y295=0,"",ROUNDUP(Y295/H295,0)*0.00902),"")</f>
        <v>0.12628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58.94</v>
      </c>
      <c r="BN295" s="64">
        <f t="shared" si="39"/>
        <v>58.94</v>
      </c>
      <c r="BO295" s="64">
        <f t="shared" si="40"/>
        <v>0.10606060606060606</v>
      </c>
      <c r="BP295" s="64">
        <f t="shared" si="41"/>
        <v>0.10606060606060606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164.2962962962963</v>
      </c>
      <c r="Y296" s="561">
        <f>IFERROR(Y289/H289,"0")+IFERROR(Y290/H290,"0")+IFERROR(Y291/H291,"0")+IFERROR(Y292/H292,"0")+IFERROR(Y293/H293,"0")+IFERROR(Y294/H294,"0")+IFERROR(Y295/H295,"0")</f>
        <v>166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2.9714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1652</v>
      </c>
      <c r="Y297" s="561">
        <f>IFERROR(SUM(Y289:Y295),"0")</f>
        <v>1670.4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133</v>
      </c>
      <c r="Y299" s="560">
        <f t="shared" ref="Y299:Y305" si="42">IFERROR(IF(X299="",0,CEILING((X299/$H299),1)*$H299),"")</f>
        <v>134.4</v>
      </c>
      <c r="Z299" s="36">
        <f>IFERROR(IF(Y299=0,"",ROUNDUP(Y299/H299,0)*0.00902),"")</f>
        <v>0.28864000000000001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141.54999999999998</v>
      </c>
      <c r="BN299" s="64">
        <f t="shared" ref="BN299:BN305" si="44">IFERROR(Y299*I299/H299,"0")</f>
        <v>143.04</v>
      </c>
      <c r="BO299" s="64">
        <f t="shared" ref="BO299:BO305" si="45">IFERROR(1/J299*(X299/H299),"0")</f>
        <v>0.23989898989898989</v>
      </c>
      <c r="BP299" s="64">
        <f t="shared" ref="BP299:BP305" si="46">IFERROR(1/J299*(Y299/H299),"0")</f>
        <v>0.24242424242424243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178</v>
      </c>
      <c r="Y300" s="560">
        <f t="shared" si="42"/>
        <v>180.6</v>
      </c>
      <c r="Z300" s="36">
        <f>IFERROR(IF(Y300=0,"",ROUNDUP(Y300/H300,0)*0.00902),"")</f>
        <v>0.38785999999999998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189.44285714285712</v>
      </c>
      <c r="BN300" s="64">
        <f t="shared" si="44"/>
        <v>192.20999999999998</v>
      </c>
      <c r="BO300" s="64">
        <f t="shared" si="45"/>
        <v>0.32106782106782106</v>
      </c>
      <c r="BP300" s="64">
        <f t="shared" si="46"/>
        <v>0.32575757575757575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28</v>
      </c>
      <c r="Y302" s="560">
        <f t="shared" si="42"/>
        <v>29.400000000000002</v>
      </c>
      <c r="Z302" s="36">
        <f>IFERROR(IF(Y302=0,"",ROUNDUP(Y302/H302,0)*0.00502),"")</f>
        <v>7.0280000000000009E-2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29.733333333333331</v>
      </c>
      <c r="BN302" s="64">
        <f t="shared" si="44"/>
        <v>31.22</v>
      </c>
      <c r="BO302" s="64">
        <f t="shared" si="45"/>
        <v>5.6980056980056981E-2</v>
      </c>
      <c r="BP302" s="64">
        <f t="shared" si="46"/>
        <v>5.9829059829059839E-2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4.1999999999999993</v>
      </c>
      <c r="Y303" s="560">
        <f t="shared" si="42"/>
        <v>4.2</v>
      </c>
      <c r="Z303" s="36">
        <f>IFERROR(IF(Y303=0,"",ROUNDUP(Y303/H303,0)*0.00502),"")</f>
        <v>1.004E-2</v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4.3999999999999995</v>
      </c>
      <c r="BN303" s="64">
        <f t="shared" si="44"/>
        <v>4.4000000000000004</v>
      </c>
      <c r="BO303" s="64">
        <f t="shared" si="45"/>
        <v>8.5470085470085461E-3</v>
      </c>
      <c r="BP303" s="64">
        <f t="shared" si="46"/>
        <v>8.5470085470085479E-3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89.380952380952365</v>
      </c>
      <c r="Y306" s="561">
        <f>IFERROR(Y299/H299,"0")+IFERROR(Y300/H300,"0")+IFERROR(Y301/H301,"0")+IFERROR(Y302/H302,"0")+IFERROR(Y303/H303,"0")+IFERROR(Y304/H304,"0")+IFERROR(Y305/H305,"0")</f>
        <v>91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0.75682000000000005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343.2</v>
      </c>
      <c r="Y307" s="561">
        <f>IFERROR(SUM(Y299:Y305),"0")</f>
        <v>348.59999999999997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1890</v>
      </c>
      <c r="Y309" s="560">
        <f>IFERROR(IF(X309="",0,CEILING((X309/$H309),1)*$H309),"")</f>
        <v>1895.3999999999999</v>
      </c>
      <c r="Z309" s="36">
        <f>IFERROR(IF(Y309=0,"",ROUNDUP(Y309/H309,0)*0.01898),"")</f>
        <v>4.6121400000000001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2014.3038461538465</v>
      </c>
      <c r="BN309" s="64">
        <f>IFERROR(Y309*I309/H309,"0")</f>
        <v>2020.059</v>
      </c>
      <c r="BO309" s="64">
        <f>IFERROR(1/J309*(X309/H309),"0")</f>
        <v>3.7860576923076925</v>
      </c>
      <c r="BP309" s="64">
        <f>IFERROR(1/J309*(Y309/H309),"0")</f>
        <v>3.796875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14.4</v>
      </c>
      <c r="Y312" s="560">
        <f>IFERROR(IF(X312="",0,CEILING((X312/$H312),1)*$H312),"")</f>
        <v>15</v>
      </c>
      <c r="Z312" s="36">
        <f>IFERROR(IF(Y312=0,"",ROUNDUP(Y312/H312,0)*0.00651),"")</f>
        <v>3.2550000000000003E-2</v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15.580800000000002</v>
      </c>
      <c r="BN312" s="64">
        <f>IFERROR(Y312*I312/H312,"0")</f>
        <v>16.23</v>
      </c>
      <c r="BO312" s="64">
        <f>IFERROR(1/J312*(X312/H312),"0")</f>
        <v>2.6373626373626374E-2</v>
      </c>
      <c r="BP312" s="64">
        <f>IFERROR(1/J312*(Y312/H312),"0")</f>
        <v>2.7472527472527476E-2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247.10769230769233</v>
      </c>
      <c r="Y314" s="561">
        <f>IFERROR(Y309/H309,"0")+IFERROR(Y310/H310,"0")+IFERROR(Y311/H311,"0")+IFERROR(Y312/H312,"0")+IFERROR(Y313/H313,"0")</f>
        <v>248</v>
      </c>
      <c r="Z314" s="561">
        <f>IFERROR(IF(Z309="",0,Z309),"0")+IFERROR(IF(Z310="",0,Z310),"0")+IFERROR(IF(Z311="",0,Z311),"0")+IFERROR(IF(Z312="",0,Z312),"0")+IFERROR(IF(Z313="",0,Z313),"0")</f>
        <v>4.6446899999999998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1904.4</v>
      </c>
      <c r="Y315" s="561">
        <f>IFERROR(SUM(Y309:Y313),"0")</f>
        <v>1910.3999999999999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248</v>
      </c>
      <c r="Y318" s="560">
        <f>IFERROR(IF(X318="",0,CEILING((X318/$H318),1)*$H318),"")</f>
        <v>249.6</v>
      </c>
      <c r="Z318" s="36">
        <f>IFERROR(IF(Y318=0,"",ROUNDUP(Y318/H318,0)*0.01898),"")</f>
        <v>0.60736000000000001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264.50153846153847</v>
      </c>
      <c r="BN318" s="64">
        <f>IFERROR(Y318*I318/H318,"0")</f>
        <v>266.20800000000003</v>
      </c>
      <c r="BO318" s="64">
        <f>IFERROR(1/J318*(X318/H318),"0")</f>
        <v>0.49679487179487181</v>
      </c>
      <c r="BP318" s="64">
        <f>IFERROR(1/J318*(Y318/H318),"0")</f>
        <v>0.5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83</v>
      </c>
      <c r="Y319" s="560">
        <f>IFERROR(IF(X319="",0,CEILING((X319/$H319),1)*$H319),"")</f>
        <v>84</v>
      </c>
      <c r="Z319" s="36">
        <f>IFERROR(IF(Y319=0,"",ROUNDUP(Y319/H319,0)*0.01898),"")</f>
        <v>0.1898</v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88.128214285714293</v>
      </c>
      <c r="BN319" s="64">
        <f>IFERROR(Y319*I319/H319,"0")</f>
        <v>89.19</v>
      </c>
      <c r="BO319" s="64">
        <f>IFERROR(1/J319*(X319/H319),"0")</f>
        <v>0.15438988095238096</v>
      </c>
      <c r="BP319" s="64">
        <f>IFERROR(1/J319*(Y319/H319),"0")</f>
        <v>0.15625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41.675824175824175</v>
      </c>
      <c r="Y320" s="561">
        <f>IFERROR(Y317/H317,"0")+IFERROR(Y318/H318,"0")+IFERROR(Y319/H319,"0")</f>
        <v>42</v>
      </c>
      <c r="Z320" s="561">
        <f>IFERROR(IF(Z317="",0,Z317),"0")+IFERROR(IF(Z318="",0,Z318),"0")+IFERROR(IF(Z319="",0,Z319),"0")</f>
        <v>0.79715999999999998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331</v>
      </c>
      <c r="Y321" s="561">
        <f>IFERROR(SUM(Y317:Y319),"0")</f>
        <v>333.6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5.1000000000000014</v>
      </c>
      <c r="Y326" s="560">
        <f>IFERROR(IF(X326="",0,CEILING((X326/$H326),1)*$H326),"")</f>
        <v>5.0999999999999996</v>
      </c>
      <c r="Z326" s="36">
        <f>IFERROR(IF(Y326=0,"",ROUNDUP(Y326/H326,0)*0.00651),"")</f>
        <v>1.302E-2</v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5.7600000000000025</v>
      </c>
      <c r="BN326" s="64">
        <f>IFERROR(Y326*I326/H326,"0")</f>
        <v>5.76</v>
      </c>
      <c r="BO326" s="64">
        <f>IFERROR(1/J326*(X326/H326),"0")</f>
        <v>1.0989010989010995E-2</v>
      </c>
      <c r="BP326" s="64">
        <f>IFERROR(1/J326*(Y326/H326),"0")</f>
        <v>1.098901098901099E-2</v>
      </c>
    </row>
    <row r="327" spans="1:68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2.0000000000000009</v>
      </c>
      <c r="Y327" s="561">
        <f>IFERROR(Y323/H323,"0")+IFERROR(Y324/H324,"0")+IFERROR(Y325/H325,"0")+IFERROR(Y326/H326,"0")</f>
        <v>2</v>
      </c>
      <c r="Z327" s="561">
        <f>IFERROR(IF(Z323="",0,Z323),"0")+IFERROR(IF(Z324="",0,Z324),"0")+IFERROR(IF(Z325="",0,Z325),"0")+IFERROR(IF(Z326="",0,Z326),"0")</f>
        <v>1.302E-2</v>
      </c>
      <c r="AA327" s="562"/>
      <c r="AB327" s="562"/>
      <c r="AC327" s="562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5.1000000000000014</v>
      </c>
      <c r="Y328" s="561">
        <f>IFERROR(SUM(Y323:Y326),"0")</f>
        <v>5.0999999999999996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52</v>
      </c>
      <c r="Y337" s="560">
        <f>IFERROR(IF(X337="",0,CEILING((X337/$H337),1)*$H337),"")</f>
        <v>56.699999999999996</v>
      </c>
      <c r="Z337" s="36">
        <f>IFERROR(IF(Y337=0,"",ROUNDUP(Y337/H337,0)*0.01898),"")</f>
        <v>0.13286000000000001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55.331851851851852</v>
      </c>
      <c r="BN337" s="64">
        <f>IFERROR(Y337*I337/H337,"0")</f>
        <v>60.332999999999991</v>
      </c>
      <c r="BO337" s="64">
        <f>IFERROR(1/J337*(X337/H337),"0")</f>
        <v>0.10030864197530864</v>
      </c>
      <c r="BP337" s="64">
        <f>IFERROR(1/J337*(Y337/H337),"0")</f>
        <v>0.109375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40.599999999999987</v>
      </c>
      <c r="Y338" s="560">
        <f>IFERROR(IF(X338="",0,CEILING((X338/$H338),1)*$H338),"")</f>
        <v>42</v>
      </c>
      <c r="Z338" s="36">
        <f>IFERROR(IF(Y338=0,"",ROUNDUP(Y338/H338,0)*0.00651),"")</f>
        <v>0.13020000000000001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45.47199999999998</v>
      </c>
      <c r="BN338" s="64">
        <f>IFERROR(Y338*I338/H338,"0")</f>
        <v>47.039999999999992</v>
      </c>
      <c r="BO338" s="64">
        <f>IFERROR(1/J338*(X338/H338),"0")</f>
        <v>0.1062271062271062</v>
      </c>
      <c r="BP338" s="64">
        <f>IFERROR(1/J338*(Y338/H338),"0")</f>
        <v>0.1098901098901099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58.099999999999987</v>
      </c>
      <c r="Y339" s="560">
        <f>IFERROR(IF(X339="",0,CEILING((X339/$H339),1)*$H339),"")</f>
        <v>58.800000000000004</v>
      </c>
      <c r="Z339" s="36">
        <f>IFERROR(IF(Y339=0,"",ROUNDUP(Y339/H339,0)*0.00651),"")</f>
        <v>0.18228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64.739999999999981</v>
      </c>
      <c r="BN339" s="64">
        <f>IFERROR(Y339*I339/H339,"0")</f>
        <v>65.52000000000001</v>
      </c>
      <c r="BO339" s="64">
        <f>IFERROR(1/J339*(X339/H339),"0")</f>
        <v>0.152014652014652</v>
      </c>
      <c r="BP339" s="64">
        <f>IFERROR(1/J339*(Y339/H339),"0")</f>
        <v>0.15384615384615385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53.419753086419739</v>
      </c>
      <c r="Y340" s="561">
        <f>IFERROR(Y337/H337,"0")+IFERROR(Y338/H338,"0")+IFERROR(Y339/H339,"0")</f>
        <v>55</v>
      </c>
      <c r="Z340" s="561">
        <f>IFERROR(IF(Z337="",0,Z337),"0")+IFERROR(IF(Z338="",0,Z338),"0")+IFERROR(IF(Z339="",0,Z339),"0")</f>
        <v>0.44534000000000001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150.69999999999999</v>
      </c>
      <c r="Y341" s="561">
        <f>IFERROR(SUM(Y337:Y339),"0")</f>
        <v>157.5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210</v>
      </c>
      <c r="Y345" s="560">
        <f t="shared" ref="Y345:Y351" si="47">IFERROR(IF(X345="",0,CEILING((X345/$H345),1)*$H345),"")</f>
        <v>210</v>
      </c>
      <c r="Z345" s="36">
        <f>IFERROR(IF(Y345=0,"",ROUNDUP(Y345/H345,0)*0.02175),"")</f>
        <v>0.30449999999999999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216.72</v>
      </c>
      <c r="BN345" s="64">
        <f t="shared" ref="BN345:BN351" si="49">IFERROR(Y345*I345/H345,"0")</f>
        <v>216.72</v>
      </c>
      <c r="BO345" s="64">
        <f t="shared" ref="BO345:BO351" si="50">IFERROR(1/J345*(X345/H345),"0")</f>
        <v>0.29166666666666663</v>
      </c>
      <c r="BP345" s="64">
        <f t="shared" ref="BP345:BP351" si="51">IFERROR(1/J345*(Y345/H345),"0")</f>
        <v>0.29166666666666663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485</v>
      </c>
      <c r="Y346" s="560">
        <f t="shared" si="47"/>
        <v>495</v>
      </c>
      <c r="Z346" s="36">
        <f>IFERROR(IF(Y346=0,"",ROUNDUP(Y346/H346,0)*0.02175),"")</f>
        <v>0.71775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500.52000000000004</v>
      </c>
      <c r="BN346" s="64">
        <f t="shared" si="49"/>
        <v>510.84000000000003</v>
      </c>
      <c r="BO346" s="64">
        <f t="shared" si="50"/>
        <v>0.67361111111111116</v>
      </c>
      <c r="BP346" s="64">
        <f t="shared" si="51"/>
        <v>0.6875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1360</v>
      </c>
      <c r="Y347" s="560">
        <f t="shared" si="47"/>
        <v>1365</v>
      </c>
      <c r="Z347" s="36">
        <f>IFERROR(IF(Y347=0,"",ROUNDUP(Y347/H347,0)*0.02175),"")</f>
        <v>1.97925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1403.52</v>
      </c>
      <c r="BN347" s="64">
        <f t="shared" si="49"/>
        <v>1408.68</v>
      </c>
      <c r="BO347" s="64">
        <f t="shared" si="50"/>
        <v>1.8888888888888888</v>
      </c>
      <c r="BP347" s="64">
        <f t="shared" si="51"/>
        <v>1.8958333333333333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5</v>
      </c>
      <c r="Y351" s="560">
        <f t="shared" si="47"/>
        <v>5</v>
      </c>
      <c r="Z351" s="36">
        <f>IFERROR(IF(Y351=0,"",ROUNDUP(Y351/H351,0)*0.00902),"")</f>
        <v>9.0200000000000002E-3</v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5.21</v>
      </c>
      <c r="BN351" s="64">
        <f t="shared" si="49"/>
        <v>5.21</v>
      </c>
      <c r="BO351" s="64">
        <f t="shared" si="50"/>
        <v>7.575757575757576E-3</v>
      </c>
      <c r="BP351" s="64">
        <f t="shared" si="51"/>
        <v>7.575757575757576E-3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138</v>
      </c>
      <c r="Y352" s="561">
        <f>IFERROR(Y345/H345,"0")+IFERROR(Y346/H346,"0")+IFERROR(Y347/H347,"0")+IFERROR(Y348/H348,"0")+IFERROR(Y349/H349,"0")+IFERROR(Y350/H350,"0")+IFERROR(Y351/H351,"0")</f>
        <v>139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3.0105200000000001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2060</v>
      </c>
      <c r="Y353" s="561">
        <f>IFERROR(SUM(Y345:Y351),"0")</f>
        <v>2075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1125</v>
      </c>
      <c r="Y355" s="560">
        <f>IFERROR(IF(X355="",0,CEILING((X355/$H355),1)*$H355),"")</f>
        <v>1125</v>
      </c>
      <c r="Z355" s="36">
        <f>IFERROR(IF(Y355=0,"",ROUNDUP(Y355/H355,0)*0.02175),"")</f>
        <v>1.6312499999999999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1161</v>
      </c>
      <c r="BN355" s="64">
        <f>IFERROR(Y355*I355/H355,"0")</f>
        <v>1161</v>
      </c>
      <c r="BO355" s="64">
        <f>IFERROR(1/J355*(X355/H355),"0")</f>
        <v>1.5625</v>
      </c>
      <c r="BP355" s="64">
        <f>IFERROR(1/J355*(Y355/H355),"0")</f>
        <v>1.5625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8</v>
      </c>
      <c r="Y356" s="560">
        <f>IFERROR(IF(X356="",0,CEILING((X356/$H356),1)*$H356),"")</f>
        <v>8</v>
      </c>
      <c r="Z356" s="36">
        <f>IFERROR(IF(Y356=0,"",ROUNDUP(Y356/H356,0)*0.00902),"")</f>
        <v>1.804E-2</v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8.42</v>
      </c>
      <c r="BN356" s="64">
        <f>IFERROR(Y356*I356/H356,"0")</f>
        <v>8.42</v>
      </c>
      <c r="BO356" s="64">
        <f>IFERROR(1/J356*(X356/H356),"0")</f>
        <v>1.5151515151515152E-2</v>
      </c>
      <c r="BP356" s="64">
        <f>IFERROR(1/J356*(Y356/H356),"0")</f>
        <v>1.5151515151515152E-2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77</v>
      </c>
      <c r="Y357" s="561">
        <f>IFERROR(Y355/H355,"0")+IFERROR(Y356/H356,"0")</f>
        <v>77</v>
      </c>
      <c r="Z357" s="561">
        <f>IFERROR(IF(Z355="",0,Z355),"0")+IFERROR(IF(Z356="",0,Z356),"0")</f>
        <v>1.6492899999999999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1133</v>
      </c>
      <c r="Y358" s="561">
        <f>IFERROR(SUM(Y355:Y356),"0")</f>
        <v>1133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4.1999999999999993</v>
      </c>
      <c r="Y396" s="560">
        <f t="shared" si="52"/>
        <v>4.2</v>
      </c>
      <c r="Z396" s="36">
        <f t="shared" si="57"/>
        <v>1.004E-2</v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4.4599999999999991</v>
      </c>
      <c r="BN396" s="64">
        <f t="shared" si="54"/>
        <v>4.46</v>
      </c>
      <c r="BO396" s="64">
        <f t="shared" si="55"/>
        <v>8.5470085470085461E-3</v>
      </c>
      <c r="BP396" s="64">
        <f t="shared" si="56"/>
        <v>8.5470085470085479E-3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6.3</v>
      </c>
      <c r="Y397" s="560">
        <f t="shared" si="52"/>
        <v>6.3000000000000007</v>
      </c>
      <c r="Z397" s="36">
        <f t="shared" si="57"/>
        <v>1.506E-2</v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6.6899999999999995</v>
      </c>
      <c r="BN397" s="64">
        <f t="shared" si="54"/>
        <v>6.69</v>
      </c>
      <c r="BO397" s="64">
        <f t="shared" si="55"/>
        <v>1.2820512820512822E-2</v>
      </c>
      <c r="BP397" s="64">
        <f t="shared" si="56"/>
        <v>1.2820512820512822E-2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6.3</v>
      </c>
      <c r="Y399" s="560">
        <f t="shared" si="52"/>
        <v>6.3000000000000007</v>
      </c>
      <c r="Z399" s="36">
        <f t="shared" si="57"/>
        <v>1.506E-2</v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6.6899999999999995</v>
      </c>
      <c r="BN399" s="64">
        <f t="shared" si="54"/>
        <v>6.69</v>
      </c>
      <c r="BO399" s="64">
        <f t="shared" si="55"/>
        <v>1.2820512820512822E-2</v>
      </c>
      <c r="BP399" s="64">
        <f t="shared" si="56"/>
        <v>1.2820512820512822E-2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4.1999999999999993</v>
      </c>
      <c r="Y400" s="560">
        <f t="shared" si="52"/>
        <v>4.2</v>
      </c>
      <c r="Z400" s="36">
        <f t="shared" si="57"/>
        <v>1.004E-2</v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4.4599999999999991</v>
      </c>
      <c r="BN400" s="64">
        <f t="shared" si="54"/>
        <v>4.46</v>
      </c>
      <c r="BO400" s="64">
        <f t="shared" si="55"/>
        <v>8.5470085470085461E-3</v>
      </c>
      <c r="BP400" s="64">
        <f t="shared" si="56"/>
        <v>8.5470085470085479E-3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5.0200000000000002E-2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21</v>
      </c>
      <c r="Y402" s="561">
        <f>IFERROR(SUM(Y391:Y400),"0")</f>
        <v>21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2.1</v>
      </c>
      <c r="Y417" s="560">
        <f>IFERROR(IF(X417="",0,CEILING((X417/$H417),1)*$H417),"")</f>
        <v>2.1</v>
      </c>
      <c r="Z417" s="36">
        <f>IFERROR(IF(Y417=0,"",ROUNDUP(Y417/H417,0)*0.00502),"")</f>
        <v>5.0200000000000002E-3</v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2.23</v>
      </c>
      <c r="BN417" s="64">
        <f>IFERROR(Y417*I417/H417,"0")</f>
        <v>2.23</v>
      </c>
      <c r="BO417" s="64">
        <f>IFERROR(1/J417*(X417/H417),"0")</f>
        <v>4.2735042735042739E-3</v>
      </c>
      <c r="BP417" s="64">
        <f>IFERROR(1/J417*(Y417/H417),"0")</f>
        <v>4.2735042735042739E-3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1</v>
      </c>
      <c r="Y418" s="561">
        <f>IFERROR(Y414/H414,"0")+IFERROR(Y415/H415,"0")+IFERROR(Y416/H416,"0")+IFERROR(Y417/H417,"0")</f>
        <v>1</v>
      </c>
      <c r="Z418" s="561">
        <f>IFERROR(IF(Z414="",0,Z414),"0")+IFERROR(IF(Z415="",0,Z415),"0")+IFERROR(IF(Z416="",0,Z416),"0")+IFERROR(IF(Z417="",0,Z417),"0")</f>
        <v>5.0200000000000002E-3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2.1</v>
      </c>
      <c r="Y419" s="561">
        <f>IFERROR(SUM(Y414:Y417),"0")</f>
        <v>2.1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80</v>
      </c>
      <c r="Y433" s="560">
        <f t="shared" ref="Y433:Y446" si="58">IFERROR(IF(X433="",0,CEILING((X433/$H433),1)*$H433),"")</f>
        <v>84.48</v>
      </c>
      <c r="Z433" s="36">
        <f t="shared" ref="Z433:Z439" si="59">IFERROR(IF(Y433=0,"",ROUNDUP(Y433/H433,0)*0.01196),"")</f>
        <v>0.19136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85.454545454545453</v>
      </c>
      <c r="BN433" s="64">
        <f t="shared" ref="BN433:BN446" si="61">IFERROR(Y433*I433/H433,"0")</f>
        <v>90.24</v>
      </c>
      <c r="BO433" s="64">
        <f t="shared" ref="BO433:BO446" si="62">IFERROR(1/J433*(X433/H433),"0")</f>
        <v>0.14568764568764569</v>
      </c>
      <c r="BP433" s="64">
        <f t="shared" ref="BP433:BP446" si="63">IFERROR(1/J433*(Y433/H433),"0")</f>
        <v>0.15384615384615385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15</v>
      </c>
      <c r="Y435" s="560">
        <f t="shared" si="58"/>
        <v>15.84</v>
      </c>
      <c r="Z435" s="36">
        <f t="shared" si="59"/>
        <v>3.5880000000000002E-2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16.02272727272727</v>
      </c>
      <c r="BN435" s="64">
        <f t="shared" si="61"/>
        <v>16.919999999999998</v>
      </c>
      <c r="BO435" s="64">
        <f t="shared" si="62"/>
        <v>2.7316433566433568E-2</v>
      </c>
      <c r="BP435" s="64">
        <f t="shared" si="63"/>
        <v>2.8846153846153848E-2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17.992424242424242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0.22724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95</v>
      </c>
      <c r="Y448" s="561">
        <f>IFERROR(SUM(Y433:Y446),"0")</f>
        <v>100.32000000000001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70</v>
      </c>
      <c r="Y450" s="560">
        <f>IFERROR(IF(X450="",0,CEILING((X450/$H450),1)*$H450),"")</f>
        <v>73.92</v>
      </c>
      <c r="Z450" s="36">
        <f>IFERROR(IF(Y450=0,"",ROUNDUP(Y450/H450,0)*0.01196),"")</f>
        <v>0.16744000000000001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74.772727272727266</v>
      </c>
      <c r="BN450" s="64">
        <f>IFERROR(Y450*I450/H450,"0")</f>
        <v>78.959999999999994</v>
      </c>
      <c r="BO450" s="64">
        <f>IFERROR(1/J450*(X450/H450),"0")</f>
        <v>0.12747668997668998</v>
      </c>
      <c r="BP450" s="64">
        <f>IFERROR(1/J450*(Y450/H450),"0")</f>
        <v>0.13461538461538464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13.257575757575758</v>
      </c>
      <c r="Y453" s="561">
        <f>IFERROR(Y450/H450,"0")+IFERROR(Y451/H451,"0")+IFERROR(Y452/H452,"0")</f>
        <v>14</v>
      </c>
      <c r="Z453" s="561">
        <f>IFERROR(IF(Z450="",0,Z450),"0")+IFERROR(IF(Z451="",0,Z451),"0")+IFERROR(IF(Z452="",0,Z452),"0")</f>
        <v>0.16744000000000001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70</v>
      </c>
      <c r="Y454" s="561">
        <f>IFERROR(SUM(Y450:Y452),"0")</f>
        <v>73.92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20</v>
      </c>
      <c r="Y456" s="560">
        <f t="shared" ref="Y456:Y462" si="64"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21.363636363636363</v>
      </c>
      <c r="BN456" s="64">
        <f t="shared" ref="BN456:BN462" si="66">IFERROR(Y456*I456/H456,"0")</f>
        <v>22.56</v>
      </c>
      <c r="BO456" s="64">
        <f t="shared" ref="BO456:BO462" si="67">IFERROR(1/J456*(X456/H456),"0")</f>
        <v>3.6421911421911424E-2</v>
      </c>
      <c r="BP456" s="64">
        <f t="shared" ref="BP456:BP462" si="68">IFERROR(1/J456*(Y456/H456),"0")</f>
        <v>3.8461538461538464E-2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30</v>
      </c>
      <c r="Y458" s="560">
        <f t="shared" si="64"/>
        <v>31.68</v>
      </c>
      <c r="Z458" s="36">
        <f>IFERROR(IF(Y458=0,"",ROUNDUP(Y458/H458,0)*0.01196),"")</f>
        <v>7.1760000000000004E-2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32.04545454545454</v>
      </c>
      <c r="BN458" s="64">
        <f t="shared" si="66"/>
        <v>33.839999999999996</v>
      </c>
      <c r="BO458" s="64">
        <f t="shared" si="67"/>
        <v>5.4632867132867136E-2</v>
      </c>
      <c r="BP458" s="64">
        <f t="shared" si="68"/>
        <v>5.7692307692307696E-2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17.045454545454547</v>
      </c>
      <c r="Y463" s="561">
        <f>IFERROR(Y456/H456,"0")+IFERROR(Y457/H457,"0")+IFERROR(Y458/H458,"0")+IFERROR(Y459/H459,"0")+IFERROR(Y460/H460,"0")+IFERROR(Y461/H461,"0")+IFERROR(Y462/H462,"0")</f>
        <v>18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0.21528000000000003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90</v>
      </c>
      <c r="Y464" s="561">
        <f>IFERROR(SUM(Y456:Y462),"0")</f>
        <v>95.039999999999992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30</v>
      </c>
      <c r="Y476" s="560">
        <f>IFERROR(IF(X476="",0,CEILING((X476/$H476),1)*$H476),"")</f>
        <v>36</v>
      </c>
      <c r="Z476" s="36">
        <f>IFERROR(IF(Y476=0,"",ROUNDUP(Y476/H476,0)*0.01898),"")</f>
        <v>5.6940000000000004E-2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31.087500000000002</v>
      </c>
      <c r="BN476" s="64">
        <f>IFERROR(Y476*I476/H476,"0")</f>
        <v>37.305</v>
      </c>
      <c r="BO476" s="64">
        <f>IFERROR(1/J476*(X476/H476),"0")</f>
        <v>3.90625E-2</v>
      </c>
      <c r="BP476" s="64">
        <f>IFERROR(1/J476*(Y476/H476),"0")</f>
        <v>4.6875E-2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2.5</v>
      </c>
      <c r="Y478" s="561">
        <f>IFERROR(Y474/H474,"0")+IFERROR(Y475/H475,"0")+IFERROR(Y476/H476,"0")+IFERROR(Y477/H477,"0")</f>
        <v>3</v>
      </c>
      <c r="Z478" s="561">
        <f>IFERROR(IF(Z474="",0,Z474),"0")+IFERROR(IF(Z475="",0,Z475),"0")+IFERROR(IF(Z476="",0,Z476),"0")+IFERROR(IF(Z477="",0,Z477),"0")</f>
        <v>5.6940000000000004E-2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30</v>
      </c>
      <c r="Y479" s="561">
        <f>IFERROR(SUM(Y474:Y477),"0")</f>
        <v>36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70</v>
      </c>
      <c r="Y487" s="560">
        <f>IFERROR(IF(X487="",0,CEILING((X487/$H487),1)*$H487),"")</f>
        <v>71.400000000000006</v>
      </c>
      <c r="Z487" s="36">
        <f>IFERROR(IF(Y487=0,"",ROUNDUP(Y487/H487,0)*0.00902),"")</f>
        <v>0.15334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74.499999999999986</v>
      </c>
      <c r="BN487" s="64">
        <f>IFERROR(Y487*I487/H487,"0")</f>
        <v>75.989999999999995</v>
      </c>
      <c r="BO487" s="64">
        <f>IFERROR(1/J487*(X487/H487),"0")</f>
        <v>0.12626262626262624</v>
      </c>
      <c r="BP487" s="64">
        <f>IFERROR(1/J487*(Y487/H487),"0")</f>
        <v>0.12878787878787878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70</v>
      </c>
      <c r="Y488" s="560">
        <f>IFERROR(IF(X488="",0,CEILING((X488/$H488),1)*$H488),"")</f>
        <v>71.400000000000006</v>
      </c>
      <c r="Z488" s="36">
        <f>IFERROR(IF(Y488=0,"",ROUNDUP(Y488/H488,0)*0.00902),"")</f>
        <v>0.15334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74.499999999999986</v>
      </c>
      <c r="BN488" s="64">
        <f>IFERROR(Y488*I488/H488,"0")</f>
        <v>75.989999999999995</v>
      </c>
      <c r="BO488" s="64">
        <f>IFERROR(1/J488*(X488/H488),"0")</f>
        <v>0.12626262626262624</v>
      </c>
      <c r="BP488" s="64">
        <f>IFERROR(1/J488*(Y488/H488),"0")</f>
        <v>0.12878787878787878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33.333333333333329</v>
      </c>
      <c r="Y489" s="561">
        <f>IFERROR(Y487/H487,"0")+IFERROR(Y488/H488,"0")</f>
        <v>34</v>
      </c>
      <c r="Z489" s="561">
        <f>IFERROR(IF(Z487="",0,Z487),"0")+IFERROR(IF(Z488="",0,Z488),"0")</f>
        <v>0.30668000000000001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140</v>
      </c>
      <c r="Y490" s="561">
        <f>IFERROR(SUM(Y487:Y488),"0")</f>
        <v>142.80000000000001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8</v>
      </c>
      <c r="Y492" s="560">
        <f>IFERROR(IF(X492="",0,CEILING((X492/$H492),1)*$H492),"")</f>
        <v>9</v>
      </c>
      <c r="Z492" s="36">
        <f>IFERROR(IF(Y492=0,"",ROUNDUP(Y492/H492,0)*0.01898),"")</f>
        <v>1.898E-2</v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8.461333333333334</v>
      </c>
      <c r="BN492" s="64">
        <f>IFERROR(Y492*I492/H492,"0")</f>
        <v>9.5190000000000001</v>
      </c>
      <c r="BO492" s="64">
        <f>IFERROR(1/J492*(X492/H492),"0")</f>
        <v>1.3888888888888888E-2</v>
      </c>
      <c r="BP492" s="64">
        <f>IFERROR(1/J492*(Y492/H492),"0")</f>
        <v>1.5625E-2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0.88888888888888884</v>
      </c>
      <c r="Y494" s="561">
        <f>IFERROR(Y492/H492,"0")+IFERROR(Y493/H493,"0")</f>
        <v>1</v>
      </c>
      <c r="Z494" s="561">
        <f>IFERROR(IF(Z492="",0,Z492),"0")+IFERROR(IF(Z493="",0,Z493),"0")</f>
        <v>1.898E-2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8</v>
      </c>
      <c r="Y495" s="561">
        <f>IFERROR(SUM(Y492:Y493),"0")</f>
        <v>9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10513.750000000002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10655.03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11013.224162008359</v>
      </c>
      <c r="Y507" s="561">
        <f>IFERROR(SUM(BN22:BN503),"0")</f>
        <v>11161.878999999997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18</v>
      </c>
      <c r="Y508" s="38">
        <f>ROUNDUP(SUM(BP22:BP503),0)</f>
        <v>18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11463.224162008359</v>
      </c>
      <c r="Y509" s="561">
        <f>GrossWeightTotalR+PalletQtyTotalR*25</f>
        <v>11611.878999999997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1266.6700204116869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1287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20.157969999999995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95.600000000000009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1663.8</v>
      </c>
      <c r="E516" s="46">
        <f>IFERROR(Y89*1,"0")+IFERROR(Y90*1,"0")+IFERROR(Y91*1,"0")+IFERROR(Y95*1,"0")+IFERROR(Y96*1,"0")+IFERROR(Y97*1,"0")+IFERROR(Y98*1,"0")+IFERROR(Y99*1,"0")</f>
        <v>274.5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78.75</v>
      </c>
      <c r="G516" s="46">
        <f>IFERROR(Y130*1,"0")+IFERROR(Y131*1,"0")+IFERROR(Y135*1,"0")+IFERROR(Y136*1,"0")+IFERROR(Y140*1,"0")+IFERROR(Y141*1,"0")</f>
        <v>21.2</v>
      </c>
      <c r="H516" s="46">
        <f>IFERROR(Y146*1,"0")+IFERROR(Y150*1,"0")+IFERROR(Y151*1,"0")+IFERROR(Y152*1,"0")</f>
        <v>54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4.2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195.60000000000002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153.60000000000002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4268.1000000000004</v>
      </c>
      <c r="S516" s="46">
        <f>IFERROR(Y337*1,"0")+IFERROR(Y338*1,"0")+IFERROR(Y339*1,"0")</f>
        <v>157.5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3208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21</v>
      </c>
      <c r="W516" s="46">
        <f>IFERROR(Y410*1,"0")+IFERROR(Y414*1,"0")+IFERROR(Y415*1,"0")+IFERROR(Y416*1,"0")+IFERROR(Y417*1,"0")</f>
        <v>2.1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269.28000000000003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187.8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100,00"/>
        <filter val="1 125,00"/>
        <filter val="1 133,00"/>
        <filter val="1 266,67"/>
        <filter val="1 360,00"/>
        <filter val="1 652,00"/>
        <filter val="1 890,00"/>
        <filter val="1 904,40"/>
        <filter val="1,00"/>
        <filter val="1,79"/>
        <filter val="10 513,75"/>
        <filter val="10,00"/>
        <filter val="11 013,22"/>
        <filter val="11 463,22"/>
        <filter val="11,20"/>
        <filter val="11,25"/>
        <filter val="11,48"/>
        <filter val="119,52"/>
        <filter val="12,00"/>
        <filter val="12,93"/>
        <filter val="120,00"/>
        <filter val="121,50"/>
        <filter val="13,26"/>
        <filter val="13,50"/>
        <filter val="130,00"/>
        <filter val="133,00"/>
        <filter val="138,00"/>
        <filter val="14,40"/>
        <filter val="140,00"/>
        <filter val="144,00"/>
        <filter val="15,00"/>
        <filter val="150,70"/>
        <filter val="16,00"/>
        <filter val="16,20"/>
        <filter val="16,30"/>
        <filter val="164,30"/>
        <filter val="165,00"/>
        <filter val="17,05"/>
        <filter val="17,11"/>
        <filter val="17,99"/>
        <filter val="178,00"/>
        <filter val="18"/>
        <filter val="18,00"/>
        <filter val="18,90"/>
        <filter val="2 060,00"/>
        <filter val="2,00"/>
        <filter val="2,10"/>
        <filter val="2,50"/>
        <filter val="20,00"/>
        <filter val="21,00"/>
        <filter val="21,11"/>
        <filter val="21,54"/>
        <filter val="210,00"/>
        <filter val="220,00"/>
        <filter val="229,50"/>
        <filter val="24,07"/>
        <filter val="247,11"/>
        <filter val="248,00"/>
        <filter val="25,00"/>
        <filter val="260,00"/>
        <filter val="28,00"/>
        <filter val="3,00"/>
        <filter val="3,50"/>
        <filter val="30,00"/>
        <filter val="33,33"/>
        <filter val="331,00"/>
        <filter val="343,20"/>
        <filter val="35,00"/>
        <filter val="4,00"/>
        <filter val="4,20"/>
        <filter val="40,00"/>
        <filter val="40,60"/>
        <filter val="41,68"/>
        <filter val="45,00"/>
        <filter val="48,00"/>
        <filter val="485,00"/>
        <filter val="5,00"/>
        <filter val="5,10"/>
        <filter val="51,70"/>
        <filter val="52,00"/>
        <filter val="53,42"/>
        <filter val="550,00"/>
        <filter val="56,00"/>
        <filter val="58,10"/>
        <filter val="6,30"/>
        <filter val="66,90"/>
        <filter val="671,50"/>
        <filter val="7,00"/>
        <filter val="70,00"/>
        <filter val="740,00"/>
        <filter val="77,00"/>
        <filter val="78,00"/>
        <filter val="8,00"/>
        <filter val="80,00"/>
        <filter val="83,00"/>
        <filter val="89,38"/>
        <filter val="90,00"/>
        <filter val="95,00"/>
        <filter val="95,93"/>
        <filter val="96,00"/>
        <filter val="969,5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2025-08-18T11:15:44Z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