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8,25 ПОКОМ КИ Новороссийск\"/>
    </mc:Choice>
  </mc:AlternateContent>
  <xr:revisionPtr revIDLastSave="0" documentId="13_ncr:1_{812043FA-E9FB-4161-9917-7241631B37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5" i="1" l="1"/>
  <c r="U45" i="1" s="1"/>
  <c r="P100" i="1"/>
  <c r="U100" i="1" s="1"/>
  <c r="L100" i="1"/>
  <c r="P99" i="1"/>
  <c r="U99" i="1" s="1"/>
  <c r="L99" i="1"/>
  <c r="P98" i="1"/>
  <c r="U98" i="1" s="1"/>
  <c r="L98" i="1"/>
  <c r="P97" i="1"/>
  <c r="U97" i="1" s="1"/>
  <c r="L97" i="1"/>
  <c r="P96" i="1"/>
  <c r="U96" i="1" s="1"/>
  <c r="L96" i="1"/>
  <c r="P95" i="1"/>
  <c r="U95" i="1" s="1"/>
  <c r="L95" i="1"/>
  <c r="P94" i="1"/>
  <c r="L94" i="1"/>
  <c r="F93" i="1"/>
  <c r="E93" i="1"/>
  <c r="P93" i="1" s="1"/>
  <c r="P92" i="1"/>
  <c r="L92" i="1"/>
  <c r="P91" i="1"/>
  <c r="U91" i="1" s="1"/>
  <c r="L91" i="1"/>
  <c r="P90" i="1"/>
  <c r="L90" i="1"/>
  <c r="P89" i="1"/>
  <c r="U89" i="1" s="1"/>
  <c r="L89" i="1"/>
  <c r="P88" i="1"/>
  <c r="Q88" i="1" s="1"/>
  <c r="L88" i="1"/>
  <c r="P87" i="1"/>
  <c r="U87" i="1" s="1"/>
  <c r="L87" i="1"/>
  <c r="P86" i="1"/>
  <c r="L86" i="1"/>
  <c r="P85" i="1"/>
  <c r="U85" i="1" s="1"/>
  <c r="L85" i="1"/>
  <c r="P84" i="1"/>
  <c r="L84" i="1"/>
  <c r="P83" i="1"/>
  <c r="U83" i="1" s="1"/>
  <c r="L83" i="1"/>
  <c r="P82" i="1"/>
  <c r="L82" i="1"/>
  <c r="P81" i="1"/>
  <c r="U81" i="1" s="1"/>
  <c r="L81" i="1"/>
  <c r="P80" i="1"/>
  <c r="L80" i="1"/>
  <c r="F79" i="1"/>
  <c r="E79" i="1"/>
  <c r="P79" i="1" s="1"/>
  <c r="P78" i="1"/>
  <c r="L78" i="1"/>
  <c r="P77" i="1"/>
  <c r="U77" i="1" s="1"/>
  <c r="L77" i="1"/>
  <c r="P76" i="1"/>
  <c r="Q76" i="1" s="1"/>
  <c r="L76" i="1"/>
  <c r="P75" i="1"/>
  <c r="U75" i="1" s="1"/>
  <c r="L75" i="1"/>
  <c r="P74" i="1"/>
  <c r="L74" i="1"/>
  <c r="P73" i="1"/>
  <c r="U73" i="1" s="1"/>
  <c r="L73" i="1"/>
  <c r="P72" i="1"/>
  <c r="L72" i="1"/>
  <c r="P71" i="1"/>
  <c r="U71" i="1" s="1"/>
  <c r="L71" i="1"/>
  <c r="P70" i="1"/>
  <c r="L70" i="1"/>
  <c r="P69" i="1"/>
  <c r="U69" i="1" s="1"/>
  <c r="L69" i="1"/>
  <c r="P68" i="1"/>
  <c r="L68" i="1"/>
  <c r="P67" i="1"/>
  <c r="T67" i="1" s="1"/>
  <c r="L67" i="1"/>
  <c r="P66" i="1"/>
  <c r="U66" i="1" s="1"/>
  <c r="L66" i="1"/>
  <c r="P65" i="1"/>
  <c r="U65" i="1" s="1"/>
  <c r="L65" i="1"/>
  <c r="P64" i="1"/>
  <c r="U64" i="1" s="1"/>
  <c r="L64" i="1"/>
  <c r="P63" i="1"/>
  <c r="U63" i="1" s="1"/>
  <c r="L63" i="1"/>
  <c r="F62" i="1"/>
  <c r="E62" i="1"/>
  <c r="L62" i="1" s="1"/>
  <c r="P61" i="1"/>
  <c r="U61" i="1" s="1"/>
  <c r="L61" i="1"/>
  <c r="P60" i="1"/>
  <c r="L60" i="1"/>
  <c r="P59" i="1"/>
  <c r="U59" i="1" s="1"/>
  <c r="L59" i="1"/>
  <c r="P58" i="1"/>
  <c r="L58" i="1"/>
  <c r="P57" i="1"/>
  <c r="U57" i="1" s="1"/>
  <c r="L57" i="1"/>
  <c r="P56" i="1"/>
  <c r="L56" i="1"/>
  <c r="P55" i="1"/>
  <c r="U55" i="1" s="1"/>
  <c r="L55" i="1"/>
  <c r="P54" i="1"/>
  <c r="L54" i="1"/>
  <c r="P53" i="1"/>
  <c r="U53" i="1" s="1"/>
  <c r="L53" i="1"/>
  <c r="P52" i="1"/>
  <c r="L52" i="1"/>
  <c r="P51" i="1"/>
  <c r="U51" i="1" s="1"/>
  <c r="L51" i="1"/>
  <c r="P50" i="1"/>
  <c r="L50" i="1"/>
  <c r="P49" i="1"/>
  <c r="U49" i="1" s="1"/>
  <c r="L49" i="1"/>
  <c r="P48" i="1"/>
  <c r="L48" i="1"/>
  <c r="P47" i="1"/>
  <c r="U47" i="1" s="1"/>
  <c r="L47" i="1"/>
  <c r="F46" i="1"/>
  <c r="E46" i="1"/>
  <c r="L46" i="1" s="1"/>
  <c r="L45" i="1"/>
  <c r="P44" i="1"/>
  <c r="L44" i="1"/>
  <c r="P43" i="1"/>
  <c r="U43" i="1" s="1"/>
  <c r="L43" i="1"/>
  <c r="P42" i="1"/>
  <c r="Q42" i="1" s="1"/>
  <c r="L42" i="1"/>
  <c r="P41" i="1"/>
  <c r="U41" i="1" s="1"/>
  <c r="L41" i="1"/>
  <c r="P40" i="1"/>
  <c r="L40" i="1"/>
  <c r="F39" i="1"/>
  <c r="E39" i="1"/>
  <c r="P39" i="1" s="1"/>
  <c r="P38" i="1"/>
  <c r="L38" i="1"/>
  <c r="P37" i="1"/>
  <c r="U37" i="1" s="1"/>
  <c r="L37" i="1"/>
  <c r="P36" i="1"/>
  <c r="L36" i="1"/>
  <c r="P35" i="1"/>
  <c r="U35" i="1" s="1"/>
  <c r="L35" i="1"/>
  <c r="P34" i="1"/>
  <c r="L34" i="1"/>
  <c r="P33" i="1"/>
  <c r="U33" i="1" s="1"/>
  <c r="L33" i="1"/>
  <c r="P32" i="1"/>
  <c r="L32" i="1"/>
  <c r="P31" i="1"/>
  <c r="U31" i="1" s="1"/>
  <c r="L31" i="1"/>
  <c r="P30" i="1"/>
  <c r="L30" i="1"/>
  <c r="F30" i="1"/>
  <c r="P29" i="1"/>
  <c r="L29" i="1"/>
  <c r="P28" i="1"/>
  <c r="L28" i="1"/>
  <c r="P27" i="1"/>
  <c r="L27" i="1"/>
  <c r="P26" i="1"/>
  <c r="L26" i="1"/>
  <c r="F25" i="1"/>
  <c r="E25" i="1"/>
  <c r="L25" i="1" s="1"/>
  <c r="P24" i="1"/>
  <c r="L24" i="1"/>
  <c r="P23" i="1"/>
  <c r="Q23" i="1" s="1"/>
  <c r="AG23" i="1" s="1"/>
  <c r="L23" i="1"/>
  <c r="P22" i="1"/>
  <c r="L22" i="1"/>
  <c r="P21" i="1"/>
  <c r="U21" i="1" s="1"/>
  <c r="L21" i="1"/>
  <c r="P20" i="1"/>
  <c r="U20" i="1" s="1"/>
  <c r="L20" i="1"/>
  <c r="P19" i="1"/>
  <c r="L19" i="1"/>
  <c r="F18" i="1"/>
  <c r="E18" i="1"/>
  <c r="P18" i="1" s="1"/>
  <c r="P17" i="1"/>
  <c r="L17" i="1"/>
  <c r="F17" i="1"/>
  <c r="P16" i="1"/>
  <c r="L16" i="1"/>
  <c r="P15" i="1"/>
  <c r="T15" i="1" s="1"/>
  <c r="L15" i="1"/>
  <c r="P14" i="1"/>
  <c r="Q14" i="1" s="1"/>
  <c r="AG14" i="1" s="1"/>
  <c r="L14" i="1"/>
  <c r="P13" i="1"/>
  <c r="L13" i="1"/>
  <c r="P12" i="1"/>
  <c r="AG12" i="1" s="1"/>
  <c r="L12" i="1"/>
  <c r="P11" i="1"/>
  <c r="T11" i="1" s="1"/>
  <c r="L11" i="1"/>
  <c r="P10" i="1"/>
  <c r="L10" i="1"/>
  <c r="P9" i="1"/>
  <c r="AG9" i="1" s="1"/>
  <c r="L9" i="1"/>
  <c r="P8" i="1"/>
  <c r="L8" i="1"/>
  <c r="P7" i="1"/>
  <c r="Q7" i="1" s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AG7" i="1" l="1"/>
  <c r="AG79" i="1"/>
  <c r="Q18" i="1"/>
  <c r="AG18" i="1" s="1"/>
  <c r="AG87" i="1"/>
  <c r="Q69" i="1"/>
  <c r="AG69" i="1" s="1"/>
  <c r="Q43" i="1"/>
  <c r="AG43" i="1" s="1"/>
  <c r="AG39" i="1"/>
  <c r="T64" i="1"/>
  <c r="Q35" i="1"/>
  <c r="AG35" i="1" s="1"/>
  <c r="Q51" i="1"/>
  <c r="AG51" i="1" s="1"/>
  <c r="AG91" i="1"/>
  <c r="Q57" i="1"/>
  <c r="AG57" i="1" s="1"/>
  <c r="Q61" i="1"/>
  <c r="AG61" i="1" s="1"/>
  <c r="Q71" i="1"/>
  <c r="AG71" i="1" s="1"/>
  <c r="AG77" i="1"/>
  <c r="Q81" i="1"/>
  <c r="AG81" i="1" s="1"/>
  <c r="Q30" i="1"/>
  <c r="AG30" i="1" s="1"/>
  <c r="T97" i="1"/>
  <c r="T31" i="1"/>
  <c r="Q47" i="1"/>
  <c r="T47" i="1" s="1"/>
  <c r="Q55" i="1"/>
  <c r="Q59" i="1"/>
  <c r="AG59" i="1" s="1"/>
  <c r="Q73" i="1"/>
  <c r="AG73" i="1" s="1"/>
  <c r="Q89" i="1"/>
  <c r="AG89" i="1" s="1"/>
  <c r="AG17" i="1"/>
  <c r="AG19" i="1"/>
  <c r="U22" i="1"/>
  <c r="AG22" i="1"/>
  <c r="U24" i="1"/>
  <c r="Q24" i="1"/>
  <c r="AG24" i="1" s="1"/>
  <c r="U26" i="1"/>
  <c r="U27" i="1"/>
  <c r="U29" i="1"/>
  <c r="Q50" i="1"/>
  <c r="AG50" i="1" s="1"/>
  <c r="Q56" i="1"/>
  <c r="AG56" i="1" s="1"/>
  <c r="AG60" i="1"/>
  <c r="Q68" i="1"/>
  <c r="AG68" i="1" s="1"/>
  <c r="AG76" i="1"/>
  <c r="Q84" i="1"/>
  <c r="AG84" i="1" s="1"/>
  <c r="AG88" i="1"/>
  <c r="Q92" i="1"/>
  <c r="AG92" i="1" s="1"/>
  <c r="AG27" i="1"/>
  <c r="Q66" i="1"/>
  <c r="AG66" i="1" s="1"/>
  <c r="Q75" i="1"/>
  <c r="AG75" i="1" s="1"/>
  <c r="AG83" i="1"/>
  <c r="U6" i="1"/>
  <c r="Q6" i="1"/>
  <c r="U8" i="1"/>
  <c r="Q8" i="1"/>
  <c r="AG8" i="1" s="1"/>
  <c r="U10" i="1"/>
  <c r="Q10" i="1"/>
  <c r="AG10" i="1" s="1"/>
  <c r="U13" i="1"/>
  <c r="Q13" i="1"/>
  <c r="AG13" i="1" s="1"/>
  <c r="U15" i="1"/>
  <c r="U18" i="1"/>
  <c r="U28" i="1"/>
  <c r="Q28" i="1"/>
  <c r="AG54" i="1"/>
  <c r="Q58" i="1"/>
  <c r="AG58" i="1" s="1"/>
  <c r="Q72" i="1"/>
  <c r="AG72" i="1" s="1"/>
  <c r="AG80" i="1"/>
  <c r="AG86" i="1"/>
  <c r="Q90" i="1"/>
  <c r="AG90" i="1" s="1"/>
  <c r="Q94" i="1"/>
  <c r="AG94" i="1" s="1"/>
  <c r="AG16" i="1"/>
  <c r="AG21" i="1"/>
  <c r="Q29" i="1"/>
  <c r="AG29" i="1" s="1"/>
  <c r="Q33" i="1"/>
  <c r="AG33" i="1" s="1"/>
  <c r="Q37" i="1"/>
  <c r="AG37" i="1" s="1"/>
  <c r="AG41" i="1"/>
  <c r="AG45" i="1"/>
  <c r="Q49" i="1"/>
  <c r="AG49" i="1" s="1"/>
  <c r="AG53" i="1"/>
  <c r="Q93" i="1"/>
  <c r="AG93" i="1" s="1"/>
  <c r="T39" i="1"/>
  <c r="Q32" i="1"/>
  <c r="AG32" i="1" s="1"/>
  <c r="AG34" i="1"/>
  <c r="AG36" i="1"/>
  <c r="Q38" i="1"/>
  <c r="AG38" i="1" s="1"/>
  <c r="Q40" i="1"/>
  <c r="AG40" i="1" s="1"/>
  <c r="AG42" i="1"/>
  <c r="Q44" i="1"/>
  <c r="AG44" i="1" s="1"/>
  <c r="AG48" i="1"/>
  <c r="Q52" i="1"/>
  <c r="AG52" i="1" s="1"/>
  <c r="AG70" i="1"/>
  <c r="AG74" i="1"/>
  <c r="Q78" i="1"/>
  <c r="AG78" i="1" s="1"/>
  <c r="Q82" i="1"/>
  <c r="AG82" i="1" s="1"/>
  <c r="T7" i="1"/>
  <c r="T9" i="1"/>
  <c r="T12" i="1"/>
  <c r="T14" i="1"/>
  <c r="T23" i="1"/>
  <c r="U40" i="1"/>
  <c r="U42" i="1"/>
  <c r="U44" i="1"/>
  <c r="U68" i="1"/>
  <c r="U70" i="1"/>
  <c r="U72" i="1"/>
  <c r="U74" i="1"/>
  <c r="U76" i="1"/>
  <c r="U78" i="1"/>
  <c r="T79" i="1"/>
  <c r="T89" i="1"/>
  <c r="U94" i="1"/>
  <c r="T95" i="1"/>
  <c r="T99" i="1"/>
  <c r="P25" i="1"/>
  <c r="AG25" i="1" s="1"/>
  <c r="P46" i="1"/>
  <c r="F5" i="1"/>
  <c r="T20" i="1"/>
  <c r="U39" i="1"/>
  <c r="P62" i="1"/>
  <c r="U62" i="1" s="1"/>
  <c r="T63" i="1"/>
  <c r="T65" i="1"/>
  <c r="T87" i="1"/>
  <c r="T91" i="1"/>
  <c r="U93" i="1"/>
  <c r="T96" i="1"/>
  <c r="T98" i="1"/>
  <c r="T100" i="1"/>
  <c r="U7" i="1"/>
  <c r="U9" i="1"/>
  <c r="U11" i="1"/>
  <c r="U12" i="1"/>
  <c r="U14" i="1"/>
  <c r="U16" i="1"/>
  <c r="U17" i="1"/>
  <c r="L18" i="1"/>
  <c r="U19" i="1"/>
  <c r="L79" i="1"/>
  <c r="E5" i="1"/>
  <c r="U23" i="1"/>
  <c r="U30" i="1"/>
  <c r="U32" i="1"/>
  <c r="U34" i="1"/>
  <c r="U36" i="1"/>
  <c r="U38" i="1"/>
  <c r="L39" i="1"/>
  <c r="U48" i="1"/>
  <c r="U50" i="1"/>
  <c r="U52" i="1"/>
  <c r="U54" i="1"/>
  <c r="U56" i="1"/>
  <c r="U58" i="1"/>
  <c r="U60" i="1"/>
  <c r="U67" i="1"/>
  <c r="U79" i="1"/>
  <c r="U80" i="1"/>
  <c r="U82" i="1"/>
  <c r="U84" i="1"/>
  <c r="U86" i="1"/>
  <c r="U88" i="1"/>
  <c r="U90" i="1"/>
  <c r="U92" i="1"/>
  <c r="L93" i="1"/>
  <c r="T73" i="1" l="1"/>
  <c r="T71" i="1"/>
  <c r="T24" i="1"/>
  <c r="AG47" i="1"/>
  <c r="T18" i="1"/>
  <c r="T57" i="1"/>
  <c r="T81" i="1"/>
  <c r="T59" i="1"/>
  <c r="T35" i="1"/>
  <c r="T10" i="1"/>
  <c r="T53" i="1"/>
  <c r="T83" i="1"/>
  <c r="T49" i="1"/>
  <c r="T33" i="1"/>
  <c r="T8" i="1"/>
  <c r="T66" i="1"/>
  <c r="T51" i="1"/>
  <c r="T43" i="1"/>
  <c r="AG31" i="1"/>
  <c r="T74" i="1"/>
  <c r="T44" i="1"/>
  <c r="T85" i="1"/>
  <c r="AG85" i="1"/>
  <c r="T55" i="1"/>
  <c r="AG55" i="1"/>
  <c r="T61" i="1"/>
  <c r="T77" i="1"/>
  <c r="T75" i="1"/>
  <c r="T69" i="1"/>
  <c r="T41" i="1"/>
  <c r="T21" i="1"/>
  <c r="T82" i="1"/>
  <c r="T52" i="1"/>
  <c r="T40" i="1"/>
  <c r="T30" i="1"/>
  <c r="T94" i="1"/>
  <c r="T38" i="1"/>
  <c r="T34" i="1"/>
  <c r="T28" i="1"/>
  <c r="AG28" i="1"/>
  <c r="AG15" i="1"/>
  <c r="T6" i="1"/>
  <c r="AG6" i="1"/>
  <c r="T26" i="1"/>
  <c r="AG26" i="1"/>
  <c r="T22" i="1"/>
  <c r="U25" i="1"/>
  <c r="Q62" i="1"/>
  <c r="AG62" i="1" s="1"/>
  <c r="T37" i="1"/>
  <c r="T25" i="1"/>
  <c r="T13" i="1"/>
  <c r="U46" i="1"/>
  <c r="AG46" i="1"/>
  <c r="T45" i="1"/>
  <c r="T78" i="1"/>
  <c r="T70" i="1"/>
  <c r="T48" i="1"/>
  <c r="T42" i="1"/>
  <c r="T36" i="1"/>
  <c r="T32" i="1"/>
  <c r="T93" i="1"/>
  <c r="T90" i="1"/>
  <c r="T86" i="1"/>
  <c r="T80" i="1"/>
  <c r="T72" i="1"/>
  <c r="T58" i="1"/>
  <c r="T54" i="1"/>
  <c r="T16" i="1"/>
  <c r="T92" i="1"/>
  <c r="T88" i="1"/>
  <c r="T84" i="1"/>
  <c r="T76" i="1"/>
  <c r="T68" i="1"/>
  <c r="T60" i="1"/>
  <c r="T56" i="1"/>
  <c r="T50" i="1"/>
  <c r="T29" i="1"/>
  <c r="T27" i="1"/>
  <c r="T19" i="1"/>
  <c r="T17" i="1"/>
  <c r="T46" i="1"/>
  <c r="P5" i="1"/>
  <c r="L5" i="1"/>
  <c r="AG5" i="1" l="1"/>
  <c r="Q5" i="1"/>
  <c r="T62" i="1"/>
</calcChain>
</file>

<file path=xl/sharedStrings.xml><?xml version="1.0" encoding="utf-8"?>
<sst xmlns="http://schemas.openxmlformats.org/spreadsheetml/2006/main" count="355" uniqueCount="148">
  <si>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</si>
  <si>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</si>
  <si>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</si>
  <si>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</si>
  <si>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</si>
  <si>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</si>
  <si>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</si>
  <si>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</si>
  <si>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</si>
  <si>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</si>
  <si>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</si>
  <si>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</si>
  <si>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</si>
  <si>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</si>
  <si>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</si>
  <si>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</si>
  <si>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</si>
  <si>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</si>
  <si>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</si>
  <si>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</si>
  <si>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</si>
  <si>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</si>
  <si>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</si>
  <si>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</si>
  <si>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14,08,</t>
  </si>
  <si>
    <t>18,08,</t>
  </si>
  <si>
    <t>11,08,</t>
  </si>
  <si>
    <t>04,08,</t>
  </si>
  <si>
    <t>31,07,</t>
  </si>
  <si>
    <t>28,07,</t>
  </si>
  <si>
    <t>21,07,</t>
  </si>
  <si>
    <t>10,07,</t>
  </si>
  <si>
    <t>03,07,</t>
  </si>
  <si>
    <t>26,06,</t>
  </si>
  <si>
    <t>19,06,</t>
  </si>
  <si>
    <t>16,06,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</si>
  <si>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</si>
  <si>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</si>
  <si>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</si>
  <si>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</si>
  <si>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</si>
  <si>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</si>
  <si>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</si>
  <si>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</si>
  <si>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</si>
  <si>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</si>
  <si>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</si>
  <si>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</si>
  <si>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</si>
  <si>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</si>
  <si>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</si>
  <si>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</si>
  <si>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</si>
  <si>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</si>
  <si>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</si>
  <si>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</si>
  <si>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</si>
  <si>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</si>
  <si>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</si>
  <si>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</si>
  <si>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</si>
  <si>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</si>
  <si>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</si>
  <si>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</si>
  <si>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</si>
  <si>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</si>
  <si>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</si>
  <si>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</si>
  <si>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</si>
  <si>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</si>
  <si>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</si>
  <si>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</si>
  <si>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</si>
  <si>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</si>
  <si>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</si>
  <si>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</si>
  <si>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</si>
  <si>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</si>
  <si>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</si>
  <si>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</si>
  <si>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</si>
  <si>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</si>
  <si>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</si>
  <si>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</si>
  <si>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</si>
  <si>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продажи!!!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</si>
  <si>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</si>
  <si>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</si>
  <si>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</si>
  <si>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</si>
  <si>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</si>
  <si>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</si>
  <si>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</si>
  <si>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</si>
  <si>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</si>
  <si>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</si>
  <si>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</si>
  <si>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</si>
  <si>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</si>
  <si>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</si>
  <si>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</si>
  <si>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</si>
  <si>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</si>
  <si>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</si>
  <si>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</si>
  <si>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</si>
  <si>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</si>
  <si>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</si>
  <si>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437  Шпикачки Сочинки в оболочке черева в модифицированной газовой среде.ТМ Стародворье ВЕС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</si>
  <si>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</si>
  <si>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</si>
  <si>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</si>
  <si>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</si>
  <si>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</si>
  <si>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</si>
  <si>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</si>
  <si>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</si>
  <si>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</si>
  <si>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</si>
  <si>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</si>
  <si>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</si>
  <si>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</si>
  <si>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</si>
  <si>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</si>
  <si>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</si>
  <si>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</si>
  <si>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</si>
  <si>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</si>
  <si>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</si>
  <si>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</si>
  <si>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>нет в бланке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</si>
  <si>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</si>
  <si>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</si>
  <si>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</si>
  <si>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</si>
  <si>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</si>
  <si>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</si>
  <si>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</si>
  <si>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</si>
  <si>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</si>
  <si>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</si>
  <si>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</si>
  <si>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</si>
  <si>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</si>
  <si>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</si>
  <si>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</si>
  <si>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из заказа для Опта / проверить не дубль ли на 481</t>
    </r>
  </si>
  <si>
    <t>нужно увеличить продажи / 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</si>
</sst>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164" fontId="6" fillId="10" borderId="1" xfId="1" applyNumberFormat="1" applyFon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9.570312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25664.075999999997</v>
      </c>
      <c r="F5" s="4">
        <f>SUM(F6:F499)</f>
        <v>38241.153999999995</v>
      </c>
      <c r="G5" s="8"/>
      <c r="H5" s="1"/>
      <c r="I5" s="1"/>
      <c r="J5" s="1"/>
      <c r="K5" s="4">
        <f t="shared" ref="K5:R5" si="0">SUM(K6:K499)</f>
        <v>30315.550999999999</v>
      </c>
      <c r="L5" s="4">
        <f t="shared" si="0"/>
        <v>-4651.4749999999995</v>
      </c>
      <c r="M5" s="4">
        <f t="shared" si="0"/>
        <v>0</v>
      </c>
      <c r="N5" s="4">
        <f t="shared" si="0"/>
        <v>0</v>
      </c>
      <c r="O5" s="4">
        <f t="shared" si="0"/>
        <v>12820</v>
      </c>
      <c r="P5" s="4">
        <f t="shared" si="0"/>
        <v>5132.8152000000018</v>
      </c>
      <c r="Q5" s="4">
        <f t="shared" si="0"/>
        <v>18186.049199999998</v>
      </c>
      <c r="R5" s="4">
        <f t="shared" si="0"/>
        <v>0</v>
      </c>
      <c r="S5" s="1"/>
      <c r="T5" s="1"/>
      <c r="U5" s="1"/>
      <c r="V5" s="4">
        <f t="shared" ref="V5:AE5" si="1">SUM(V6:V499)</f>
        <v>5883.9210000000003</v>
      </c>
      <c r="W5" s="4">
        <f t="shared" si="1"/>
        <v>4419.5376000000006</v>
      </c>
      <c r="X5" s="4">
        <f t="shared" si="1"/>
        <v>4910.0883999999987</v>
      </c>
      <c r="Y5" s="4">
        <f t="shared" si="1"/>
        <v>5689.4501999999984</v>
      </c>
      <c r="Z5" s="4">
        <f t="shared" si="1"/>
        <v>3948.1907999999985</v>
      </c>
      <c r="AA5" s="4">
        <f t="shared" si="1"/>
        <v>4928.1897999999992</v>
      </c>
      <c r="AB5" s="4">
        <f t="shared" si="1"/>
        <v>3858.802200000001</v>
      </c>
      <c r="AC5" s="4">
        <f t="shared" si="1"/>
        <v>4381.0856000000003</v>
      </c>
      <c r="AD5" s="4">
        <f t="shared" si="1"/>
        <v>4262.642600000001</v>
      </c>
      <c r="AE5" s="4">
        <f t="shared" si="1"/>
        <v>3978.0443999999998</v>
      </c>
      <c r="AF5" s="1"/>
      <c r="AG5" s="4">
        <f>SUM(AG6:AG499)</f>
        <v>14867.941352000002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521.57299999999998</v>
      </c>
      <c r="D6" s="1">
        <v>1.2989999999999999</v>
      </c>
      <c r="E6" s="1">
        <v>191.98</v>
      </c>
      <c r="F6" s="1">
        <v>327.99799999999999</v>
      </c>
      <c r="G6" s="8">
        <v>1</v>
      </c>
      <c r="H6" s="1">
        <v>50</v>
      </c>
      <c r="I6" s="1" t="s">
        <v>38</v>
      </c>
      <c r="J6" s="1"/>
      <c r="K6" s="1">
        <v>192.1</v>
      </c>
      <c r="L6" s="1">
        <f t="shared" ref="L6:L37" si="2">E6-K6</f>
        <v>-0.12000000000000455</v>
      </c>
      <c r="M6" s="1"/>
      <c r="N6" s="1"/>
      <c r="O6" s="1"/>
      <c r="P6" s="1">
        <f t="shared" ref="P6:P37" si="3">E6/5</f>
        <v>38.396000000000001</v>
      </c>
      <c r="Q6" s="5">
        <f>13*P6-O6-F6</f>
        <v>171.15000000000003</v>
      </c>
      <c r="R6" s="5"/>
      <c r="S6" s="1"/>
      <c r="T6" s="1">
        <f t="shared" ref="T6:T37" si="4">(F6+O6+Q6)/P6</f>
        <v>13</v>
      </c>
      <c r="U6" s="1">
        <f t="shared" ref="U6:U37" si="5">(F6+O6)/P6</f>
        <v>8.5425044275445359</v>
      </c>
      <c r="V6" s="1">
        <v>39.679199999999987</v>
      </c>
      <c r="W6" s="1">
        <v>37.5244</v>
      </c>
      <c r="X6" s="1">
        <v>39.352600000000002</v>
      </c>
      <c r="Y6" s="1">
        <v>68.1374</v>
      </c>
      <c r="Z6" s="1">
        <v>30.259</v>
      </c>
      <c r="AA6" s="1">
        <v>49.5124</v>
      </c>
      <c r="AB6" s="1">
        <v>33.8446</v>
      </c>
      <c r="AC6" s="1">
        <v>40.542000000000002</v>
      </c>
      <c r="AD6" s="1">
        <v>31.2286</v>
      </c>
      <c r="AE6" s="1">
        <v>42.213799999999999</v>
      </c>
      <c r="AF6" s="20" t="s">
        <v>39</v>
      </c>
      <c r="AG6" s="1">
        <f>G6*Q6</f>
        <v>171.15000000000003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75.287999999999997</v>
      </c>
      <c r="D7" s="1">
        <v>138.715</v>
      </c>
      <c r="E7" s="1">
        <v>115.17700000000001</v>
      </c>
      <c r="F7" s="1">
        <v>93.873000000000005</v>
      </c>
      <c r="G7" s="8">
        <v>1</v>
      </c>
      <c r="H7" s="1">
        <v>45</v>
      </c>
      <c r="I7" s="1" t="s">
        <v>38</v>
      </c>
      <c r="J7" s="1"/>
      <c r="K7" s="1">
        <v>112.848</v>
      </c>
      <c r="L7" s="1">
        <f t="shared" si="2"/>
        <v>2.3290000000000077</v>
      </c>
      <c r="M7" s="1"/>
      <c r="N7" s="1"/>
      <c r="O7" s="1"/>
      <c r="P7" s="1">
        <f t="shared" si="3"/>
        <v>23.035400000000003</v>
      </c>
      <c r="Q7" s="5">
        <f>12*P7-O7-F7</f>
        <v>182.55180000000001</v>
      </c>
      <c r="R7" s="5"/>
      <c r="S7" s="1"/>
      <c r="T7" s="1">
        <f t="shared" si="4"/>
        <v>11.999999999999998</v>
      </c>
      <c r="U7" s="1">
        <f t="shared" si="5"/>
        <v>4.0751625758614995</v>
      </c>
      <c r="V7" s="1">
        <v>15.9688</v>
      </c>
      <c r="W7" s="1">
        <v>19.449200000000001</v>
      </c>
      <c r="X7" s="1">
        <v>17.0002</v>
      </c>
      <c r="Y7" s="1">
        <v>11.5358</v>
      </c>
      <c r="Z7" s="1">
        <v>25.771799999999999</v>
      </c>
      <c r="AA7" s="1">
        <v>18.227399999999999</v>
      </c>
      <c r="AB7" s="1">
        <v>16.352399999999999</v>
      </c>
      <c r="AC7" s="1">
        <v>20.542000000000002</v>
      </c>
      <c r="AD7" s="1">
        <v>12.9</v>
      </c>
      <c r="AE7" s="1">
        <v>14.087999999999999</v>
      </c>
      <c r="AF7" s="1"/>
      <c r="AG7" s="1">
        <f>G7*Q7</f>
        <v>182.55180000000001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134.58000000000001</v>
      </c>
      <c r="D8" s="1">
        <v>122.31</v>
      </c>
      <c r="E8" s="1">
        <v>100.074</v>
      </c>
      <c r="F8" s="1">
        <v>150.001</v>
      </c>
      <c r="G8" s="8">
        <v>1</v>
      </c>
      <c r="H8" s="1">
        <v>45</v>
      </c>
      <c r="I8" s="1" t="s">
        <v>38</v>
      </c>
      <c r="J8" s="1"/>
      <c r="K8" s="1">
        <v>104.24299999999999</v>
      </c>
      <c r="L8" s="1">
        <f t="shared" si="2"/>
        <v>-4.1689999999999969</v>
      </c>
      <c r="M8" s="1"/>
      <c r="N8" s="1"/>
      <c r="O8" s="1"/>
      <c r="P8" s="1">
        <f t="shared" si="3"/>
        <v>20.014800000000001</v>
      </c>
      <c r="Q8" s="5">
        <f t="shared" ref="Q8:Q10" si="6">13*P8-O8-F8</f>
        <v>110.19140000000002</v>
      </c>
      <c r="R8" s="5"/>
      <c r="S8" s="1"/>
      <c r="T8" s="1">
        <f t="shared" si="4"/>
        <v>13</v>
      </c>
      <c r="U8" s="1">
        <f t="shared" si="5"/>
        <v>7.4945040669904266</v>
      </c>
      <c r="V8" s="1">
        <v>18.588799999999999</v>
      </c>
      <c r="W8" s="1">
        <v>17.574000000000002</v>
      </c>
      <c r="X8" s="1">
        <v>18.474599999999999</v>
      </c>
      <c r="Y8" s="1">
        <v>25.105799999999999</v>
      </c>
      <c r="Z8" s="1">
        <v>5.3860000000000001</v>
      </c>
      <c r="AA8" s="1">
        <v>20.077999999999999</v>
      </c>
      <c r="AB8" s="1">
        <v>22.625800000000002</v>
      </c>
      <c r="AC8" s="1">
        <v>17.739999999999998</v>
      </c>
      <c r="AD8" s="1">
        <v>18.519600000000001</v>
      </c>
      <c r="AE8" s="1">
        <v>15.553599999999999</v>
      </c>
      <c r="AF8" s="1"/>
      <c r="AG8" s="1">
        <f>G8*Q8</f>
        <v>110.19140000000002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788</v>
      </c>
      <c r="D9" s="1">
        <v>438</v>
      </c>
      <c r="E9" s="1">
        <v>433</v>
      </c>
      <c r="F9" s="1">
        <v>780</v>
      </c>
      <c r="G9" s="8">
        <v>0.4</v>
      </c>
      <c r="H9" s="1">
        <v>50</v>
      </c>
      <c r="I9" s="1" t="s">
        <v>38</v>
      </c>
      <c r="J9" s="1"/>
      <c r="K9" s="1">
        <v>446</v>
      </c>
      <c r="L9" s="1">
        <f t="shared" si="2"/>
        <v>-13</v>
      </c>
      <c r="M9" s="1"/>
      <c r="N9" s="1"/>
      <c r="O9" s="1">
        <v>400</v>
      </c>
      <c r="P9" s="1">
        <f t="shared" si="3"/>
        <v>86.6</v>
      </c>
      <c r="Q9" s="5"/>
      <c r="R9" s="5"/>
      <c r="S9" s="1"/>
      <c r="T9" s="1">
        <f t="shared" si="4"/>
        <v>13.625866050808314</v>
      </c>
      <c r="U9" s="1">
        <f t="shared" si="5"/>
        <v>13.625866050808314</v>
      </c>
      <c r="V9" s="1">
        <v>101.4</v>
      </c>
      <c r="W9" s="1">
        <v>29.4</v>
      </c>
      <c r="X9" s="1">
        <v>50.4</v>
      </c>
      <c r="Y9" s="1">
        <v>109.6</v>
      </c>
      <c r="Z9" s="1">
        <v>27.2</v>
      </c>
      <c r="AA9" s="1">
        <v>79</v>
      </c>
      <c r="AB9" s="1">
        <v>71.599999999999994</v>
      </c>
      <c r="AC9" s="1">
        <v>65</v>
      </c>
      <c r="AD9" s="1">
        <v>62</v>
      </c>
      <c r="AE9" s="1">
        <v>62.2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43</v>
      </c>
      <c r="C10" s="1">
        <v>541</v>
      </c>
      <c r="D10" s="1">
        <v>823</v>
      </c>
      <c r="E10" s="1">
        <v>551.35400000000004</v>
      </c>
      <c r="F10" s="1">
        <v>801.64599999999996</v>
      </c>
      <c r="G10" s="8">
        <v>0.33</v>
      </c>
      <c r="H10" s="1">
        <v>45</v>
      </c>
      <c r="I10" s="1" t="s">
        <v>38</v>
      </c>
      <c r="J10" s="1"/>
      <c r="K10" s="1">
        <v>568.29999999999995</v>
      </c>
      <c r="L10" s="1">
        <f t="shared" si="2"/>
        <v>-16.945999999999913</v>
      </c>
      <c r="M10" s="1"/>
      <c r="N10" s="1"/>
      <c r="O10" s="1">
        <v>300</v>
      </c>
      <c r="P10" s="1">
        <f t="shared" si="3"/>
        <v>110.27080000000001</v>
      </c>
      <c r="Q10" s="5">
        <f t="shared" si="6"/>
        <v>331.87440000000015</v>
      </c>
      <c r="R10" s="5"/>
      <c r="S10" s="1"/>
      <c r="T10" s="1">
        <f t="shared" si="4"/>
        <v>13</v>
      </c>
      <c r="U10" s="1">
        <f t="shared" si="5"/>
        <v>9.9903691639128382</v>
      </c>
      <c r="V10" s="1">
        <v>136.80000000000001</v>
      </c>
      <c r="W10" s="1">
        <v>94.8</v>
      </c>
      <c r="X10" s="1">
        <v>127.2</v>
      </c>
      <c r="Y10" s="1">
        <v>151</v>
      </c>
      <c r="Z10" s="1">
        <v>58.8</v>
      </c>
      <c r="AA10" s="1">
        <v>112.4</v>
      </c>
      <c r="AB10" s="1">
        <v>90.681600000000003</v>
      </c>
      <c r="AC10" s="1">
        <v>90.4</v>
      </c>
      <c r="AD10" s="1">
        <v>84.8</v>
      </c>
      <c r="AE10" s="1">
        <v>74.400000000000006</v>
      </c>
      <c r="AF10" s="1"/>
      <c r="AG10" s="1">
        <f>G10*Q10</f>
        <v>109.51855200000006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45</v>
      </c>
      <c r="B11" s="15" t="s">
        <v>43</v>
      </c>
      <c r="C11" s="15"/>
      <c r="D11" s="15"/>
      <c r="E11" s="15"/>
      <c r="F11" s="15"/>
      <c r="G11" s="16">
        <v>0</v>
      </c>
      <c r="H11" s="15">
        <v>40</v>
      </c>
      <c r="I11" s="15" t="s">
        <v>38</v>
      </c>
      <c r="J11" s="15"/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17"/>
      <c r="S11" s="15"/>
      <c r="T11" s="15" t="e">
        <f t="shared" si="4"/>
        <v>#DIV/0!</v>
      </c>
      <c r="U11" s="15" t="e">
        <f t="shared" si="5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46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43</v>
      </c>
      <c r="C12" s="1">
        <v>100</v>
      </c>
      <c r="D12" s="1">
        <v>307</v>
      </c>
      <c r="E12" s="1">
        <v>63</v>
      </c>
      <c r="F12" s="1">
        <v>185</v>
      </c>
      <c r="G12" s="8">
        <v>0.17</v>
      </c>
      <c r="H12" s="1">
        <v>180</v>
      </c>
      <c r="I12" s="1" t="s">
        <v>38</v>
      </c>
      <c r="J12" s="1"/>
      <c r="K12" s="1">
        <v>65</v>
      </c>
      <c r="L12" s="1">
        <f t="shared" si="2"/>
        <v>-2</v>
      </c>
      <c r="M12" s="1"/>
      <c r="N12" s="1"/>
      <c r="O12" s="1"/>
      <c r="P12" s="1">
        <f t="shared" si="3"/>
        <v>12.6</v>
      </c>
      <c r="Q12" s="5"/>
      <c r="R12" s="5"/>
      <c r="S12" s="1"/>
      <c r="T12" s="1">
        <f t="shared" si="4"/>
        <v>14.682539682539684</v>
      </c>
      <c r="U12" s="1">
        <f t="shared" si="5"/>
        <v>14.682539682539684</v>
      </c>
      <c r="V12" s="1">
        <v>17.600000000000001</v>
      </c>
      <c r="W12" s="1">
        <v>15</v>
      </c>
      <c r="X12" s="1">
        <v>11.4</v>
      </c>
      <c r="Y12" s="1">
        <v>17</v>
      </c>
      <c r="Z12" s="1">
        <v>15.8</v>
      </c>
      <c r="AA12" s="1">
        <v>17.8</v>
      </c>
      <c r="AB12" s="1">
        <v>10.6</v>
      </c>
      <c r="AC12" s="1">
        <v>12.8</v>
      </c>
      <c r="AD12" s="1">
        <v>15.2</v>
      </c>
      <c r="AE12" s="1">
        <v>17.2</v>
      </c>
      <c r="AF12" s="1"/>
      <c r="AG12" s="1">
        <f t="shared" ref="AG12:AG19" si="7"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43</v>
      </c>
      <c r="C13" s="1">
        <v>222.55600000000001</v>
      </c>
      <c r="D13" s="1">
        <v>430.44400000000002</v>
      </c>
      <c r="E13" s="1">
        <v>202</v>
      </c>
      <c r="F13" s="1">
        <v>314</v>
      </c>
      <c r="G13" s="8">
        <v>0.3</v>
      </c>
      <c r="H13" s="1">
        <v>40</v>
      </c>
      <c r="I13" s="1" t="s">
        <v>38</v>
      </c>
      <c r="J13" s="1"/>
      <c r="K13" s="1">
        <v>217</v>
      </c>
      <c r="L13" s="1">
        <f t="shared" si="2"/>
        <v>-15</v>
      </c>
      <c r="M13" s="1"/>
      <c r="N13" s="1"/>
      <c r="O13" s="1"/>
      <c r="P13" s="1">
        <f t="shared" si="3"/>
        <v>40.4</v>
      </c>
      <c r="Q13" s="5">
        <f t="shared" ref="Q13:Q14" si="8">13*P13-O13-F13</f>
        <v>211.19999999999993</v>
      </c>
      <c r="R13" s="5"/>
      <c r="S13" s="1"/>
      <c r="T13" s="1">
        <f t="shared" si="4"/>
        <v>12.999999999999998</v>
      </c>
      <c r="U13" s="1">
        <f t="shared" si="5"/>
        <v>7.772277227722773</v>
      </c>
      <c r="V13" s="1">
        <v>40.888800000000003</v>
      </c>
      <c r="W13" s="1">
        <v>36</v>
      </c>
      <c r="X13" s="1">
        <v>37</v>
      </c>
      <c r="Y13" s="1">
        <v>50.2</v>
      </c>
      <c r="Z13" s="1">
        <v>8.4</v>
      </c>
      <c r="AA13" s="1">
        <v>40.799999999999997</v>
      </c>
      <c r="AB13" s="1">
        <v>34.6</v>
      </c>
      <c r="AC13" s="1">
        <v>34.200000000000003</v>
      </c>
      <c r="AD13" s="1">
        <v>30</v>
      </c>
      <c r="AE13" s="1">
        <v>29.4</v>
      </c>
      <c r="AF13" s="1"/>
      <c r="AG13" s="1">
        <f t="shared" si="7"/>
        <v>63.359999999999978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43</v>
      </c>
      <c r="C14" s="1">
        <v>130</v>
      </c>
      <c r="D14" s="1">
        <v>359</v>
      </c>
      <c r="E14" s="1">
        <v>146</v>
      </c>
      <c r="F14" s="1">
        <v>228</v>
      </c>
      <c r="G14" s="8">
        <v>0.17</v>
      </c>
      <c r="H14" s="1">
        <v>180</v>
      </c>
      <c r="I14" s="1" t="s">
        <v>38</v>
      </c>
      <c r="J14" s="1"/>
      <c r="K14" s="1">
        <v>150</v>
      </c>
      <c r="L14" s="1">
        <f t="shared" si="2"/>
        <v>-4</v>
      </c>
      <c r="M14" s="1"/>
      <c r="N14" s="1"/>
      <c r="O14" s="1"/>
      <c r="P14" s="1">
        <f t="shared" si="3"/>
        <v>29.2</v>
      </c>
      <c r="Q14" s="5">
        <f t="shared" si="8"/>
        <v>151.59999999999997</v>
      </c>
      <c r="R14" s="5"/>
      <c r="S14" s="1"/>
      <c r="T14" s="1">
        <f t="shared" si="4"/>
        <v>13</v>
      </c>
      <c r="U14" s="1">
        <f t="shared" si="5"/>
        <v>7.8082191780821919</v>
      </c>
      <c r="V14" s="1">
        <v>27.6</v>
      </c>
      <c r="W14" s="1">
        <v>28.4</v>
      </c>
      <c r="X14" s="1">
        <v>22.4</v>
      </c>
      <c r="Y14" s="1">
        <v>30.2</v>
      </c>
      <c r="Z14" s="1">
        <v>12</v>
      </c>
      <c r="AA14" s="1">
        <v>30.4</v>
      </c>
      <c r="AB14" s="1">
        <v>21.8</v>
      </c>
      <c r="AC14" s="1">
        <v>26.4</v>
      </c>
      <c r="AD14" s="1">
        <v>23</v>
      </c>
      <c r="AE14" s="1">
        <v>27.4</v>
      </c>
      <c r="AF14" s="1"/>
      <c r="AG14" s="1">
        <f t="shared" si="7"/>
        <v>25.771999999999995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37</v>
      </c>
      <c r="C15" s="1">
        <v>32.588999999999999</v>
      </c>
      <c r="D15" s="1">
        <v>138.11600000000001</v>
      </c>
      <c r="E15" s="1">
        <v>30.881</v>
      </c>
      <c r="F15" s="1">
        <v>129.22399999999999</v>
      </c>
      <c r="G15" s="8">
        <v>1</v>
      </c>
      <c r="H15" s="1">
        <v>55</v>
      </c>
      <c r="I15" s="1" t="s">
        <v>38</v>
      </c>
      <c r="J15" s="1"/>
      <c r="K15" s="1">
        <v>39.6</v>
      </c>
      <c r="L15" s="1">
        <f t="shared" si="2"/>
        <v>-8.7190000000000012</v>
      </c>
      <c r="M15" s="1"/>
      <c r="N15" s="1"/>
      <c r="O15" s="1"/>
      <c r="P15" s="1">
        <f t="shared" si="3"/>
        <v>6.1761999999999997</v>
      </c>
      <c r="Q15" s="5"/>
      <c r="R15" s="5"/>
      <c r="S15" s="1"/>
      <c r="T15" s="1">
        <f>(F15+O15+Q15)/P15</f>
        <v>20.922897574560409</v>
      </c>
      <c r="U15" s="1">
        <f t="shared" si="5"/>
        <v>20.922897574560409</v>
      </c>
      <c r="V15" s="1">
        <v>11.984</v>
      </c>
      <c r="W15" s="1">
        <v>11.938800000000001</v>
      </c>
      <c r="X15" s="1">
        <v>13.337</v>
      </c>
      <c r="Y15" s="1">
        <v>6.6761999999999997</v>
      </c>
      <c r="Z15" s="1">
        <v>12.6632</v>
      </c>
      <c r="AA15" s="1">
        <v>7.8952</v>
      </c>
      <c r="AB15" s="1">
        <v>6.5763999999999996</v>
      </c>
      <c r="AC15" s="1">
        <v>9.5614000000000008</v>
      </c>
      <c r="AD15" s="1">
        <v>9.9090000000000007</v>
      </c>
      <c r="AE15" s="1">
        <v>8.9429999999999996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37</v>
      </c>
      <c r="C16" s="1">
        <v>1130.42</v>
      </c>
      <c r="D16" s="1">
        <v>3531.7190000000001</v>
      </c>
      <c r="E16" s="1">
        <v>1327.796</v>
      </c>
      <c r="F16" s="1">
        <v>2888.596</v>
      </c>
      <c r="G16" s="8">
        <v>1</v>
      </c>
      <c r="H16" s="1">
        <v>50</v>
      </c>
      <c r="I16" s="11" t="s">
        <v>52</v>
      </c>
      <c r="J16" s="1"/>
      <c r="K16" s="1">
        <v>1744.6969999999999</v>
      </c>
      <c r="L16" s="1">
        <f t="shared" si="2"/>
        <v>-416.90099999999984</v>
      </c>
      <c r="M16" s="1"/>
      <c r="N16" s="1"/>
      <c r="O16" s="1">
        <v>1700</v>
      </c>
      <c r="P16" s="1">
        <f t="shared" si="3"/>
        <v>265.55920000000003</v>
      </c>
      <c r="Q16" s="5"/>
      <c r="R16" s="5"/>
      <c r="S16" s="1"/>
      <c r="T16" s="1">
        <f t="shared" si="4"/>
        <v>17.27899466484309</v>
      </c>
      <c r="U16" s="1">
        <f t="shared" si="5"/>
        <v>17.27899466484309</v>
      </c>
      <c r="V16" s="1">
        <v>345.51859999999999</v>
      </c>
      <c r="W16" s="1">
        <v>261.71100000000001</v>
      </c>
      <c r="X16" s="1">
        <v>318.20580000000001</v>
      </c>
      <c r="Y16" s="1">
        <v>221.17160000000001</v>
      </c>
      <c r="Z16" s="1">
        <v>299.11880000000002</v>
      </c>
      <c r="AA16" s="1">
        <v>272.43299999999999</v>
      </c>
      <c r="AB16" s="1">
        <v>150.31299999999999</v>
      </c>
      <c r="AC16" s="1">
        <v>247.11500000000001</v>
      </c>
      <c r="AD16" s="1">
        <v>186.2894</v>
      </c>
      <c r="AE16" s="1">
        <v>212.50460000000001</v>
      </c>
      <c r="AF16" s="1"/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37</v>
      </c>
      <c r="C17" s="1">
        <v>76.706000000000003</v>
      </c>
      <c r="D17" s="1">
        <v>0.87</v>
      </c>
      <c r="E17" s="1">
        <v>28.105</v>
      </c>
      <c r="F17" s="19">
        <f>48.601+F65</f>
        <v>69.849000000000004</v>
      </c>
      <c r="G17" s="8">
        <v>1</v>
      </c>
      <c r="H17" s="1">
        <v>60</v>
      </c>
      <c r="I17" s="1" t="s">
        <v>38</v>
      </c>
      <c r="J17" s="1"/>
      <c r="K17" s="1">
        <v>27.05</v>
      </c>
      <c r="L17" s="1">
        <f t="shared" si="2"/>
        <v>1.0549999999999997</v>
      </c>
      <c r="M17" s="1"/>
      <c r="N17" s="1"/>
      <c r="O17" s="1"/>
      <c r="P17" s="1">
        <f t="shared" si="3"/>
        <v>5.6210000000000004</v>
      </c>
      <c r="Q17" s="5">
        <v>4</v>
      </c>
      <c r="R17" s="5"/>
      <c r="S17" s="1"/>
      <c r="T17" s="1">
        <f t="shared" si="4"/>
        <v>13.138053727094823</v>
      </c>
      <c r="U17" s="1">
        <f t="shared" si="5"/>
        <v>12.426436577121509</v>
      </c>
      <c r="V17" s="1">
        <v>7.469199999999999</v>
      </c>
      <c r="W17" s="1">
        <v>6.4644000000000004</v>
      </c>
      <c r="X17" s="1">
        <v>4.3795999999999999</v>
      </c>
      <c r="Y17" s="1">
        <v>3.1452</v>
      </c>
      <c r="Z17" s="1">
        <v>15.9278</v>
      </c>
      <c r="AA17" s="1">
        <v>6.1357999999999997</v>
      </c>
      <c r="AB17" s="1">
        <v>6.1260000000000003</v>
      </c>
      <c r="AC17" s="1">
        <v>7.0187999999999997</v>
      </c>
      <c r="AD17" s="1">
        <v>10.9238</v>
      </c>
      <c r="AE17" s="1">
        <v>9.6706000000000003</v>
      </c>
      <c r="AF17" s="1"/>
      <c r="AG17" s="1">
        <f t="shared" si="7"/>
        <v>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37</v>
      </c>
      <c r="C18" s="1">
        <v>2995.58</v>
      </c>
      <c r="D18" s="1">
        <v>1456.1479999999999</v>
      </c>
      <c r="E18" s="19">
        <f>1521.734+E99</f>
        <v>1643.0439999999999</v>
      </c>
      <c r="F18" s="19">
        <f>2627.877+F99</f>
        <v>2413.1170000000002</v>
      </c>
      <c r="G18" s="8">
        <v>1</v>
      </c>
      <c r="H18" s="1">
        <v>60</v>
      </c>
      <c r="I18" s="11" t="s">
        <v>52</v>
      </c>
      <c r="J18" s="1"/>
      <c r="K18" s="1">
        <v>1813.7049999999999</v>
      </c>
      <c r="L18" s="1">
        <f t="shared" si="2"/>
        <v>-170.66100000000006</v>
      </c>
      <c r="M18" s="1"/>
      <c r="N18" s="1"/>
      <c r="O18" s="1">
        <v>1800</v>
      </c>
      <c r="P18" s="1">
        <f t="shared" si="3"/>
        <v>328.60879999999997</v>
      </c>
      <c r="Q18" s="5">
        <f>15*P18-O18-F18</f>
        <v>716.01499999999942</v>
      </c>
      <c r="R18" s="5"/>
      <c r="S18" s="1"/>
      <c r="T18" s="1">
        <f t="shared" si="4"/>
        <v>15</v>
      </c>
      <c r="U18" s="1">
        <f t="shared" si="5"/>
        <v>12.821071742448774</v>
      </c>
      <c r="V18" s="1">
        <v>343.13600000000002</v>
      </c>
      <c r="W18" s="1">
        <v>185.09520000000001</v>
      </c>
      <c r="X18" s="1">
        <v>359.94200000000001</v>
      </c>
      <c r="Y18" s="1">
        <v>363.15899999999999</v>
      </c>
      <c r="Z18" s="1">
        <v>260.97359999999998</v>
      </c>
      <c r="AA18" s="1">
        <v>287.03100000000001</v>
      </c>
      <c r="AB18" s="1">
        <v>210.58160000000001</v>
      </c>
      <c r="AC18" s="1">
        <v>208.6772</v>
      </c>
      <c r="AD18" s="1">
        <v>295.95100000000002</v>
      </c>
      <c r="AE18" s="1">
        <v>279.51639999999998</v>
      </c>
      <c r="AF18" s="1" t="s">
        <v>55</v>
      </c>
      <c r="AG18" s="1">
        <f t="shared" si="7"/>
        <v>716.01499999999942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37</v>
      </c>
      <c r="C19" s="1">
        <v>46.42</v>
      </c>
      <c r="D19" s="1">
        <v>52.61</v>
      </c>
      <c r="E19" s="1">
        <v>13.102</v>
      </c>
      <c r="F19" s="1">
        <v>85.927999999999997</v>
      </c>
      <c r="G19" s="8">
        <v>1</v>
      </c>
      <c r="H19" s="1">
        <v>60</v>
      </c>
      <c r="I19" s="1" t="s">
        <v>38</v>
      </c>
      <c r="J19" s="1"/>
      <c r="K19" s="1">
        <v>12.1</v>
      </c>
      <c r="L19" s="1">
        <f t="shared" si="2"/>
        <v>1.0020000000000007</v>
      </c>
      <c r="M19" s="1"/>
      <c r="N19" s="1"/>
      <c r="O19" s="1"/>
      <c r="P19" s="1">
        <f t="shared" si="3"/>
        <v>2.6204000000000001</v>
      </c>
      <c r="Q19" s="5"/>
      <c r="R19" s="5"/>
      <c r="S19" s="1"/>
      <c r="T19" s="1">
        <f t="shared" si="4"/>
        <v>32.791940161807354</v>
      </c>
      <c r="U19" s="1">
        <f t="shared" si="5"/>
        <v>32.791940161807354</v>
      </c>
      <c r="V19" s="1">
        <v>7.4346000000000014</v>
      </c>
      <c r="W19" s="1">
        <v>1.7638</v>
      </c>
      <c r="X19" s="1">
        <v>2.9916</v>
      </c>
      <c r="Y19" s="1">
        <v>6.8701999999999996</v>
      </c>
      <c r="Z19" s="1">
        <v>4.0554000000000006</v>
      </c>
      <c r="AA19" s="1">
        <v>6.6623999999999999</v>
      </c>
      <c r="AB19" s="1">
        <v>4.2347999999999999</v>
      </c>
      <c r="AC19" s="1">
        <v>6.3061999999999996</v>
      </c>
      <c r="AD19" s="1">
        <v>2.1107999999999998</v>
      </c>
      <c r="AE19" s="1">
        <v>4.0258000000000003</v>
      </c>
      <c r="AF19" s="22" t="s">
        <v>85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2" t="s">
        <v>57</v>
      </c>
      <c r="B20" s="12" t="s">
        <v>37</v>
      </c>
      <c r="C20" s="12">
        <v>44.545000000000002</v>
      </c>
      <c r="D20" s="12">
        <v>128.96</v>
      </c>
      <c r="E20" s="19">
        <v>43.17</v>
      </c>
      <c r="F20" s="19">
        <v>108.68</v>
      </c>
      <c r="G20" s="13">
        <v>0</v>
      </c>
      <c r="H20" s="12" t="e">
        <v>#N/A</v>
      </c>
      <c r="I20" s="12" t="s">
        <v>58</v>
      </c>
      <c r="J20" s="12" t="s">
        <v>59</v>
      </c>
      <c r="K20" s="12">
        <v>63.555</v>
      </c>
      <c r="L20" s="12">
        <f t="shared" si="2"/>
        <v>-20.384999999999998</v>
      </c>
      <c r="M20" s="12"/>
      <c r="N20" s="12"/>
      <c r="O20" s="12"/>
      <c r="P20" s="12">
        <f t="shared" si="3"/>
        <v>8.6340000000000003</v>
      </c>
      <c r="Q20" s="14"/>
      <c r="R20" s="14"/>
      <c r="S20" s="12"/>
      <c r="T20" s="12">
        <f t="shared" si="4"/>
        <v>12.587444984943248</v>
      </c>
      <c r="U20" s="12">
        <f t="shared" si="5"/>
        <v>12.587444984943248</v>
      </c>
      <c r="V20" s="12">
        <v>13.295</v>
      </c>
      <c r="W20" s="12">
        <v>9.4830000000000005</v>
      </c>
      <c r="X20" s="12">
        <v>8.1044</v>
      </c>
      <c r="Y20" s="12">
        <v>8.5624000000000002</v>
      </c>
      <c r="Z20" s="12">
        <v>15.618600000000001</v>
      </c>
      <c r="AA20" s="12">
        <v>10.013400000000001</v>
      </c>
      <c r="AB20" s="12">
        <v>6.2888000000000002</v>
      </c>
      <c r="AC20" s="12">
        <v>10.3622</v>
      </c>
      <c r="AD20" s="12">
        <v>2.1665999999999999</v>
      </c>
      <c r="AE20" s="12">
        <v>0</v>
      </c>
      <c r="AF20" s="12" t="s">
        <v>60</v>
      </c>
      <c r="AG20" s="1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61</v>
      </c>
      <c r="B21" s="1" t="s">
        <v>37</v>
      </c>
      <c r="C21" s="1">
        <v>20.824999999999999</v>
      </c>
      <c r="D21" s="1">
        <v>48.292000000000002</v>
      </c>
      <c r="E21" s="1">
        <v>11.436</v>
      </c>
      <c r="F21" s="1">
        <v>56.808999999999997</v>
      </c>
      <c r="G21" s="8">
        <v>1</v>
      </c>
      <c r="H21" s="1">
        <v>70</v>
      </c>
      <c r="I21" s="1" t="s">
        <v>38</v>
      </c>
      <c r="J21" s="1"/>
      <c r="K21" s="1">
        <v>11</v>
      </c>
      <c r="L21" s="1">
        <f t="shared" si="2"/>
        <v>0.43599999999999994</v>
      </c>
      <c r="M21" s="1"/>
      <c r="N21" s="1"/>
      <c r="O21" s="1"/>
      <c r="P21" s="1">
        <f t="shared" si="3"/>
        <v>2.2871999999999999</v>
      </c>
      <c r="Q21" s="5"/>
      <c r="R21" s="5"/>
      <c r="S21" s="1"/>
      <c r="T21" s="1">
        <f t="shared" si="4"/>
        <v>24.837792934592514</v>
      </c>
      <c r="U21" s="1">
        <f t="shared" si="5"/>
        <v>24.837792934592514</v>
      </c>
      <c r="V21" s="1">
        <v>5.3722000000000003</v>
      </c>
      <c r="W21" s="1">
        <v>1.5820000000000001</v>
      </c>
      <c r="X21" s="1">
        <v>2.4641999999999999</v>
      </c>
      <c r="Y21" s="1">
        <v>4.0446</v>
      </c>
      <c r="Z21" s="1">
        <v>0.70240000000000002</v>
      </c>
      <c r="AA21" s="1">
        <v>4.1744000000000003</v>
      </c>
      <c r="AB21" s="1">
        <v>3.1406000000000001</v>
      </c>
      <c r="AC21" s="1">
        <v>1.931</v>
      </c>
      <c r="AD21" s="1">
        <v>3.3346</v>
      </c>
      <c r="AE21" s="1">
        <v>2.5602</v>
      </c>
      <c r="AF21" s="22" t="s">
        <v>85</v>
      </c>
      <c r="AG21" s="1">
        <f t="shared" ref="AG21:AG62" si="9"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37</v>
      </c>
      <c r="C22" s="1">
        <v>68.491</v>
      </c>
      <c r="D22" s="1">
        <v>31.582000000000001</v>
      </c>
      <c r="E22" s="1">
        <v>21.154</v>
      </c>
      <c r="F22" s="1">
        <v>78.918999999999997</v>
      </c>
      <c r="G22" s="8">
        <v>1</v>
      </c>
      <c r="H22" s="1" t="e">
        <v>#N/A</v>
      </c>
      <c r="I22" s="1" t="s">
        <v>38</v>
      </c>
      <c r="J22" s="1"/>
      <c r="K22" s="1">
        <v>19.600000000000001</v>
      </c>
      <c r="L22" s="1">
        <f t="shared" si="2"/>
        <v>1.5539999999999985</v>
      </c>
      <c r="M22" s="1"/>
      <c r="N22" s="1"/>
      <c r="O22" s="1"/>
      <c r="P22" s="1">
        <f t="shared" si="3"/>
        <v>4.2308000000000003</v>
      </c>
      <c r="Q22" s="5"/>
      <c r="R22" s="5"/>
      <c r="S22" s="1"/>
      <c r="T22" s="1">
        <f t="shared" si="4"/>
        <v>18.653446156755223</v>
      </c>
      <c r="U22" s="1">
        <f t="shared" si="5"/>
        <v>18.653446156755223</v>
      </c>
      <c r="V22" s="1">
        <v>7.4700000000000006</v>
      </c>
      <c r="W22" s="1">
        <v>7.3971999999999998</v>
      </c>
      <c r="X22" s="1">
        <v>6.8681999999999999</v>
      </c>
      <c r="Y22" s="1">
        <v>1.0533999999999999</v>
      </c>
      <c r="Z22" s="1">
        <v>10.228400000000001</v>
      </c>
      <c r="AA22" s="1">
        <v>2.6377999999999999</v>
      </c>
      <c r="AB22" s="1">
        <v>4.5793999999999997</v>
      </c>
      <c r="AC22" s="1">
        <v>2.2970000000000002</v>
      </c>
      <c r="AD22" s="1">
        <v>8.1262000000000008</v>
      </c>
      <c r="AE22" s="1">
        <v>4.2389999999999999</v>
      </c>
      <c r="AF22" s="1"/>
      <c r="AG22" s="1">
        <f t="shared" si="9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63</v>
      </c>
      <c r="B23" s="1" t="s">
        <v>37</v>
      </c>
      <c r="C23" s="1">
        <v>52.613999999999997</v>
      </c>
      <c r="D23" s="1">
        <v>89.709000000000003</v>
      </c>
      <c r="E23" s="1">
        <v>38.442999999999998</v>
      </c>
      <c r="F23" s="1">
        <v>93.39</v>
      </c>
      <c r="G23" s="8">
        <v>1</v>
      </c>
      <c r="H23" s="1">
        <v>70</v>
      </c>
      <c r="I23" s="1" t="s">
        <v>38</v>
      </c>
      <c r="J23" s="1"/>
      <c r="K23" s="1">
        <v>45.94</v>
      </c>
      <c r="L23" s="1">
        <f t="shared" si="2"/>
        <v>-7.4969999999999999</v>
      </c>
      <c r="M23" s="1"/>
      <c r="N23" s="1"/>
      <c r="O23" s="1"/>
      <c r="P23" s="1">
        <f t="shared" si="3"/>
        <v>7.6885999999999992</v>
      </c>
      <c r="Q23" s="5">
        <f t="shared" ref="Q23:Q62" si="10">13*P23-O23-F23</f>
        <v>6.561799999999991</v>
      </c>
      <c r="R23" s="5"/>
      <c r="S23" s="1"/>
      <c r="T23" s="1">
        <f t="shared" si="4"/>
        <v>13</v>
      </c>
      <c r="U23" s="1">
        <f t="shared" si="5"/>
        <v>12.146554639336161</v>
      </c>
      <c r="V23" s="1">
        <v>10.3058</v>
      </c>
      <c r="W23" s="1">
        <v>5.2455999999999996</v>
      </c>
      <c r="X23" s="1">
        <v>7.7042000000000002</v>
      </c>
      <c r="Y23" s="1">
        <v>9.4466000000000001</v>
      </c>
      <c r="Z23" s="1">
        <v>4.5686</v>
      </c>
      <c r="AA23" s="1">
        <v>15.664999999999999</v>
      </c>
      <c r="AB23" s="1">
        <v>7.2065999999999999</v>
      </c>
      <c r="AC23" s="1">
        <v>8.8721999999999994</v>
      </c>
      <c r="AD23" s="1">
        <v>10.195399999999999</v>
      </c>
      <c r="AE23" s="1">
        <v>11.6374</v>
      </c>
      <c r="AF23" s="1"/>
      <c r="AG23" s="1">
        <f t="shared" si="9"/>
        <v>6.561799999999991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64</v>
      </c>
      <c r="B24" s="1" t="s">
        <v>37</v>
      </c>
      <c r="C24" s="1">
        <v>308.40199999999999</v>
      </c>
      <c r="D24" s="1">
        <v>545.57799999999997</v>
      </c>
      <c r="E24" s="1">
        <v>223.16</v>
      </c>
      <c r="F24" s="1">
        <v>284.66800000000001</v>
      </c>
      <c r="G24" s="8">
        <v>1</v>
      </c>
      <c r="H24" s="1">
        <v>35</v>
      </c>
      <c r="I24" s="1" t="s">
        <v>38</v>
      </c>
      <c r="J24" s="1"/>
      <c r="K24" s="1">
        <v>256.27300000000002</v>
      </c>
      <c r="L24" s="1">
        <f t="shared" si="2"/>
        <v>-33.113000000000028</v>
      </c>
      <c r="M24" s="1"/>
      <c r="N24" s="1"/>
      <c r="O24" s="1"/>
      <c r="P24" s="1">
        <f t="shared" si="3"/>
        <v>44.631999999999998</v>
      </c>
      <c r="Q24" s="5">
        <f t="shared" si="10"/>
        <v>295.548</v>
      </c>
      <c r="R24" s="5"/>
      <c r="S24" s="1"/>
      <c r="T24" s="1">
        <f t="shared" si="4"/>
        <v>13</v>
      </c>
      <c r="U24" s="1">
        <f t="shared" si="5"/>
        <v>6.3781143574117234</v>
      </c>
      <c r="V24" s="1">
        <v>39.769599999999997</v>
      </c>
      <c r="W24" s="1">
        <v>31.191600000000001</v>
      </c>
      <c r="X24" s="1">
        <v>30.138400000000001</v>
      </c>
      <c r="Y24" s="1">
        <v>55.024000000000001</v>
      </c>
      <c r="Z24" s="1">
        <v>24.1556</v>
      </c>
      <c r="AA24" s="1">
        <v>46.428400000000003</v>
      </c>
      <c r="AB24" s="1">
        <v>25.191400000000002</v>
      </c>
      <c r="AC24" s="1">
        <v>39.0334</v>
      </c>
      <c r="AD24" s="1">
        <v>21.974799999999998</v>
      </c>
      <c r="AE24" s="1">
        <v>43.9876</v>
      </c>
      <c r="AF24" s="1"/>
      <c r="AG24" s="1">
        <f t="shared" si="9"/>
        <v>295.548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37</v>
      </c>
      <c r="C25" s="1">
        <v>-5.0650000000000004</v>
      </c>
      <c r="D25" s="1"/>
      <c r="E25" s="19">
        <f>0+E63</f>
        <v>167.21299999999999</v>
      </c>
      <c r="F25" s="19">
        <f>-5.065+F63</f>
        <v>633.79299999999989</v>
      </c>
      <c r="G25" s="8">
        <v>1</v>
      </c>
      <c r="H25" s="1">
        <v>40</v>
      </c>
      <c r="I25" s="1" t="s">
        <v>38</v>
      </c>
      <c r="J25" s="1"/>
      <c r="K25" s="1"/>
      <c r="L25" s="1">
        <f t="shared" si="2"/>
        <v>167.21299999999999</v>
      </c>
      <c r="M25" s="1"/>
      <c r="N25" s="1"/>
      <c r="O25" s="1">
        <v>300</v>
      </c>
      <c r="P25" s="1">
        <f t="shared" si="3"/>
        <v>33.442599999999999</v>
      </c>
      <c r="Q25" s="5"/>
      <c r="R25" s="5"/>
      <c r="S25" s="1"/>
      <c r="T25" s="1">
        <f t="shared" si="4"/>
        <v>27.922260829002528</v>
      </c>
      <c r="U25" s="1">
        <f t="shared" si="5"/>
        <v>27.922260829002528</v>
      </c>
      <c r="V25" s="1">
        <v>122.36539999999999</v>
      </c>
      <c r="W25" s="1">
        <v>62.684199999999997</v>
      </c>
      <c r="X25" s="1">
        <v>82.292600000000007</v>
      </c>
      <c r="Y25" s="1">
        <v>96.102999999999994</v>
      </c>
      <c r="Z25" s="1">
        <v>96.826400000000007</v>
      </c>
      <c r="AA25" s="1">
        <v>79.762600000000006</v>
      </c>
      <c r="AB25" s="1">
        <v>84.321399999999997</v>
      </c>
      <c r="AC25" s="1">
        <v>99.179000000000002</v>
      </c>
      <c r="AD25" s="1">
        <v>69.436800000000005</v>
      </c>
      <c r="AE25" s="1">
        <v>40.654200000000003</v>
      </c>
      <c r="AF25" s="21" t="s">
        <v>147</v>
      </c>
      <c r="AG25" s="1">
        <f t="shared" si="9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37</v>
      </c>
      <c r="C26" s="1">
        <v>117.027</v>
      </c>
      <c r="D26" s="1">
        <v>627.24900000000002</v>
      </c>
      <c r="E26" s="1">
        <v>124.286</v>
      </c>
      <c r="F26" s="1">
        <v>386.53500000000003</v>
      </c>
      <c r="G26" s="8">
        <v>1</v>
      </c>
      <c r="H26" s="1">
        <v>30</v>
      </c>
      <c r="I26" s="1" t="s">
        <v>38</v>
      </c>
      <c r="J26" s="1"/>
      <c r="K26" s="1">
        <v>200.08099999999999</v>
      </c>
      <c r="L26" s="1">
        <f t="shared" si="2"/>
        <v>-75.794999999999987</v>
      </c>
      <c r="M26" s="1"/>
      <c r="N26" s="1"/>
      <c r="O26" s="1"/>
      <c r="P26" s="1">
        <f t="shared" si="3"/>
        <v>24.857199999999999</v>
      </c>
      <c r="Q26" s="5"/>
      <c r="R26" s="5"/>
      <c r="S26" s="1"/>
      <c r="T26" s="1">
        <f t="shared" si="4"/>
        <v>15.550222873050869</v>
      </c>
      <c r="U26" s="1">
        <f t="shared" si="5"/>
        <v>15.550222873050869</v>
      </c>
      <c r="V26" s="1">
        <v>46.7958</v>
      </c>
      <c r="W26" s="1">
        <v>28.619599999999998</v>
      </c>
      <c r="X26" s="1">
        <v>44.222200000000001</v>
      </c>
      <c r="Y26" s="1">
        <v>47.447800000000001</v>
      </c>
      <c r="Z26" s="1">
        <v>29.428999999999998</v>
      </c>
      <c r="AA26" s="1">
        <v>40.771599999999999</v>
      </c>
      <c r="AB26" s="1">
        <v>48.307600000000001</v>
      </c>
      <c r="AC26" s="1">
        <v>49.148600000000002</v>
      </c>
      <c r="AD26" s="1">
        <v>58.320999999999998</v>
      </c>
      <c r="AE26" s="1">
        <v>40.796799999999998</v>
      </c>
      <c r="AF26" s="1"/>
      <c r="AG26" s="1">
        <f t="shared" si="9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37</v>
      </c>
      <c r="C27" s="1">
        <v>148.54400000000001</v>
      </c>
      <c r="D27" s="1">
        <v>1036.211</v>
      </c>
      <c r="E27" s="1">
        <v>197.95599999999999</v>
      </c>
      <c r="F27" s="1">
        <v>818.55200000000002</v>
      </c>
      <c r="G27" s="8">
        <v>1</v>
      </c>
      <c r="H27" s="1">
        <v>30</v>
      </c>
      <c r="I27" s="1" t="s">
        <v>38</v>
      </c>
      <c r="J27" s="1"/>
      <c r="K27" s="1">
        <v>485.69600000000003</v>
      </c>
      <c r="L27" s="1">
        <f t="shared" si="2"/>
        <v>-287.74</v>
      </c>
      <c r="M27" s="1"/>
      <c r="N27" s="1"/>
      <c r="O27" s="1">
        <v>300</v>
      </c>
      <c r="P27" s="1">
        <f t="shared" si="3"/>
        <v>39.591200000000001</v>
      </c>
      <c r="Q27" s="5"/>
      <c r="R27" s="5"/>
      <c r="S27" s="1"/>
      <c r="T27" s="1">
        <f t="shared" si="4"/>
        <v>28.252540968700117</v>
      </c>
      <c r="U27" s="1">
        <f t="shared" si="5"/>
        <v>28.252540968700117</v>
      </c>
      <c r="V27" s="1">
        <v>134.57079999999999</v>
      </c>
      <c r="W27" s="1">
        <v>75.546199999999999</v>
      </c>
      <c r="X27" s="1">
        <v>50.866999999999997</v>
      </c>
      <c r="Y27" s="1">
        <v>100.0416</v>
      </c>
      <c r="Z27" s="1">
        <v>84.249600000000001</v>
      </c>
      <c r="AA27" s="1">
        <v>112.2542</v>
      </c>
      <c r="AB27" s="1">
        <v>56.895400000000002</v>
      </c>
      <c r="AC27" s="1">
        <v>118.39400000000001</v>
      </c>
      <c r="AD27" s="1">
        <v>66.862799999999993</v>
      </c>
      <c r="AE27" s="1">
        <v>61.277200000000001</v>
      </c>
      <c r="AF27" s="1"/>
      <c r="AG27" s="1">
        <f t="shared" si="9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37</v>
      </c>
      <c r="C28" s="1">
        <v>90.009</v>
      </c>
      <c r="D28" s="1">
        <v>11222.771000000001</v>
      </c>
      <c r="E28" s="1">
        <v>5329.2920000000004</v>
      </c>
      <c r="F28" s="1">
        <v>4087.9549999999999</v>
      </c>
      <c r="G28" s="8">
        <v>1</v>
      </c>
      <c r="H28" s="1">
        <v>40</v>
      </c>
      <c r="I28" s="1" t="s">
        <v>38</v>
      </c>
      <c r="J28" s="1"/>
      <c r="K28" s="1">
        <v>7116.6260000000002</v>
      </c>
      <c r="L28" s="1">
        <f t="shared" si="2"/>
        <v>-1787.3339999999998</v>
      </c>
      <c r="M28" s="1"/>
      <c r="N28" s="1"/>
      <c r="O28" s="1">
        <v>2500</v>
      </c>
      <c r="P28" s="1">
        <f t="shared" si="3"/>
        <v>1065.8584000000001</v>
      </c>
      <c r="Q28" s="5">
        <f t="shared" si="10"/>
        <v>7268.2042000000019</v>
      </c>
      <c r="R28" s="5"/>
      <c r="S28" s="1"/>
      <c r="T28" s="1">
        <f t="shared" si="4"/>
        <v>13</v>
      </c>
      <c r="U28" s="1">
        <f t="shared" si="5"/>
        <v>6.1808913829454264</v>
      </c>
      <c r="V28" s="1">
        <v>926.68880000000013</v>
      </c>
      <c r="W28" s="1">
        <v>823.47479999999996</v>
      </c>
      <c r="X28" s="1">
        <v>772.33659999999998</v>
      </c>
      <c r="Y28" s="1">
        <v>666.57359999999994</v>
      </c>
      <c r="Z28" s="1">
        <v>983.47019999999998</v>
      </c>
      <c r="AA28" s="1">
        <v>715.63319999999999</v>
      </c>
      <c r="AB28" s="1">
        <v>551.48</v>
      </c>
      <c r="AC28" s="1">
        <v>842.37580000000003</v>
      </c>
      <c r="AD28" s="1">
        <v>788.904</v>
      </c>
      <c r="AE28" s="1">
        <v>712.66880000000003</v>
      </c>
      <c r="AF28" s="1"/>
      <c r="AG28" s="1">
        <f t="shared" si="9"/>
        <v>7268.2042000000019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37</v>
      </c>
      <c r="C29" s="1">
        <v>-0.95</v>
      </c>
      <c r="D29" s="1">
        <v>325.44499999999999</v>
      </c>
      <c r="E29" s="1">
        <v>68.597999999999999</v>
      </c>
      <c r="F29" s="1">
        <v>115.283</v>
      </c>
      <c r="G29" s="8">
        <v>1</v>
      </c>
      <c r="H29" s="1">
        <v>40</v>
      </c>
      <c r="I29" s="1" t="s">
        <v>38</v>
      </c>
      <c r="J29" s="1"/>
      <c r="K29" s="1">
        <v>76.882999999999996</v>
      </c>
      <c r="L29" s="1">
        <f t="shared" si="2"/>
        <v>-8.2849999999999966</v>
      </c>
      <c r="M29" s="1"/>
      <c r="N29" s="1"/>
      <c r="O29" s="1"/>
      <c r="P29" s="1">
        <f t="shared" si="3"/>
        <v>13.7196</v>
      </c>
      <c r="Q29" s="5">
        <f t="shared" si="10"/>
        <v>63.07180000000001</v>
      </c>
      <c r="R29" s="5"/>
      <c r="S29" s="1"/>
      <c r="T29" s="1">
        <f t="shared" si="4"/>
        <v>13.000000000000002</v>
      </c>
      <c r="U29" s="1">
        <f t="shared" si="5"/>
        <v>8.402795999883379</v>
      </c>
      <c r="V29" s="1">
        <v>12.910399999999999</v>
      </c>
      <c r="W29" s="1">
        <v>16.269200000000001</v>
      </c>
      <c r="X29" s="1">
        <v>9.805200000000001</v>
      </c>
      <c r="Y29" s="1">
        <v>5.6959999999999997</v>
      </c>
      <c r="Z29" s="1">
        <v>15.594799999999999</v>
      </c>
      <c r="AA29" s="1">
        <v>9.1186000000000007</v>
      </c>
      <c r="AB29" s="1">
        <v>13.935600000000001</v>
      </c>
      <c r="AC29" s="1">
        <v>18.5502</v>
      </c>
      <c r="AD29" s="1">
        <v>15.466799999999999</v>
      </c>
      <c r="AE29" s="1">
        <v>17.4114</v>
      </c>
      <c r="AF29" s="1"/>
      <c r="AG29" s="1">
        <f t="shared" si="9"/>
        <v>63.07180000000001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37</v>
      </c>
      <c r="C30" s="1">
        <v>84.061000000000007</v>
      </c>
      <c r="D30" s="1">
        <v>244.124</v>
      </c>
      <c r="E30" s="1">
        <v>123.592</v>
      </c>
      <c r="F30" s="19">
        <f>186.276+F64</f>
        <v>184.88000000000002</v>
      </c>
      <c r="G30" s="8">
        <v>1</v>
      </c>
      <c r="H30" s="1">
        <v>30</v>
      </c>
      <c r="I30" s="1" t="s">
        <v>38</v>
      </c>
      <c r="J30" s="1"/>
      <c r="K30" s="1">
        <v>125.7</v>
      </c>
      <c r="L30" s="1">
        <f t="shared" si="2"/>
        <v>-2.1080000000000041</v>
      </c>
      <c r="M30" s="1"/>
      <c r="N30" s="1"/>
      <c r="O30" s="1"/>
      <c r="P30" s="1">
        <f t="shared" si="3"/>
        <v>24.718399999999999</v>
      </c>
      <c r="Q30" s="5">
        <f t="shared" si="10"/>
        <v>136.45919999999998</v>
      </c>
      <c r="R30" s="5"/>
      <c r="S30" s="1"/>
      <c r="T30" s="1">
        <f t="shared" si="4"/>
        <v>13</v>
      </c>
      <c r="U30" s="1">
        <f t="shared" si="5"/>
        <v>7.4794485079940465</v>
      </c>
      <c r="V30" s="1">
        <v>22.8508</v>
      </c>
      <c r="W30" s="1">
        <v>20.51</v>
      </c>
      <c r="X30" s="1">
        <v>23.772600000000001</v>
      </c>
      <c r="Y30" s="1">
        <v>26.305399999999999</v>
      </c>
      <c r="Z30" s="1">
        <v>13.627599999999999</v>
      </c>
      <c r="AA30" s="1">
        <v>27.889399999999998</v>
      </c>
      <c r="AB30" s="1">
        <v>18.777000000000001</v>
      </c>
      <c r="AC30" s="1">
        <v>26.878</v>
      </c>
      <c r="AD30" s="1">
        <v>17.103000000000002</v>
      </c>
      <c r="AE30" s="1">
        <v>17.6004</v>
      </c>
      <c r="AF30" s="1"/>
      <c r="AG30" s="1">
        <f t="shared" si="9"/>
        <v>136.45919999999998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43</v>
      </c>
      <c r="C31" s="1">
        <v>124</v>
      </c>
      <c r="D31" s="1">
        <v>528</v>
      </c>
      <c r="E31" s="1">
        <v>114</v>
      </c>
      <c r="F31" s="1">
        <v>401</v>
      </c>
      <c r="G31" s="8">
        <v>0.35</v>
      </c>
      <c r="H31" s="1">
        <v>40</v>
      </c>
      <c r="I31" s="1" t="s">
        <v>38</v>
      </c>
      <c r="J31" s="1"/>
      <c r="K31" s="1">
        <v>150</v>
      </c>
      <c r="L31" s="1">
        <f t="shared" si="2"/>
        <v>-36</v>
      </c>
      <c r="M31" s="1"/>
      <c r="N31" s="1"/>
      <c r="O31" s="1"/>
      <c r="P31" s="1">
        <f t="shared" si="3"/>
        <v>22.8</v>
      </c>
      <c r="Q31" s="5"/>
      <c r="R31" s="5"/>
      <c r="S31" s="1"/>
      <c r="T31" s="1">
        <f t="shared" si="4"/>
        <v>17.587719298245613</v>
      </c>
      <c r="U31" s="1">
        <f t="shared" si="5"/>
        <v>17.587719298245613</v>
      </c>
      <c r="V31" s="1">
        <v>47.2</v>
      </c>
      <c r="W31" s="1">
        <v>13</v>
      </c>
      <c r="X31" s="1">
        <v>24</v>
      </c>
      <c r="Y31" s="1">
        <v>45.4</v>
      </c>
      <c r="Z31" s="1">
        <v>13</v>
      </c>
      <c r="AA31" s="1">
        <v>28.6</v>
      </c>
      <c r="AB31" s="1">
        <v>33.799999999999997</v>
      </c>
      <c r="AC31" s="1">
        <v>28</v>
      </c>
      <c r="AD31" s="1">
        <v>33.200000000000003</v>
      </c>
      <c r="AE31" s="1">
        <v>28.6</v>
      </c>
      <c r="AF31" s="1"/>
      <c r="AG31" s="1">
        <f t="shared" si="9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43</v>
      </c>
      <c r="C32" s="1">
        <v>500</v>
      </c>
      <c r="D32" s="1">
        <v>1345</v>
      </c>
      <c r="E32" s="1">
        <v>494</v>
      </c>
      <c r="F32" s="1">
        <v>696</v>
      </c>
      <c r="G32" s="8">
        <v>0.4</v>
      </c>
      <c r="H32" s="1">
        <v>45</v>
      </c>
      <c r="I32" s="1" t="s">
        <v>38</v>
      </c>
      <c r="J32" s="1"/>
      <c r="K32" s="1">
        <v>512</v>
      </c>
      <c r="L32" s="1">
        <f t="shared" si="2"/>
        <v>-18</v>
      </c>
      <c r="M32" s="1"/>
      <c r="N32" s="1"/>
      <c r="O32" s="1">
        <v>200</v>
      </c>
      <c r="P32" s="1">
        <f t="shared" si="3"/>
        <v>98.8</v>
      </c>
      <c r="Q32" s="5">
        <f t="shared" si="10"/>
        <v>388.39999999999986</v>
      </c>
      <c r="R32" s="5"/>
      <c r="S32" s="1"/>
      <c r="T32" s="1">
        <f t="shared" si="4"/>
        <v>12.999999999999998</v>
      </c>
      <c r="U32" s="1">
        <f t="shared" si="5"/>
        <v>9.0688259109311744</v>
      </c>
      <c r="V32" s="1">
        <v>115.4</v>
      </c>
      <c r="W32" s="1">
        <v>61.4</v>
      </c>
      <c r="X32" s="1">
        <v>92.2</v>
      </c>
      <c r="Y32" s="1">
        <v>133.19999999999999</v>
      </c>
      <c r="Z32" s="1">
        <v>36.6</v>
      </c>
      <c r="AA32" s="1">
        <v>83.4</v>
      </c>
      <c r="AB32" s="1">
        <v>93.2</v>
      </c>
      <c r="AC32" s="1">
        <v>70.2</v>
      </c>
      <c r="AD32" s="1">
        <v>71.8</v>
      </c>
      <c r="AE32" s="1">
        <v>67.400000000000006</v>
      </c>
      <c r="AF32" s="1"/>
      <c r="AG32" s="1">
        <f t="shared" si="9"/>
        <v>155.35999999999996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43</v>
      </c>
      <c r="C33" s="1">
        <v>438</v>
      </c>
      <c r="D33" s="1">
        <v>2312</v>
      </c>
      <c r="E33" s="1">
        <v>568</v>
      </c>
      <c r="F33" s="1">
        <v>636</v>
      </c>
      <c r="G33" s="8">
        <v>0.4</v>
      </c>
      <c r="H33" s="1">
        <v>45</v>
      </c>
      <c r="I33" s="1" t="s">
        <v>38</v>
      </c>
      <c r="J33" s="1"/>
      <c r="K33" s="1">
        <v>594</v>
      </c>
      <c r="L33" s="1">
        <f t="shared" si="2"/>
        <v>-26</v>
      </c>
      <c r="M33" s="1"/>
      <c r="N33" s="1"/>
      <c r="O33" s="1">
        <v>100</v>
      </c>
      <c r="P33" s="1">
        <f t="shared" si="3"/>
        <v>113.6</v>
      </c>
      <c r="Q33" s="5">
        <f t="shared" si="10"/>
        <v>740.8</v>
      </c>
      <c r="R33" s="5"/>
      <c r="S33" s="1"/>
      <c r="T33" s="1">
        <f t="shared" si="4"/>
        <v>13</v>
      </c>
      <c r="U33" s="1">
        <f t="shared" si="5"/>
        <v>6.47887323943662</v>
      </c>
      <c r="V33" s="1">
        <v>100.6</v>
      </c>
      <c r="W33" s="1">
        <v>98.4</v>
      </c>
      <c r="X33" s="1">
        <v>98.6</v>
      </c>
      <c r="Y33" s="1">
        <v>126.2</v>
      </c>
      <c r="Z33" s="1">
        <v>55.2</v>
      </c>
      <c r="AA33" s="1">
        <v>88.2</v>
      </c>
      <c r="AB33" s="1">
        <v>73</v>
      </c>
      <c r="AC33" s="1">
        <v>79.400000000000006</v>
      </c>
      <c r="AD33" s="1">
        <v>66.2</v>
      </c>
      <c r="AE33" s="1">
        <v>64.8</v>
      </c>
      <c r="AF33" s="1"/>
      <c r="AG33" s="1">
        <f t="shared" si="9"/>
        <v>296.32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43</v>
      </c>
      <c r="C34" s="1">
        <v>237</v>
      </c>
      <c r="D34" s="1">
        <v>463</v>
      </c>
      <c r="E34" s="1">
        <v>254</v>
      </c>
      <c r="F34" s="1">
        <v>439</v>
      </c>
      <c r="G34" s="8">
        <v>0.4</v>
      </c>
      <c r="H34" s="1">
        <v>50</v>
      </c>
      <c r="I34" s="1" t="s">
        <v>38</v>
      </c>
      <c r="J34" s="1"/>
      <c r="K34" s="1">
        <v>261</v>
      </c>
      <c r="L34" s="1">
        <f t="shared" si="2"/>
        <v>-7</v>
      </c>
      <c r="M34" s="1"/>
      <c r="N34" s="1"/>
      <c r="O34" s="1">
        <v>300</v>
      </c>
      <c r="P34" s="1">
        <f t="shared" si="3"/>
        <v>50.8</v>
      </c>
      <c r="Q34" s="5"/>
      <c r="R34" s="5"/>
      <c r="S34" s="1"/>
      <c r="T34" s="1">
        <f t="shared" si="4"/>
        <v>14.547244094488191</v>
      </c>
      <c r="U34" s="1">
        <f t="shared" si="5"/>
        <v>14.547244094488191</v>
      </c>
      <c r="V34" s="1">
        <v>61</v>
      </c>
      <c r="W34" s="1">
        <v>45.8</v>
      </c>
      <c r="X34" s="1">
        <v>55.6</v>
      </c>
      <c r="Y34" s="1">
        <v>67.400000000000006</v>
      </c>
      <c r="Z34" s="1">
        <v>22.2</v>
      </c>
      <c r="AA34" s="1">
        <v>46.8</v>
      </c>
      <c r="AB34" s="1">
        <v>34.4</v>
      </c>
      <c r="AC34" s="1">
        <v>38.799999999999997</v>
      </c>
      <c r="AD34" s="1">
        <v>30.2</v>
      </c>
      <c r="AE34" s="1">
        <v>36</v>
      </c>
      <c r="AF34" s="1"/>
      <c r="AG34" s="1">
        <f t="shared" si="9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43</v>
      </c>
      <c r="C35" s="1">
        <v>118</v>
      </c>
      <c r="D35" s="1">
        <v>748</v>
      </c>
      <c r="E35" s="1">
        <v>238</v>
      </c>
      <c r="F35" s="1">
        <v>513</v>
      </c>
      <c r="G35" s="8">
        <v>0.4</v>
      </c>
      <c r="H35" s="1">
        <v>40</v>
      </c>
      <c r="I35" s="1" t="s">
        <v>38</v>
      </c>
      <c r="J35" s="1"/>
      <c r="K35" s="1">
        <v>244</v>
      </c>
      <c r="L35" s="1">
        <f t="shared" si="2"/>
        <v>-6</v>
      </c>
      <c r="M35" s="1"/>
      <c r="N35" s="1"/>
      <c r="O35" s="1"/>
      <c r="P35" s="1">
        <f t="shared" si="3"/>
        <v>47.6</v>
      </c>
      <c r="Q35" s="5">
        <f t="shared" si="10"/>
        <v>105.80000000000007</v>
      </c>
      <c r="R35" s="5"/>
      <c r="S35" s="1"/>
      <c r="T35" s="1">
        <f t="shared" si="4"/>
        <v>13.000000000000002</v>
      </c>
      <c r="U35" s="1">
        <f t="shared" si="5"/>
        <v>10.777310924369747</v>
      </c>
      <c r="V35" s="1">
        <v>57.2</v>
      </c>
      <c r="W35" s="1">
        <v>49</v>
      </c>
      <c r="X35" s="1">
        <v>49</v>
      </c>
      <c r="Y35" s="1">
        <v>53</v>
      </c>
      <c r="Z35" s="1">
        <v>17.2</v>
      </c>
      <c r="AA35" s="1">
        <v>44.4</v>
      </c>
      <c r="AB35" s="1">
        <v>37.6</v>
      </c>
      <c r="AC35" s="1">
        <v>37.6</v>
      </c>
      <c r="AD35" s="1">
        <v>36.4</v>
      </c>
      <c r="AE35" s="1">
        <v>31.2</v>
      </c>
      <c r="AF35" s="1"/>
      <c r="AG35" s="1">
        <f t="shared" si="9"/>
        <v>42.320000000000029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43</v>
      </c>
      <c r="C36" s="1">
        <v>127</v>
      </c>
      <c r="D36" s="1">
        <v>574</v>
      </c>
      <c r="E36" s="1">
        <v>123</v>
      </c>
      <c r="F36" s="1">
        <v>460</v>
      </c>
      <c r="G36" s="8">
        <v>0.1</v>
      </c>
      <c r="H36" s="1">
        <v>730</v>
      </c>
      <c r="I36" s="1" t="s">
        <v>38</v>
      </c>
      <c r="J36" s="1"/>
      <c r="K36" s="1">
        <v>138</v>
      </c>
      <c r="L36" s="1">
        <f t="shared" si="2"/>
        <v>-15</v>
      </c>
      <c r="M36" s="1"/>
      <c r="N36" s="1"/>
      <c r="O36" s="1"/>
      <c r="P36" s="1">
        <f t="shared" si="3"/>
        <v>24.6</v>
      </c>
      <c r="Q36" s="5"/>
      <c r="R36" s="5"/>
      <c r="S36" s="1"/>
      <c r="T36" s="1">
        <f t="shared" si="4"/>
        <v>18.699186991869919</v>
      </c>
      <c r="U36" s="1">
        <f t="shared" si="5"/>
        <v>18.699186991869919</v>
      </c>
      <c r="V36" s="1">
        <v>57.6</v>
      </c>
      <c r="W36" s="1">
        <v>32.200000000000003</v>
      </c>
      <c r="X36" s="1">
        <v>24.8</v>
      </c>
      <c r="Y36" s="1">
        <v>39.799999999999997</v>
      </c>
      <c r="Z36" s="1">
        <v>28</v>
      </c>
      <c r="AA36" s="1">
        <v>36.6</v>
      </c>
      <c r="AB36" s="1">
        <v>41.4</v>
      </c>
      <c r="AC36" s="1">
        <v>42.4</v>
      </c>
      <c r="AD36" s="1">
        <v>42</v>
      </c>
      <c r="AE36" s="1">
        <v>32.799999999999997</v>
      </c>
      <c r="AF36" s="1"/>
      <c r="AG36" s="1">
        <f t="shared" si="9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43</v>
      </c>
      <c r="C37" s="1">
        <v>370</v>
      </c>
      <c r="D37" s="1">
        <v>707</v>
      </c>
      <c r="E37" s="1">
        <v>350</v>
      </c>
      <c r="F37" s="1">
        <v>691</v>
      </c>
      <c r="G37" s="8">
        <v>0.33</v>
      </c>
      <c r="H37" s="1">
        <v>45</v>
      </c>
      <c r="I37" s="1" t="s">
        <v>38</v>
      </c>
      <c r="J37" s="1"/>
      <c r="K37" s="1">
        <v>391</v>
      </c>
      <c r="L37" s="1">
        <f t="shared" si="2"/>
        <v>-41</v>
      </c>
      <c r="M37" s="1"/>
      <c r="N37" s="1"/>
      <c r="O37" s="1">
        <v>200</v>
      </c>
      <c r="P37" s="1">
        <f t="shared" si="3"/>
        <v>70</v>
      </c>
      <c r="Q37" s="5">
        <f t="shared" si="10"/>
        <v>19</v>
      </c>
      <c r="R37" s="5"/>
      <c r="S37" s="1"/>
      <c r="T37" s="1">
        <f t="shared" si="4"/>
        <v>13</v>
      </c>
      <c r="U37" s="1">
        <f t="shared" si="5"/>
        <v>12.728571428571428</v>
      </c>
      <c r="V37" s="1">
        <v>104.6</v>
      </c>
      <c r="W37" s="1">
        <v>64.8</v>
      </c>
      <c r="X37" s="1">
        <v>91</v>
      </c>
      <c r="Y37" s="1">
        <v>122</v>
      </c>
      <c r="Z37" s="1">
        <v>38.4</v>
      </c>
      <c r="AA37" s="1">
        <v>81.599999999999994</v>
      </c>
      <c r="AB37" s="1">
        <v>73</v>
      </c>
      <c r="AC37" s="1">
        <v>50</v>
      </c>
      <c r="AD37" s="1">
        <v>77.2</v>
      </c>
      <c r="AE37" s="1">
        <v>69.599999999999994</v>
      </c>
      <c r="AF37" s="1"/>
      <c r="AG37" s="1">
        <f t="shared" si="9"/>
        <v>6.2700000000000005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43</v>
      </c>
      <c r="C38" s="1">
        <v>238</v>
      </c>
      <c r="D38" s="1">
        <v>1064</v>
      </c>
      <c r="E38" s="1">
        <v>309</v>
      </c>
      <c r="F38" s="1">
        <v>447</v>
      </c>
      <c r="G38" s="8">
        <v>0.35</v>
      </c>
      <c r="H38" s="1">
        <v>40</v>
      </c>
      <c r="I38" s="1" t="s">
        <v>38</v>
      </c>
      <c r="J38" s="1"/>
      <c r="K38" s="1">
        <v>325</v>
      </c>
      <c r="L38" s="1">
        <f t="shared" ref="L38:L69" si="11">E38-K38</f>
        <v>-16</v>
      </c>
      <c r="M38" s="1"/>
      <c r="N38" s="1"/>
      <c r="O38" s="1">
        <v>100</v>
      </c>
      <c r="P38" s="1">
        <f t="shared" ref="P38:P69" si="12">E38/5</f>
        <v>61.8</v>
      </c>
      <c r="Q38" s="5">
        <f t="shared" si="10"/>
        <v>256.39999999999998</v>
      </c>
      <c r="R38" s="5"/>
      <c r="S38" s="1"/>
      <c r="T38" s="1">
        <f t="shared" ref="T38:T69" si="13">(F38+O38+Q38)/P38</f>
        <v>13</v>
      </c>
      <c r="U38" s="1">
        <f t="shared" ref="U38:U69" si="14">(F38+O38)/P38</f>
        <v>8.8511326860841422</v>
      </c>
      <c r="V38" s="1">
        <v>64.8</v>
      </c>
      <c r="W38" s="1">
        <v>57.2</v>
      </c>
      <c r="X38" s="1">
        <v>57.4</v>
      </c>
      <c r="Y38" s="1">
        <v>72</v>
      </c>
      <c r="Z38" s="1">
        <v>22.4</v>
      </c>
      <c r="AA38" s="1">
        <v>56.2</v>
      </c>
      <c r="AB38" s="1">
        <v>43.4</v>
      </c>
      <c r="AC38" s="1">
        <v>46</v>
      </c>
      <c r="AD38" s="1">
        <v>37.200000000000003</v>
      </c>
      <c r="AE38" s="1">
        <v>29.6</v>
      </c>
      <c r="AF38" s="1"/>
      <c r="AG38" s="1">
        <f t="shared" si="9"/>
        <v>89.739999999999981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37</v>
      </c>
      <c r="C39" s="1">
        <v>66.956000000000003</v>
      </c>
      <c r="D39" s="1">
        <v>266.738</v>
      </c>
      <c r="E39" s="19">
        <f>4.385+E100</f>
        <v>22</v>
      </c>
      <c r="F39" s="19">
        <f>172.887+F100</f>
        <v>155.27199999999999</v>
      </c>
      <c r="G39" s="8">
        <v>1</v>
      </c>
      <c r="H39" s="1">
        <v>40</v>
      </c>
      <c r="I39" s="1" t="s">
        <v>38</v>
      </c>
      <c r="J39" s="1"/>
      <c r="K39" s="1">
        <v>26.6</v>
      </c>
      <c r="L39" s="1">
        <f t="shared" si="11"/>
        <v>-4.6000000000000014</v>
      </c>
      <c r="M39" s="1"/>
      <c r="N39" s="1"/>
      <c r="O39" s="1"/>
      <c r="P39" s="1">
        <f t="shared" si="12"/>
        <v>4.4000000000000004</v>
      </c>
      <c r="Q39" s="5"/>
      <c r="R39" s="5"/>
      <c r="S39" s="1"/>
      <c r="T39" s="1">
        <f t="shared" si="13"/>
        <v>35.289090909090902</v>
      </c>
      <c r="U39" s="1">
        <f t="shared" si="14"/>
        <v>35.289090909090902</v>
      </c>
      <c r="V39" s="1">
        <v>19.074999999999999</v>
      </c>
      <c r="W39" s="1">
        <v>8.9676000000000009</v>
      </c>
      <c r="X39" s="1">
        <v>6.6638000000000002</v>
      </c>
      <c r="Y39" s="1">
        <v>6.7974000000000014</v>
      </c>
      <c r="Z39" s="1">
        <v>8.8445999999999998</v>
      </c>
      <c r="AA39" s="1">
        <v>6.5350000000000001</v>
      </c>
      <c r="AB39" s="1">
        <v>6.5251999999999999</v>
      </c>
      <c r="AC39" s="1">
        <v>8.6874000000000002</v>
      </c>
      <c r="AD39" s="1">
        <v>10.442</v>
      </c>
      <c r="AE39" s="1">
        <v>5.9438000000000004</v>
      </c>
      <c r="AF39" s="1"/>
      <c r="AG39" s="1">
        <f t="shared" si="9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43</v>
      </c>
      <c r="C40" s="1">
        <v>247</v>
      </c>
      <c r="D40" s="1">
        <v>841</v>
      </c>
      <c r="E40" s="1">
        <v>242</v>
      </c>
      <c r="F40" s="1">
        <v>404</v>
      </c>
      <c r="G40" s="8">
        <v>0.35</v>
      </c>
      <c r="H40" s="1">
        <v>40</v>
      </c>
      <c r="I40" s="1" t="s">
        <v>38</v>
      </c>
      <c r="J40" s="1"/>
      <c r="K40" s="1">
        <v>272</v>
      </c>
      <c r="L40" s="1">
        <f t="shared" si="11"/>
        <v>-30</v>
      </c>
      <c r="M40" s="1"/>
      <c r="N40" s="1"/>
      <c r="O40" s="1"/>
      <c r="P40" s="1">
        <f t="shared" si="12"/>
        <v>48.4</v>
      </c>
      <c r="Q40" s="5">
        <f t="shared" si="10"/>
        <v>225.19999999999993</v>
      </c>
      <c r="R40" s="5"/>
      <c r="S40" s="1"/>
      <c r="T40" s="1">
        <f t="shared" si="13"/>
        <v>12.999999999999998</v>
      </c>
      <c r="U40" s="1">
        <f t="shared" si="14"/>
        <v>8.3471074380165291</v>
      </c>
      <c r="V40" s="1">
        <v>49.6</v>
      </c>
      <c r="W40" s="1">
        <v>39.4</v>
      </c>
      <c r="X40" s="1">
        <v>52.6</v>
      </c>
      <c r="Y40" s="1">
        <v>64.2</v>
      </c>
      <c r="Z40" s="1">
        <v>33</v>
      </c>
      <c r="AA40" s="1">
        <v>43.4</v>
      </c>
      <c r="AB40" s="1">
        <v>39.200000000000003</v>
      </c>
      <c r="AC40" s="1">
        <v>42</v>
      </c>
      <c r="AD40" s="1">
        <v>42.6</v>
      </c>
      <c r="AE40" s="1">
        <v>39</v>
      </c>
      <c r="AF40" s="1"/>
      <c r="AG40" s="1">
        <f t="shared" si="9"/>
        <v>78.819999999999965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43</v>
      </c>
      <c r="C41" s="1">
        <v>205</v>
      </c>
      <c r="D41" s="1">
        <v>747</v>
      </c>
      <c r="E41" s="1">
        <v>205</v>
      </c>
      <c r="F41" s="1">
        <v>541</v>
      </c>
      <c r="G41" s="8">
        <v>0.35</v>
      </c>
      <c r="H41" s="1">
        <v>40</v>
      </c>
      <c r="I41" s="1" t="s">
        <v>38</v>
      </c>
      <c r="J41" s="1"/>
      <c r="K41" s="1">
        <v>249</v>
      </c>
      <c r="L41" s="1">
        <f t="shared" si="11"/>
        <v>-44</v>
      </c>
      <c r="M41" s="1"/>
      <c r="N41" s="1"/>
      <c r="O41" s="1">
        <v>100</v>
      </c>
      <c r="P41" s="1">
        <f t="shared" si="12"/>
        <v>41</v>
      </c>
      <c r="Q41" s="5"/>
      <c r="R41" s="5"/>
      <c r="S41" s="1"/>
      <c r="T41" s="1">
        <f t="shared" si="13"/>
        <v>15.634146341463415</v>
      </c>
      <c r="U41" s="1">
        <f t="shared" si="14"/>
        <v>15.634146341463415</v>
      </c>
      <c r="V41" s="1">
        <v>83</v>
      </c>
      <c r="W41" s="1">
        <v>46.4</v>
      </c>
      <c r="X41" s="1">
        <v>69</v>
      </c>
      <c r="Y41" s="1">
        <v>85</v>
      </c>
      <c r="Z41" s="1">
        <v>29.2</v>
      </c>
      <c r="AA41" s="1">
        <v>64.2</v>
      </c>
      <c r="AB41" s="1">
        <v>59</v>
      </c>
      <c r="AC41" s="1">
        <v>56.6</v>
      </c>
      <c r="AD41" s="1">
        <v>53.8</v>
      </c>
      <c r="AE41" s="1">
        <v>49</v>
      </c>
      <c r="AF41" s="1"/>
      <c r="AG41" s="1">
        <f t="shared" si="9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37</v>
      </c>
      <c r="C42" s="1">
        <v>1154.232</v>
      </c>
      <c r="D42" s="1">
        <v>670.34699999999998</v>
      </c>
      <c r="E42" s="1">
        <v>710.04200000000003</v>
      </c>
      <c r="F42" s="1">
        <v>802.34400000000005</v>
      </c>
      <c r="G42" s="8">
        <v>1</v>
      </c>
      <c r="H42" s="1">
        <v>50</v>
      </c>
      <c r="I42" s="11" t="s">
        <v>52</v>
      </c>
      <c r="J42" s="1"/>
      <c r="K42" s="1">
        <v>999.99300000000005</v>
      </c>
      <c r="L42" s="1">
        <f t="shared" si="11"/>
        <v>-289.95100000000002</v>
      </c>
      <c r="M42" s="1"/>
      <c r="N42" s="1"/>
      <c r="O42" s="1">
        <v>250</v>
      </c>
      <c r="P42" s="1">
        <f t="shared" si="12"/>
        <v>142.00839999999999</v>
      </c>
      <c r="Q42" s="5">
        <f>15*P42-O42-F42</f>
        <v>1077.7819999999997</v>
      </c>
      <c r="R42" s="5"/>
      <c r="S42" s="1"/>
      <c r="T42" s="1">
        <f t="shared" si="13"/>
        <v>14.999999999999998</v>
      </c>
      <c r="U42" s="1">
        <f t="shared" si="14"/>
        <v>7.4104348756834106</v>
      </c>
      <c r="V42" s="1">
        <v>100.3314</v>
      </c>
      <c r="W42" s="1">
        <v>98.493399999999994</v>
      </c>
      <c r="X42" s="1">
        <v>108.703</v>
      </c>
      <c r="Y42" s="1">
        <v>139.36799999999999</v>
      </c>
      <c r="Z42" s="1">
        <v>85.697599999999994</v>
      </c>
      <c r="AA42" s="1">
        <v>99.091800000000006</v>
      </c>
      <c r="AB42" s="1">
        <v>73.5518</v>
      </c>
      <c r="AC42" s="1">
        <v>58.166600000000003</v>
      </c>
      <c r="AD42" s="1">
        <v>110.0578</v>
      </c>
      <c r="AE42" s="1">
        <v>94.970600000000005</v>
      </c>
      <c r="AF42" s="1"/>
      <c r="AG42" s="1">
        <f t="shared" si="9"/>
        <v>1077.7819999999997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37</v>
      </c>
      <c r="C43" s="1">
        <v>108.27</v>
      </c>
      <c r="D43" s="1">
        <v>318.512</v>
      </c>
      <c r="E43" s="1">
        <v>148.184</v>
      </c>
      <c r="F43" s="1">
        <v>248.88</v>
      </c>
      <c r="G43" s="8">
        <v>1</v>
      </c>
      <c r="H43" s="1">
        <v>50</v>
      </c>
      <c r="I43" s="1" t="s">
        <v>38</v>
      </c>
      <c r="J43" s="1"/>
      <c r="K43" s="1">
        <v>171.4</v>
      </c>
      <c r="L43" s="1">
        <f t="shared" si="11"/>
        <v>-23.216000000000008</v>
      </c>
      <c r="M43" s="1"/>
      <c r="N43" s="1"/>
      <c r="O43" s="1"/>
      <c r="P43" s="1">
        <f t="shared" si="12"/>
        <v>29.636800000000001</v>
      </c>
      <c r="Q43" s="5">
        <f t="shared" si="10"/>
        <v>136.39840000000004</v>
      </c>
      <c r="R43" s="5"/>
      <c r="S43" s="1"/>
      <c r="T43" s="1">
        <f t="shared" si="13"/>
        <v>13</v>
      </c>
      <c r="U43" s="1">
        <f t="shared" si="14"/>
        <v>8.3976677644010138</v>
      </c>
      <c r="V43" s="1">
        <v>29.909400000000002</v>
      </c>
      <c r="W43" s="1">
        <v>29.468</v>
      </c>
      <c r="X43" s="1">
        <v>30.3414</v>
      </c>
      <c r="Y43" s="1">
        <v>40.506599999999999</v>
      </c>
      <c r="Z43" s="1">
        <v>8.2360000000000007</v>
      </c>
      <c r="AA43" s="1">
        <v>26.693999999999999</v>
      </c>
      <c r="AB43" s="1">
        <v>25.069400000000002</v>
      </c>
      <c r="AC43" s="1">
        <v>21.190999999999999</v>
      </c>
      <c r="AD43" s="1">
        <v>26.177199999999999</v>
      </c>
      <c r="AE43" s="1">
        <v>27.713999999999999</v>
      </c>
      <c r="AF43" s="1"/>
      <c r="AG43" s="1">
        <f t="shared" si="9"/>
        <v>136.39840000000004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37</v>
      </c>
      <c r="C44" s="1">
        <v>292.279</v>
      </c>
      <c r="D44" s="1">
        <v>381.91300000000001</v>
      </c>
      <c r="E44" s="1">
        <v>185.95</v>
      </c>
      <c r="F44" s="1">
        <v>233.358</v>
      </c>
      <c r="G44" s="8">
        <v>1</v>
      </c>
      <c r="H44" s="1" t="e">
        <v>#N/A</v>
      </c>
      <c r="I44" s="1" t="s">
        <v>38</v>
      </c>
      <c r="J44" s="1"/>
      <c r="K44" s="1">
        <v>275.99400000000003</v>
      </c>
      <c r="L44" s="1">
        <f t="shared" si="11"/>
        <v>-90.04400000000004</v>
      </c>
      <c r="M44" s="1"/>
      <c r="N44" s="1"/>
      <c r="O44" s="1"/>
      <c r="P44" s="1">
        <f t="shared" si="12"/>
        <v>37.19</v>
      </c>
      <c r="Q44" s="5">
        <f t="shared" si="10"/>
        <v>250.11199999999997</v>
      </c>
      <c r="R44" s="5"/>
      <c r="S44" s="1"/>
      <c r="T44" s="1">
        <f t="shared" si="13"/>
        <v>13</v>
      </c>
      <c r="U44" s="1">
        <f t="shared" si="14"/>
        <v>6.2747512772250609</v>
      </c>
      <c r="V44" s="1">
        <v>0</v>
      </c>
      <c r="W44" s="1">
        <v>30.878399999999999</v>
      </c>
      <c r="X44" s="1">
        <v>31.180599999999998</v>
      </c>
      <c r="Y44" s="1">
        <v>0</v>
      </c>
      <c r="Z44" s="1">
        <v>19.848199999999999</v>
      </c>
      <c r="AA44" s="1">
        <v>42.872199999999999</v>
      </c>
      <c r="AB44" s="1">
        <v>0.30220000000000002</v>
      </c>
      <c r="AC44" s="1">
        <v>18.6434</v>
      </c>
      <c r="AD44" s="1">
        <v>0.29980000000000001</v>
      </c>
      <c r="AE44" s="1">
        <v>10.839</v>
      </c>
      <c r="AF44" s="1"/>
      <c r="AG44" s="1">
        <f t="shared" si="9"/>
        <v>250.11199999999997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37</v>
      </c>
      <c r="C45" s="1">
        <v>275.09899999999999</v>
      </c>
      <c r="D45" s="1">
        <v>125.33799999999999</v>
      </c>
      <c r="E45" s="1">
        <v>215.68700000000001</v>
      </c>
      <c r="F45" s="1">
        <v>102.133</v>
      </c>
      <c r="G45" s="8">
        <v>1</v>
      </c>
      <c r="H45" s="1">
        <v>40</v>
      </c>
      <c r="I45" s="10" t="s">
        <v>87</v>
      </c>
      <c r="J45" s="1"/>
      <c r="K45" s="1">
        <v>284.90199999999999</v>
      </c>
      <c r="L45" s="1">
        <f t="shared" si="11"/>
        <v>-69.214999999999975</v>
      </c>
      <c r="M45" s="1"/>
      <c r="N45" s="1"/>
      <c r="O45" s="1"/>
      <c r="P45" s="1">
        <f t="shared" si="12"/>
        <v>43.1374</v>
      </c>
      <c r="Q45" s="5">
        <v>230</v>
      </c>
      <c r="R45" s="5"/>
      <c r="S45" s="1"/>
      <c r="T45" s="1">
        <f t="shared" si="13"/>
        <v>7.699420920129632</v>
      </c>
      <c r="U45" s="1">
        <f t="shared" si="14"/>
        <v>2.3676206725486466</v>
      </c>
      <c r="V45" s="1">
        <v>50.8474</v>
      </c>
      <c r="W45" s="1">
        <v>34.750399999999999</v>
      </c>
      <c r="X45" s="1">
        <v>15.741</v>
      </c>
      <c r="Y45" s="1">
        <v>0</v>
      </c>
      <c r="Z45" s="1">
        <v>63.752400000000002</v>
      </c>
      <c r="AA45" s="1">
        <v>22.628</v>
      </c>
      <c r="AB45" s="1">
        <v>18.256799999999998</v>
      </c>
      <c r="AC45" s="1">
        <v>50.837200000000003</v>
      </c>
      <c r="AD45" s="1">
        <v>17.863199999999999</v>
      </c>
      <c r="AE45" s="1">
        <v>15.477</v>
      </c>
      <c r="AF45" s="1" t="s">
        <v>13</v>
      </c>
      <c r="AG45" s="1">
        <f t="shared" si="9"/>
        <v>230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43</v>
      </c>
      <c r="C46" s="1">
        <v>1274</v>
      </c>
      <c r="D46" s="1">
        <v>857</v>
      </c>
      <c r="E46" s="19">
        <f>459+E96</f>
        <v>722</v>
      </c>
      <c r="F46" s="19">
        <f>1662+F96</f>
        <v>1158</v>
      </c>
      <c r="G46" s="8">
        <v>0.45</v>
      </c>
      <c r="H46" s="1">
        <v>50</v>
      </c>
      <c r="I46" s="1" t="s">
        <v>38</v>
      </c>
      <c r="J46" s="1"/>
      <c r="K46" s="1">
        <v>474</v>
      </c>
      <c r="L46" s="1">
        <f t="shared" si="11"/>
        <v>248</v>
      </c>
      <c r="M46" s="1"/>
      <c r="N46" s="1"/>
      <c r="O46" s="1">
        <v>750</v>
      </c>
      <c r="P46" s="1">
        <f t="shared" si="12"/>
        <v>144.4</v>
      </c>
      <c r="Q46" s="5"/>
      <c r="R46" s="5"/>
      <c r="S46" s="1"/>
      <c r="T46" s="1">
        <f t="shared" si="13"/>
        <v>13.213296398891966</v>
      </c>
      <c r="U46" s="1">
        <f t="shared" si="14"/>
        <v>13.213296398891966</v>
      </c>
      <c r="V46" s="1">
        <v>166.4</v>
      </c>
      <c r="W46" s="1">
        <v>128.4</v>
      </c>
      <c r="X46" s="1">
        <v>134.80000000000001</v>
      </c>
      <c r="Y46" s="1">
        <v>206</v>
      </c>
      <c r="Z46" s="1">
        <v>76.742800000000003</v>
      </c>
      <c r="AA46" s="1">
        <v>150.19999999999999</v>
      </c>
      <c r="AB46" s="1">
        <v>107.2</v>
      </c>
      <c r="AC46" s="1">
        <v>109.6</v>
      </c>
      <c r="AD46" s="1">
        <v>114</v>
      </c>
      <c r="AE46" s="1">
        <v>109</v>
      </c>
      <c r="AF46" s="1"/>
      <c r="AG46" s="1">
        <f t="shared" si="9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37</v>
      </c>
      <c r="C47" s="1">
        <v>196.959</v>
      </c>
      <c r="D47" s="1">
        <v>475.286</v>
      </c>
      <c r="E47" s="1">
        <v>183.21600000000001</v>
      </c>
      <c r="F47" s="1">
        <v>244.24</v>
      </c>
      <c r="G47" s="8">
        <v>1</v>
      </c>
      <c r="H47" s="1">
        <v>40</v>
      </c>
      <c r="I47" s="1" t="s">
        <v>38</v>
      </c>
      <c r="J47" s="1"/>
      <c r="K47" s="1">
        <v>276.06400000000002</v>
      </c>
      <c r="L47" s="1">
        <f t="shared" si="11"/>
        <v>-92.848000000000013</v>
      </c>
      <c r="M47" s="1"/>
      <c r="N47" s="1"/>
      <c r="O47" s="1"/>
      <c r="P47" s="1">
        <f t="shared" si="12"/>
        <v>36.6432</v>
      </c>
      <c r="Q47" s="5">
        <f t="shared" si="10"/>
        <v>232.1216</v>
      </c>
      <c r="R47" s="5"/>
      <c r="S47" s="1"/>
      <c r="T47" s="1">
        <f t="shared" si="13"/>
        <v>13</v>
      </c>
      <c r="U47" s="1">
        <f t="shared" si="14"/>
        <v>6.6653567374028473</v>
      </c>
      <c r="V47" s="1">
        <v>34.599600000000002</v>
      </c>
      <c r="W47" s="1">
        <v>30.973800000000001</v>
      </c>
      <c r="X47" s="1">
        <v>43.005600000000001</v>
      </c>
      <c r="Y47" s="1">
        <v>35.2988</v>
      </c>
      <c r="Z47" s="1">
        <v>50.533000000000001</v>
      </c>
      <c r="AA47" s="1">
        <v>47.3568</v>
      </c>
      <c r="AB47" s="1">
        <v>22.331600000000002</v>
      </c>
      <c r="AC47" s="1">
        <v>45.114199999999997</v>
      </c>
      <c r="AD47" s="1">
        <v>32.212800000000001</v>
      </c>
      <c r="AE47" s="1">
        <v>32.297600000000003</v>
      </c>
      <c r="AF47" s="1"/>
      <c r="AG47" s="1">
        <f t="shared" si="9"/>
        <v>232.1216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43</v>
      </c>
      <c r="C48" s="1">
        <v>677</v>
      </c>
      <c r="D48" s="1">
        <v>781</v>
      </c>
      <c r="E48" s="1">
        <v>520</v>
      </c>
      <c r="F48" s="1">
        <v>922</v>
      </c>
      <c r="G48" s="8">
        <v>0.45</v>
      </c>
      <c r="H48" s="1">
        <v>50</v>
      </c>
      <c r="I48" s="1" t="s">
        <v>38</v>
      </c>
      <c r="J48" s="1"/>
      <c r="K48" s="1">
        <v>542</v>
      </c>
      <c r="L48" s="1">
        <f t="shared" si="11"/>
        <v>-22</v>
      </c>
      <c r="M48" s="1"/>
      <c r="N48" s="1"/>
      <c r="O48" s="1">
        <v>460</v>
      </c>
      <c r="P48" s="1">
        <f t="shared" si="12"/>
        <v>104</v>
      </c>
      <c r="Q48" s="5"/>
      <c r="R48" s="5"/>
      <c r="S48" s="1"/>
      <c r="T48" s="1">
        <f t="shared" si="13"/>
        <v>13.288461538461538</v>
      </c>
      <c r="U48" s="1">
        <f t="shared" si="14"/>
        <v>13.288461538461538</v>
      </c>
      <c r="V48" s="1">
        <v>118.6</v>
      </c>
      <c r="W48" s="1">
        <v>113.8</v>
      </c>
      <c r="X48" s="1">
        <v>110.6</v>
      </c>
      <c r="Y48" s="1">
        <v>138.6</v>
      </c>
      <c r="Z48" s="1">
        <v>91.6</v>
      </c>
      <c r="AA48" s="1">
        <v>104</v>
      </c>
      <c r="AB48" s="1">
        <v>86.6</v>
      </c>
      <c r="AC48" s="1">
        <v>88.2</v>
      </c>
      <c r="AD48" s="1">
        <v>86.8</v>
      </c>
      <c r="AE48" s="1">
        <v>85.4</v>
      </c>
      <c r="AF48" s="1"/>
      <c r="AG48" s="1">
        <f t="shared" si="9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43</v>
      </c>
      <c r="C49" s="1">
        <v>178</v>
      </c>
      <c r="D49" s="1">
        <v>559</v>
      </c>
      <c r="E49" s="1">
        <v>222</v>
      </c>
      <c r="F49" s="1">
        <v>501</v>
      </c>
      <c r="G49" s="8">
        <v>0.45</v>
      </c>
      <c r="H49" s="1">
        <v>50</v>
      </c>
      <c r="I49" s="1" t="s">
        <v>38</v>
      </c>
      <c r="J49" s="1"/>
      <c r="K49" s="1">
        <v>234</v>
      </c>
      <c r="L49" s="1">
        <f t="shared" si="11"/>
        <v>-12</v>
      </c>
      <c r="M49" s="1"/>
      <c r="N49" s="1"/>
      <c r="O49" s="1"/>
      <c r="P49" s="1">
        <f t="shared" si="12"/>
        <v>44.4</v>
      </c>
      <c r="Q49" s="5">
        <f t="shared" si="10"/>
        <v>76.199999999999932</v>
      </c>
      <c r="R49" s="5"/>
      <c r="S49" s="1"/>
      <c r="T49" s="1">
        <f t="shared" si="13"/>
        <v>12.999999999999998</v>
      </c>
      <c r="U49" s="1">
        <f t="shared" si="14"/>
        <v>11.283783783783784</v>
      </c>
      <c r="V49" s="1">
        <v>55.6</v>
      </c>
      <c r="W49" s="1">
        <v>51.4</v>
      </c>
      <c r="X49" s="1">
        <v>44.6</v>
      </c>
      <c r="Y49" s="1">
        <v>62.8</v>
      </c>
      <c r="Z49" s="1">
        <v>36.4</v>
      </c>
      <c r="AA49" s="1">
        <v>46.8</v>
      </c>
      <c r="AB49" s="1">
        <v>45.8</v>
      </c>
      <c r="AC49" s="1">
        <v>44.6</v>
      </c>
      <c r="AD49" s="1">
        <v>38.799999999999997</v>
      </c>
      <c r="AE49" s="1">
        <v>36.799999999999997</v>
      </c>
      <c r="AF49" s="1"/>
      <c r="AG49" s="1">
        <f t="shared" si="9"/>
        <v>34.289999999999971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37</v>
      </c>
      <c r="C50" s="1">
        <v>363.45</v>
      </c>
      <c r="D50" s="1">
        <v>389.84699999999998</v>
      </c>
      <c r="E50" s="1">
        <v>317.02699999999999</v>
      </c>
      <c r="F50" s="1">
        <v>424.65499999999997</v>
      </c>
      <c r="G50" s="8">
        <v>1</v>
      </c>
      <c r="H50" s="1">
        <v>50</v>
      </c>
      <c r="I50" s="1" t="s">
        <v>38</v>
      </c>
      <c r="J50" s="1"/>
      <c r="K50" s="1">
        <v>320.15100000000001</v>
      </c>
      <c r="L50" s="1">
        <f t="shared" si="11"/>
        <v>-3.1240000000000236</v>
      </c>
      <c r="M50" s="1"/>
      <c r="N50" s="1"/>
      <c r="O50" s="1">
        <v>360</v>
      </c>
      <c r="P50" s="1">
        <f t="shared" si="12"/>
        <v>63.4054</v>
      </c>
      <c r="Q50" s="5">
        <f t="shared" si="10"/>
        <v>39.615200000000073</v>
      </c>
      <c r="R50" s="5"/>
      <c r="S50" s="1"/>
      <c r="T50" s="1">
        <f t="shared" si="13"/>
        <v>13</v>
      </c>
      <c r="U50" s="1">
        <f t="shared" si="14"/>
        <v>12.375207789872787</v>
      </c>
      <c r="V50" s="1">
        <v>63.297800000000002</v>
      </c>
      <c r="W50" s="1">
        <v>46.844799999999999</v>
      </c>
      <c r="X50" s="1">
        <v>40.105600000000003</v>
      </c>
      <c r="Y50" s="1">
        <v>67.340800000000002</v>
      </c>
      <c r="Z50" s="1">
        <v>53.75</v>
      </c>
      <c r="AA50" s="1">
        <v>48.567799999999998</v>
      </c>
      <c r="AB50" s="1">
        <v>45.689399999999999</v>
      </c>
      <c r="AC50" s="1">
        <v>58.514000000000003</v>
      </c>
      <c r="AD50" s="1">
        <v>57.47</v>
      </c>
      <c r="AE50" s="1">
        <v>52.071199999999997</v>
      </c>
      <c r="AF50" s="1"/>
      <c r="AG50" s="1">
        <f t="shared" si="9"/>
        <v>39.615200000000073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37</v>
      </c>
      <c r="C51" s="1">
        <v>2.0110000000000001</v>
      </c>
      <c r="D51" s="1">
        <v>56.792999999999999</v>
      </c>
      <c r="E51" s="1">
        <v>26.722000000000001</v>
      </c>
      <c r="F51" s="1">
        <v>32.082000000000001</v>
      </c>
      <c r="G51" s="8">
        <v>1</v>
      </c>
      <c r="H51" s="1">
        <v>40</v>
      </c>
      <c r="I51" s="1" t="s">
        <v>38</v>
      </c>
      <c r="J51" s="1"/>
      <c r="K51" s="1">
        <v>27.381</v>
      </c>
      <c r="L51" s="1">
        <f t="shared" si="11"/>
        <v>-0.65899999999999892</v>
      </c>
      <c r="M51" s="1"/>
      <c r="N51" s="1"/>
      <c r="O51" s="1"/>
      <c r="P51" s="1">
        <f t="shared" si="12"/>
        <v>5.3444000000000003</v>
      </c>
      <c r="Q51" s="5">
        <f t="shared" si="10"/>
        <v>37.39520000000001</v>
      </c>
      <c r="R51" s="5"/>
      <c r="S51" s="1"/>
      <c r="T51" s="1">
        <f t="shared" si="13"/>
        <v>13.000000000000002</v>
      </c>
      <c r="U51" s="1">
        <f t="shared" si="14"/>
        <v>6.0029189431928742</v>
      </c>
      <c r="V51" s="1">
        <v>1.7276</v>
      </c>
      <c r="W51" s="1">
        <v>6.4767999999999999</v>
      </c>
      <c r="X51" s="1">
        <v>4.0052000000000003</v>
      </c>
      <c r="Y51" s="1">
        <v>3.5714000000000001</v>
      </c>
      <c r="Z51" s="1">
        <v>-0.36080000000000001</v>
      </c>
      <c r="AA51" s="1">
        <v>7.1050000000000004</v>
      </c>
      <c r="AB51" s="1">
        <v>7.282</v>
      </c>
      <c r="AC51" s="1">
        <v>-0.08</v>
      </c>
      <c r="AD51" s="1">
        <v>7.9969999999999999</v>
      </c>
      <c r="AE51" s="1">
        <v>3.4548000000000001</v>
      </c>
      <c r="AF51" s="1"/>
      <c r="AG51" s="1">
        <f t="shared" si="9"/>
        <v>37.39520000000001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94</v>
      </c>
      <c r="B52" s="1" t="s">
        <v>43</v>
      </c>
      <c r="C52" s="1">
        <v>193</v>
      </c>
      <c r="D52" s="1">
        <v>332</v>
      </c>
      <c r="E52" s="1">
        <v>149</v>
      </c>
      <c r="F52" s="1">
        <v>258</v>
      </c>
      <c r="G52" s="8">
        <v>0.1</v>
      </c>
      <c r="H52" s="1">
        <v>730</v>
      </c>
      <c r="I52" s="1" t="s">
        <v>38</v>
      </c>
      <c r="J52" s="1"/>
      <c r="K52" s="1">
        <v>154</v>
      </c>
      <c r="L52" s="1">
        <f t="shared" si="11"/>
        <v>-5</v>
      </c>
      <c r="M52" s="1"/>
      <c r="N52" s="1"/>
      <c r="O52" s="1"/>
      <c r="P52" s="1">
        <f t="shared" si="12"/>
        <v>29.8</v>
      </c>
      <c r="Q52" s="5">
        <f t="shared" si="10"/>
        <v>129.40000000000003</v>
      </c>
      <c r="R52" s="5"/>
      <c r="S52" s="1"/>
      <c r="T52" s="1">
        <f t="shared" si="13"/>
        <v>13</v>
      </c>
      <c r="U52" s="1">
        <f t="shared" si="14"/>
        <v>8.6577181208053684</v>
      </c>
      <c r="V52" s="1">
        <v>30.8</v>
      </c>
      <c r="W52" s="1">
        <v>24.2</v>
      </c>
      <c r="X52" s="1">
        <v>17.2</v>
      </c>
      <c r="Y52" s="1">
        <v>25</v>
      </c>
      <c r="Z52" s="1">
        <v>21.2</v>
      </c>
      <c r="AA52" s="1">
        <v>31</v>
      </c>
      <c r="AB52" s="1">
        <v>32</v>
      </c>
      <c r="AC52" s="1">
        <v>27.8</v>
      </c>
      <c r="AD52" s="1">
        <v>18.2</v>
      </c>
      <c r="AE52" s="1">
        <v>23.6</v>
      </c>
      <c r="AF52" s="1"/>
      <c r="AG52" s="1">
        <f t="shared" si="9"/>
        <v>12.940000000000005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95</v>
      </c>
      <c r="B53" s="1" t="s">
        <v>37</v>
      </c>
      <c r="C53" s="1">
        <v>64.472999999999999</v>
      </c>
      <c r="D53" s="1">
        <v>164.251</v>
      </c>
      <c r="E53" s="1">
        <v>55.533000000000001</v>
      </c>
      <c r="F53" s="1">
        <v>159.52699999999999</v>
      </c>
      <c r="G53" s="8">
        <v>1</v>
      </c>
      <c r="H53" s="1">
        <v>50</v>
      </c>
      <c r="I53" s="1" t="s">
        <v>38</v>
      </c>
      <c r="J53" s="1"/>
      <c r="K53" s="1">
        <v>69.3</v>
      </c>
      <c r="L53" s="1">
        <f t="shared" si="11"/>
        <v>-13.766999999999996</v>
      </c>
      <c r="M53" s="1"/>
      <c r="N53" s="1"/>
      <c r="O53" s="1"/>
      <c r="P53" s="1">
        <f t="shared" si="12"/>
        <v>11.1066</v>
      </c>
      <c r="Q53" s="5"/>
      <c r="R53" s="5"/>
      <c r="S53" s="1"/>
      <c r="T53" s="1">
        <f t="shared" si="13"/>
        <v>14.363261484162569</v>
      </c>
      <c r="U53" s="1">
        <f t="shared" si="14"/>
        <v>14.363261484162569</v>
      </c>
      <c r="V53" s="1">
        <v>15.8348</v>
      </c>
      <c r="W53" s="1">
        <v>20.118400000000001</v>
      </c>
      <c r="X53" s="1">
        <v>14.594200000000001</v>
      </c>
      <c r="Y53" s="1">
        <v>17.1464</v>
      </c>
      <c r="Z53" s="1">
        <v>21.848199999999999</v>
      </c>
      <c r="AA53" s="1">
        <v>16.219000000000001</v>
      </c>
      <c r="AB53" s="1">
        <v>12.2464</v>
      </c>
      <c r="AC53" s="1">
        <v>10.7422</v>
      </c>
      <c r="AD53" s="1">
        <v>13.700799999999999</v>
      </c>
      <c r="AE53" s="1">
        <v>14.354200000000001</v>
      </c>
      <c r="AF53" s="1"/>
      <c r="AG53" s="1">
        <f t="shared" si="9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43</v>
      </c>
      <c r="C54" s="1">
        <v>92</v>
      </c>
      <c r="D54" s="1">
        <v>408</v>
      </c>
      <c r="E54" s="1">
        <v>89</v>
      </c>
      <c r="F54" s="1">
        <v>300</v>
      </c>
      <c r="G54" s="8">
        <v>0.1</v>
      </c>
      <c r="H54" s="1">
        <v>730</v>
      </c>
      <c r="I54" s="1" t="s">
        <v>38</v>
      </c>
      <c r="J54" s="1"/>
      <c r="K54" s="1">
        <v>96</v>
      </c>
      <c r="L54" s="1">
        <f t="shared" si="11"/>
        <v>-7</v>
      </c>
      <c r="M54" s="1"/>
      <c r="N54" s="1"/>
      <c r="O54" s="1"/>
      <c r="P54" s="1">
        <f t="shared" si="12"/>
        <v>17.8</v>
      </c>
      <c r="Q54" s="5"/>
      <c r="R54" s="5"/>
      <c r="S54" s="1"/>
      <c r="T54" s="1">
        <f t="shared" si="13"/>
        <v>16.853932584269661</v>
      </c>
      <c r="U54" s="1">
        <f t="shared" si="14"/>
        <v>16.853932584269661</v>
      </c>
      <c r="V54" s="1">
        <v>38.799999999999997</v>
      </c>
      <c r="W54" s="1">
        <v>17.2</v>
      </c>
      <c r="X54" s="1">
        <v>12</v>
      </c>
      <c r="Y54" s="1">
        <v>24.8</v>
      </c>
      <c r="Z54" s="1">
        <v>19.600000000000001</v>
      </c>
      <c r="AA54" s="1">
        <v>23.4</v>
      </c>
      <c r="AB54" s="1">
        <v>25.8</v>
      </c>
      <c r="AC54" s="1">
        <v>19.600000000000001</v>
      </c>
      <c r="AD54" s="1">
        <v>25.4</v>
      </c>
      <c r="AE54" s="1">
        <v>19.8</v>
      </c>
      <c r="AF54" s="1"/>
      <c r="AG54" s="1">
        <f t="shared" si="9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97</v>
      </c>
      <c r="B55" s="1" t="s">
        <v>43</v>
      </c>
      <c r="C55" s="1">
        <v>310</v>
      </c>
      <c r="D55" s="1">
        <v>648</v>
      </c>
      <c r="E55" s="1">
        <v>391</v>
      </c>
      <c r="F55" s="1">
        <v>556</v>
      </c>
      <c r="G55" s="8">
        <v>0.4</v>
      </c>
      <c r="H55" s="1">
        <v>40</v>
      </c>
      <c r="I55" s="1" t="s">
        <v>38</v>
      </c>
      <c r="J55" s="1"/>
      <c r="K55" s="1">
        <v>407</v>
      </c>
      <c r="L55" s="1">
        <f t="shared" si="11"/>
        <v>-16</v>
      </c>
      <c r="M55" s="1"/>
      <c r="N55" s="1"/>
      <c r="O55" s="1"/>
      <c r="P55" s="1">
        <f t="shared" si="12"/>
        <v>78.2</v>
      </c>
      <c r="Q55" s="5">
        <f t="shared" si="10"/>
        <v>460.6</v>
      </c>
      <c r="R55" s="5"/>
      <c r="S55" s="1"/>
      <c r="T55" s="1">
        <f t="shared" si="13"/>
        <v>13</v>
      </c>
      <c r="U55" s="1">
        <f t="shared" si="14"/>
        <v>7.109974424552429</v>
      </c>
      <c r="V55" s="1">
        <v>72.400000000000006</v>
      </c>
      <c r="W55" s="1">
        <v>67.400000000000006</v>
      </c>
      <c r="X55" s="1">
        <v>68.400000000000006</v>
      </c>
      <c r="Y55" s="1">
        <v>89</v>
      </c>
      <c r="Z55" s="1">
        <v>19</v>
      </c>
      <c r="AA55" s="1">
        <v>64.2</v>
      </c>
      <c r="AB55" s="1">
        <v>51.8</v>
      </c>
      <c r="AC55" s="1">
        <v>44</v>
      </c>
      <c r="AD55" s="1">
        <v>47.4</v>
      </c>
      <c r="AE55" s="1">
        <v>47.4</v>
      </c>
      <c r="AF55" s="1"/>
      <c r="AG55" s="1">
        <f t="shared" si="9"/>
        <v>184.24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43</v>
      </c>
      <c r="C56" s="1">
        <v>272</v>
      </c>
      <c r="D56" s="1">
        <v>604</v>
      </c>
      <c r="E56" s="1">
        <v>340</v>
      </c>
      <c r="F56" s="1">
        <v>512</v>
      </c>
      <c r="G56" s="8">
        <v>0.4</v>
      </c>
      <c r="H56" s="1">
        <v>40</v>
      </c>
      <c r="I56" s="1" t="s">
        <v>38</v>
      </c>
      <c r="J56" s="1"/>
      <c r="K56" s="1">
        <v>358</v>
      </c>
      <c r="L56" s="1">
        <f t="shared" si="11"/>
        <v>-18</v>
      </c>
      <c r="M56" s="1"/>
      <c r="N56" s="1"/>
      <c r="O56" s="1"/>
      <c r="P56" s="1">
        <f t="shared" si="12"/>
        <v>68</v>
      </c>
      <c r="Q56" s="5">
        <f t="shared" si="10"/>
        <v>372</v>
      </c>
      <c r="R56" s="5"/>
      <c r="S56" s="1"/>
      <c r="T56" s="1">
        <f t="shared" si="13"/>
        <v>13</v>
      </c>
      <c r="U56" s="1">
        <f t="shared" si="14"/>
        <v>7.5294117647058822</v>
      </c>
      <c r="V56" s="1">
        <v>65.8</v>
      </c>
      <c r="W56" s="1">
        <v>58.6</v>
      </c>
      <c r="X56" s="1">
        <v>56.2</v>
      </c>
      <c r="Y56" s="1">
        <v>77.2</v>
      </c>
      <c r="Z56" s="1">
        <v>19.399999999999999</v>
      </c>
      <c r="AA56" s="1">
        <v>54.4</v>
      </c>
      <c r="AB56" s="1">
        <v>47.2</v>
      </c>
      <c r="AC56" s="1">
        <v>47</v>
      </c>
      <c r="AD56" s="1">
        <v>46</v>
      </c>
      <c r="AE56" s="1">
        <v>45</v>
      </c>
      <c r="AF56" s="1"/>
      <c r="AG56" s="1">
        <f t="shared" si="9"/>
        <v>148.80000000000001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37</v>
      </c>
      <c r="C57" s="1">
        <v>-0.77500000000000002</v>
      </c>
      <c r="D57" s="1">
        <v>428.98899999999998</v>
      </c>
      <c r="E57" s="1">
        <v>159.92599999999999</v>
      </c>
      <c r="F57" s="1">
        <v>192.291</v>
      </c>
      <c r="G57" s="8">
        <v>1</v>
      </c>
      <c r="H57" s="1">
        <v>40</v>
      </c>
      <c r="I57" s="1" t="s">
        <v>38</v>
      </c>
      <c r="J57" s="1"/>
      <c r="K57" s="1">
        <v>178.35400000000001</v>
      </c>
      <c r="L57" s="1">
        <f t="shared" si="11"/>
        <v>-18.428000000000026</v>
      </c>
      <c r="M57" s="1"/>
      <c r="N57" s="1"/>
      <c r="O57" s="1"/>
      <c r="P57" s="1">
        <f t="shared" si="12"/>
        <v>31.985199999999999</v>
      </c>
      <c r="Q57" s="5">
        <f t="shared" si="10"/>
        <v>223.51659999999998</v>
      </c>
      <c r="R57" s="5"/>
      <c r="S57" s="1"/>
      <c r="T57" s="1">
        <f t="shared" si="13"/>
        <v>13</v>
      </c>
      <c r="U57" s="1">
        <f t="shared" si="14"/>
        <v>6.0118742418368498</v>
      </c>
      <c r="V57" s="1">
        <v>26.369199999999999</v>
      </c>
      <c r="W57" s="1">
        <v>34.279200000000003</v>
      </c>
      <c r="X57" s="1">
        <v>26.0396</v>
      </c>
      <c r="Y57" s="1">
        <v>7.1496000000000004</v>
      </c>
      <c r="Z57" s="1">
        <v>25.095400000000001</v>
      </c>
      <c r="AA57" s="1">
        <v>14.313599999999999</v>
      </c>
      <c r="AB57" s="1">
        <v>7.8475999999999999</v>
      </c>
      <c r="AC57" s="1">
        <v>14.8994</v>
      </c>
      <c r="AD57" s="1">
        <v>19.274999999999999</v>
      </c>
      <c r="AE57" s="1">
        <v>13.2956</v>
      </c>
      <c r="AF57" s="1"/>
      <c r="AG57" s="1">
        <f t="shared" si="9"/>
        <v>223.51659999999998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100</v>
      </c>
      <c r="B58" s="1" t="s">
        <v>43</v>
      </c>
      <c r="C58" s="1">
        <v>-2</v>
      </c>
      <c r="D58" s="1">
        <v>177</v>
      </c>
      <c r="E58" s="1">
        <v>63</v>
      </c>
      <c r="F58" s="1">
        <v>110</v>
      </c>
      <c r="G58" s="8">
        <v>0.4</v>
      </c>
      <c r="H58" s="1" t="e">
        <v>#N/A</v>
      </c>
      <c r="I58" s="1" t="s">
        <v>38</v>
      </c>
      <c r="J58" s="1"/>
      <c r="K58" s="1">
        <v>72</v>
      </c>
      <c r="L58" s="1">
        <f t="shared" si="11"/>
        <v>-9</v>
      </c>
      <c r="M58" s="1"/>
      <c r="N58" s="1"/>
      <c r="O58" s="1"/>
      <c r="P58" s="1">
        <f t="shared" si="12"/>
        <v>12.6</v>
      </c>
      <c r="Q58" s="5">
        <f t="shared" si="10"/>
        <v>53.799999999999983</v>
      </c>
      <c r="R58" s="5"/>
      <c r="S58" s="1"/>
      <c r="T58" s="1">
        <f t="shared" si="13"/>
        <v>12.999999999999998</v>
      </c>
      <c r="U58" s="1">
        <f t="shared" si="14"/>
        <v>8.7301587301587311</v>
      </c>
      <c r="V58" s="1">
        <v>12.8</v>
      </c>
      <c r="W58" s="1">
        <v>-0.2</v>
      </c>
      <c r="X58" s="1">
        <v>-0.4</v>
      </c>
      <c r="Y58" s="1">
        <v>-0.6</v>
      </c>
      <c r="Z58" s="1">
        <v>15.2</v>
      </c>
      <c r="AA58" s="1">
        <v>24</v>
      </c>
      <c r="AB58" s="1">
        <v>18.8</v>
      </c>
      <c r="AC58" s="1">
        <v>19.8</v>
      </c>
      <c r="AD58" s="1">
        <v>30.6</v>
      </c>
      <c r="AE58" s="1">
        <v>23.8</v>
      </c>
      <c r="AF58" s="1" t="s">
        <v>101</v>
      </c>
      <c r="AG58" s="1">
        <f t="shared" si="9"/>
        <v>21.519999999999996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43</v>
      </c>
      <c r="C59" s="1">
        <v>132</v>
      </c>
      <c r="D59" s="1">
        <v>383</v>
      </c>
      <c r="E59" s="1">
        <v>179</v>
      </c>
      <c r="F59" s="1">
        <v>326</v>
      </c>
      <c r="G59" s="8">
        <v>0.33</v>
      </c>
      <c r="H59" s="1" t="e">
        <v>#N/A</v>
      </c>
      <c r="I59" s="1" t="s">
        <v>38</v>
      </c>
      <c r="J59" s="1"/>
      <c r="K59" s="1">
        <v>187</v>
      </c>
      <c r="L59" s="1">
        <f t="shared" si="11"/>
        <v>-8</v>
      </c>
      <c r="M59" s="1"/>
      <c r="N59" s="1"/>
      <c r="O59" s="1"/>
      <c r="P59" s="1">
        <f t="shared" si="12"/>
        <v>35.799999999999997</v>
      </c>
      <c r="Q59" s="5">
        <f t="shared" si="10"/>
        <v>139.39999999999998</v>
      </c>
      <c r="R59" s="5"/>
      <c r="S59" s="1"/>
      <c r="T59" s="1">
        <f t="shared" si="13"/>
        <v>13</v>
      </c>
      <c r="U59" s="1">
        <f t="shared" si="14"/>
        <v>9.106145251396649</v>
      </c>
      <c r="V59" s="1">
        <v>38.799999999999997</v>
      </c>
      <c r="W59" s="1">
        <v>33.799999999999997</v>
      </c>
      <c r="X59" s="1">
        <v>31.6</v>
      </c>
      <c r="Y59" s="1">
        <v>41</v>
      </c>
      <c r="Z59" s="1">
        <v>10.8</v>
      </c>
      <c r="AA59" s="1">
        <v>36.799999999999997</v>
      </c>
      <c r="AB59" s="1">
        <v>25.4</v>
      </c>
      <c r="AC59" s="1">
        <v>27.4</v>
      </c>
      <c r="AD59" s="1">
        <v>31.4</v>
      </c>
      <c r="AE59" s="1">
        <v>28.8</v>
      </c>
      <c r="AF59" s="1"/>
      <c r="AG59" s="1">
        <f t="shared" si="9"/>
        <v>46.001999999999995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43</v>
      </c>
      <c r="C60" s="1">
        <v>68</v>
      </c>
      <c r="D60" s="1">
        <v>201</v>
      </c>
      <c r="E60" s="1">
        <v>67</v>
      </c>
      <c r="F60" s="1">
        <v>201</v>
      </c>
      <c r="G60" s="8">
        <v>0.35</v>
      </c>
      <c r="H60" s="1" t="e">
        <v>#N/A</v>
      </c>
      <c r="I60" s="1" t="s">
        <v>38</v>
      </c>
      <c r="J60" s="1"/>
      <c r="K60" s="1">
        <v>79</v>
      </c>
      <c r="L60" s="1">
        <f t="shared" si="11"/>
        <v>-12</v>
      </c>
      <c r="M60" s="1"/>
      <c r="N60" s="1"/>
      <c r="O60" s="1"/>
      <c r="P60" s="1">
        <f t="shared" si="12"/>
        <v>13.4</v>
      </c>
      <c r="Q60" s="5"/>
      <c r="R60" s="5"/>
      <c r="S60" s="1"/>
      <c r="T60" s="1">
        <f t="shared" si="13"/>
        <v>15</v>
      </c>
      <c r="U60" s="1">
        <f t="shared" si="14"/>
        <v>15</v>
      </c>
      <c r="V60" s="1">
        <v>23.8</v>
      </c>
      <c r="W60" s="1">
        <v>9</v>
      </c>
      <c r="X60" s="1">
        <v>18.399999999999999</v>
      </c>
      <c r="Y60" s="1">
        <v>23.8</v>
      </c>
      <c r="Z60" s="1">
        <v>8.1999999999999993</v>
      </c>
      <c r="AA60" s="1">
        <v>19.399999999999999</v>
      </c>
      <c r="AB60" s="1">
        <v>19.600000000000001</v>
      </c>
      <c r="AC60" s="1">
        <v>14.4</v>
      </c>
      <c r="AD60" s="1">
        <v>22.6</v>
      </c>
      <c r="AE60" s="1">
        <v>15.8</v>
      </c>
      <c r="AF60" s="1"/>
      <c r="AG60" s="1">
        <f t="shared" si="9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104</v>
      </c>
      <c r="B61" s="1" t="s">
        <v>43</v>
      </c>
      <c r="C61" s="1">
        <v>305</v>
      </c>
      <c r="D61" s="1">
        <v>892</v>
      </c>
      <c r="E61" s="1">
        <v>282</v>
      </c>
      <c r="F61" s="1">
        <v>524</v>
      </c>
      <c r="G61" s="8">
        <v>0.35</v>
      </c>
      <c r="H61" s="1">
        <v>40</v>
      </c>
      <c r="I61" s="1" t="s">
        <v>38</v>
      </c>
      <c r="J61" s="1"/>
      <c r="K61" s="1">
        <v>342</v>
      </c>
      <c r="L61" s="1">
        <f t="shared" si="11"/>
        <v>-60</v>
      </c>
      <c r="M61" s="1"/>
      <c r="N61" s="1"/>
      <c r="O61" s="1">
        <v>200</v>
      </c>
      <c r="P61" s="1">
        <f t="shared" si="12"/>
        <v>56.4</v>
      </c>
      <c r="Q61" s="5">
        <f t="shared" si="10"/>
        <v>9.1999999999999318</v>
      </c>
      <c r="R61" s="5"/>
      <c r="S61" s="1"/>
      <c r="T61" s="1">
        <f t="shared" si="13"/>
        <v>13</v>
      </c>
      <c r="U61" s="1">
        <f t="shared" si="14"/>
        <v>12.836879432624114</v>
      </c>
      <c r="V61" s="1">
        <v>85.4</v>
      </c>
      <c r="W61" s="1">
        <v>41.4</v>
      </c>
      <c r="X61" s="1">
        <v>64.2</v>
      </c>
      <c r="Y61" s="1">
        <v>96.2</v>
      </c>
      <c r="Z61" s="1">
        <v>22.2</v>
      </c>
      <c r="AA61" s="1">
        <v>67.599999999999994</v>
      </c>
      <c r="AB61" s="1">
        <v>62.4</v>
      </c>
      <c r="AC61" s="1">
        <v>62</v>
      </c>
      <c r="AD61" s="1">
        <v>59.4</v>
      </c>
      <c r="AE61" s="1">
        <v>60.8</v>
      </c>
      <c r="AF61" s="1"/>
      <c r="AG61" s="1">
        <f t="shared" si="9"/>
        <v>3.2199999999999758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105</v>
      </c>
      <c r="B62" s="1" t="s">
        <v>43</v>
      </c>
      <c r="C62" s="1">
        <v>1081</v>
      </c>
      <c r="D62" s="1">
        <v>1214</v>
      </c>
      <c r="E62" s="19">
        <f>460+E97</f>
        <v>695</v>
      </c>
      <c r="F62" s="19">
        <f>1022+F97</f>
        <v>1010</v>
      </c>
      <c r="G62" s="8">
        <v>0.35</v>
      </c>
      <c r="H62" s="1">
        <v>45</v>
      </c>
      <c r="I62" s="1" t="s">
        <v>38</v>
      </c>
      <c r="J62" s="1"/>
      <c r="K62" s="1">
        <v>590</v>
      </c>
      <c r="L62" s="1">
        <f t="shared" si="11"/>
        <v>105</v>
      </c>
      <c r="M62" s="1"/>
      <c r="N62" s="1"/>
      <c r="O62" s="1">
        <v>600</v>
      </c>
      <c r="P62" s="1">
        <f t="shared" si="12"/>
        <v>139</v>
      </c>
      <c r="Q62" s="5">
        <f t="shared" si="10"/>
        <v>197</v>
      </c>
      <c r="R62" s="5"/>
      <c r="S62" s="1"/>
      <c r="T62" s="1">
        <f t="shared" si="13"/>
        <v>13</v>
      </c>
      <c r="U62" s="1">
        <f t="shared" si="14"/>
        <v>11.582733812949641</v>
      </c>
      <c r="V62" s="1">
        <v>193.8</v>
      </c>
      <c r="W62" s="1">
        <v>133.4</v>
      </c>
      <c r="X62" s="1">
        <v>156.80000000000001</v>
      </c>
      <c r="Y62" s="1">
        <v>224.4</v>
      </c>
      <c r="Z62" s="1">
        <v>65.599999999999994</v>
      </c>
      <c r="AA62" s="1">
        <v>146.19999999999999</v>
      </c>
      <c r="AB62" s="1">
        <v>125</v>
      </c>
      <c r="AC62" s="1">
        <v>118.8</v>
      </c>
      <c r="AD62" s="1">
        <v>100.4</v>
      </c>
      <c r="AE62" s="1">
        <v>118.2</v>
      </c>
      <c r="AF62" s="1"/>
      <c r="AG62" s="1">
        <f t="shared" si="9"/>
        <v>68.949999999999989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2" t="s">
        <v>106</v>
      </c>
      <c r="B63" s="12" t="s">
        <v>37</v>
      </c>
      <c r="C63" s="12">
        <v>162.989</v>
      </c>
      <c r="D63" s="12">
        <v>910.51800000000003</v>
      </c>
      <c r="E63" s="19">
        <v>167.21299999999999</v>
      </c>
      <c r="F63" s="19">
        <v>638.85799999999995</v>
      </c>
      <c r="G63" s="13">
        <v>0</v>
      </c>
      <c r="H63" s="12" t="e">
        <v>#N/A</v>
      </c>
      <c r="I63" s="12" t="s">
        <v>58</v>
      </c>
      <c r="J63" s="12" t="s">
        <v>65</v>
      </c>
      <c r="K63" s="12">
        <v>412.11399999999998</v>
      </c>
      <c r="L63" s="12">
        <f t="shared" si="11"/>
        <v>-244.90099999999998</v>
      </c>
      <c r="M63" s="12"/>
      <c r="N63" s="12"/>
      <c r="O63" s="12"/>
      <c r="P63" s="12">
        <f t="shared" si="12"/>
        <v>33.442599999999999</v>
      </c>
      <c r="Q63" s="14"/>
      <c r="R63" s="14"/>
      <c r="S63" s="12"/>
      <c r="T63" s="12">
        <f t="shared" si="13"/>
        <v>19.103119972729392</v>
      </c>
      <c r="U63" s="12">
        <f t="shared" si="14"/>
        <v>19.103119972729392</v>
      </c>
      <c r="V63" s="12">
        <v>122.2208</v>
      </c>
      <c r="W63" s="12">
        <v>62.684199999999997</v>
      </c>
      <c r="X63" s="12">
        <v>82.292600000000007</v>
      </c>
      <c r="Y63" s="12">
        <v>95.2346</v>
      </c>
      <c r="Z63" s="12">
        <v>96.826400000000007</v>
      </c>
      <c r="AA63" s="12">
        <v>79.762600000000006</v>
      </c>
      <c r="AB63" s="12">
        <v>84.177999999999997</v>
      </c>
      <c r="AC63" s="12">
        <v>98.893799999999999</v>
      </c>
      <c r="AD63" s="12">
        <v>68.577200000000005</v>
      </c>
      <c r="AE63" s="12">
        <v>40.654200000000003</v>
      </c>
      <c r="AF63" s="12" t="s">
        <v>107</v>
      </c>
      <c r="AG63" s="12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2" t="s">
        <v>108</v>
      </c>
      <c r="B64" s="12" t="s">
        <v>37</v>
      </c>
      <c r="C64" s="12">
        <v>-1.3959999999999999</v>
      </c>
      <c r="D64" s="12"/>
      <c r="E64" s="12"/>
      <c r="F64" s="19">
        <v>-1.3959999999999999</v>
      </c>
      <c r="G64" s="13">
        <v>0</v>
      </c>
      <c r="H64" s="12" t="e">
        <v>#N/A</v>
      </c>
      <c r="I64" s="12" t="s">
        <v>58</v>
      </c>
      <c r="J64" s="12" t="s">
        <v>70</v>
      </c>
      <c r="K64" s="12"/>
      <c r="L64" s="12">
        <f t="shared" si="11"/>
        <v>0</v>
      </c>
      <c r="M64" s="12"/>
      <c r="N64" s="12"/>
      <c r="O64" s="12"/>
      <c r="P64" s="12">
        <f t="shared" si="12"/>
        <v>0</v>
      </c>
      <c r="Q64" s="14"/>
      <c r="R64" s="14"/>
      <c r="S64" s="12"/>
      <c r="T64" s="12" t="e">
        <f t="shared" si="13"/>
        <v>#DIV/0!</v>
      </c>
      <c r="U64" s="12" t="e">
        <f t="shared" si="14"/>
        <v>#DIV/0!</v>
      </c>
      <c r="V64" s="12">
        <v>0.2792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/>
      <c r="AG64" s="1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2" t="s">
        <v>109</v>
      </c>
      <c r="B65" s="12" t="s">
        <v>37</v>
      </c>
      <c r="C65" s="12"/>
      <c r="D65" s="12">
        <v>21.248000000000001</v>
      </c>
      <c r="E65" s="12"/>
      <c r="F65" s="19">
        <v>21.248000000000001</v>
      </c>
      <c r="G65" s="13">
        <v>0</v>
      </c>
      <c r="H65" s="12" t="e">
        <v>#N/A</v>
      </c>
      <c r="I65" s="12" t="s">
        <v>58</v>
      </c>
      <c r="J65" s="12" t="s">
        <v>53</v>
      </c>
      <c r="K65" s="12"/>
      <c r="L65" s="12">
        <f t="shared" si="11"/>
        <v>0</v>
      </c>
      <c r="M65" s="12"/>
      <c r="N65" s="12"/>
      <c r="O65" s="12"/>
      <c r="P65" s="12">
        <f t="shared" si="12"/>
        <v>0</v>
      </c>
      <c r="Q65" s="14"/>
      <c r="R65" s="14"/>
      <c r="S65" s="12"/>
      <c r="T65" s="12" t="e">
        <f t="shared" si="13"/>
        <v>#DIV/0!</v>
      </c>
      <c r="U65" s="12" t="e">
        <f t="shared" si="14"/>
        <v>#DIV/0!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/>
      <c r="AG65" s="12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110</v>
      </c>
      <c r="B66" s="1" t="s">
        <v>37</v>
      </c>
      <c r="C66" s="1">
        <v>588.15</v>
      </c>
      <c r="D66" s="1">
        <v>717.71799999999996</v>
      </c>
      <c r="E66" s="1">
        <v>340.50400000000002</v>
      </c>
      <c r="F66" s="1">
        <v>479.61799999999999</v>
      </c>
      <c r="G66" s="8">
        <v>1</v>
      </c>
      <c r="H66" s="1">
        <v>60</v>
      </c>
      <c r="I66" s="1" t="s">
        <v>38</v>
      </c>
      <c r="J66" s="1"/>
      <c r="K66" s="1">
        <v>352.697</v>
      </c>
      <c r="L66" s="1">
        <f t="shared" si="11"/>
        <v>-12.192999999999984</v>
      </c>
      <c r="M66" s="1"/>
      <c r="N66" s="1"/>
      <c r="O66" s="1">
        <v>250</v>
      </c>
      <c r="P66" s="1">
        <f t="shared" si="12"/>
        <v>68.100800000000007</v>
      </c>
      <c r="Q66" s="5">
        <f>13*P66-O66-F66</f>
        <v>155.69240000000008</v>
      </c>
      <c r="R66" s="5"/>
      <c r="S66" s="1"/>
      <c r="T66" s="1">
        <f t="shared" si="13"/>
        <v>13</v>
      </c>
      <c r="U66" s="1">
        <f t="shared" si="14"/>
        <v>10.71379484528816</v>
      </c>
      <c r="V66" s="1">
        <v>63.103400000000001</v>
      </c>
      <c r="W66" s="1">
        <v>63.234200000000001</v>
      </c>
      <c r="X66" s="1">
        <v>66.441999999999993</v>
      </c>
      <c r="Y66" s="1">
        <v>79.422600000000003</v>
      </c>
      <c r="Z66" s="1">
        <v>39.164400000000001</v>
      </c>
      <c r="AA66" s="1">
        <v>66.604600000000005</v>
      </c>
      <c r="AB66" s="1">
        <v>61.028399999999998</v>
      </c>
      <c r="AC66" s="1">
        <v>67.366200000000006</v>
      </c>
      <c r="AD66" s="1">
        <v>64.340599999999995</v>
      </c>
      <c r="AE66" s="1">
        <v>60.220999999999997</v>
      </c>
      <c r="AF66" s="1"/>
      <c r="AG66" s="1">
        <f>G66*Q66</f>
        <v>155.69240000000008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2" t="s">
        <v>111</v>
      </c>
      <c r="B67" s="12" t="s">
        <v>37</v>
      </c>
      <c r="C67" s="12">
        <v>67.92</v>
      </c>
      <c r="D67" s="12"/>
      <c r="E67" s="12">
        <v>20.350999999999999</v>
      </c>
      <c r="F67" s="12">
        <v>46.921999999999997</v>
      </c>
      <c r="G67" s="13">
        <v>0</v>
      </c>
      <c r="H67" s="12" t="e">
        <v>#N/A</v>
      </c>
      <c r="I67" s="12" t="s">
        <v>58</v>
      </c>
      <c r="J67" s="12"/>
      <c r="K67" s="12">
        <v>20</v>
      </c>
      <c r="L67" s="12">
        <f t="shared" si="11"/>
        <v>0.35099999999999909</v>
      </c>
      <c r="M67" s="12"/>
      <c r="N67" s="12"/>
      <c r="O67" s="12"/>
      <c r="P67" s="12">
        <f t="shared" si="12"/>
        <v>4.0701999999999998</v>
      </c>
      <c r="Q67" s="14"/>
      <c r="R67" s="14"/>
      <c r="S67" s="12"/>
      <c r="T67" s="12">
        <f t="shared" si="13"/>
        <v>11.528180433393937</v>
      </c>
      <c r="U67" s="12">
        <f t="shared" si="14"/>
        <v>11.528180433393937</v>
      </c>
      <c r="V67" s="12">
        <v>5.7674000000000003</v>
      </c>
      <c r="W67" s="12">
        <v>4.3056000000000001</v>
      </c>
      <c r="X67" s="12">
        <v>4.1651999999999996</v>
      </c>
      <c r="Y67" s="12">
        <v>2.2629999999999999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21" t="s">
        <v>146</v>
      </c>
      <c r="AG67" s="12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112</v>
      </c>
      <c r="B68" s="1" t="s">
        <v>37</v>
      </c>
      <c r="C68" s="1">
        <v>427.649</v>
      </c>
      <c r="D68" s="1">
        <v>541.64</v>
      </c>
      <c r="E68" s="1">
        <v>205.63499999999999</v>
      </c>
      <c r="F68" s="1">
        <v>284.78199999999998</v>
      </c>
      <c r="G68" s="8">
        <v>1</v>
      </c>
      <c r="H68" s="1">
        <v>60</v>
      </c>
      <c r="I68" s="1" t="s">
        <v>38</v>
      </c>
      <c r="J68" s="1"/>
      <c r="K68" s="1">
        <v>211.292</v>
      </c>
      <c r="L68" s="1">
        <f t="shared" si="11"/>
        <v>-5.6570000000000107</v>
      </c>
      <c r="M68" s="1"/>
      <c r="N68" s="1"/>
      <c r="O68" s="1"/>
      <c r="P68" s="1">
        <f t="shared" si="12"/>
        <v>41.126999999999995</v>
      </c>
      <c r="Q68" s="5">
        <f t="shared" ref="Q68:Q94" si="15">13*P68-O68-F68</f>
        <v>249.86899999999997</v>
      </c>
      <c r="R68" s="5"/>
      <c r="S68" s="1"/>
      <c r="T68" s="1">
        <f t="shared" si="13"/>
        <v>13</v>
      </c>
      <c r="U68" s="1">
        <f t="shared" si="14"/>
        <v>6.924453522017167</v>
      </c>
      <c r="V68" s="1">
        <v>37.701799999999999</v>
      </c>
      <c r="W68" s="1">
        <v>30.291</v>
      </c>
      <c r="X68" s="1">
        <v>41.801200000000001</v>
      </c>
      <c r="Y68" s="1">
        <v>52.658200000000001</v>
      </c>
      <c r="Z68" s="1">
        <v>38.752600000000001</v>
      </c>
      <c r="AA68" s="1">
        <v>36.095599999999997</v>
      </c>
      <c r="AB68" s="1">
        <v>30.663799999999998</v>
      </c>
      <c r="AC68" s="1">
        <v>34.338200000000001</v>
      </c>
      <c r="AD68" s="1">
        <v>49.614400000000003</v>
      </c>
      <c r="AE68" s="1">
        <v>46.538400000000003</v>
      </c>
      <c r="AF68" s="1"/>
      <c r="AG68" s="1">
        <f t="shared" ref="AG68:AG94" si="16">G68*Q68</f>
        <v>249.86899999999997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113</v>
      </c>
      <c r="B69" s="1" t="s">
        <v>37</v>
      </c>
      <c r="C69" s="1">
        <v>288.90499999999997</v>
      </c>
      <c r="D69" s="1">
        <v>2071.9839999999999</v>
      </c>
      <c r="E69" s="1">
        <v>755.42499999999995</v>
      </c>
      <c r="F69" s="1">
        <v>1019.033</v>
      </c>
      <c r="G69" s="8">
        <v>1</v>
      </c>
      <c r="H69" s="1">
        <v>55</v>
      </c>
      <c r="I69" s="11" t="s">
        <v>52</v>
      </c>
      <c r="J69" s="1"/>
      <c r="K69" s="1">
        <v>1014.199</v>
      </c>
      <c r="L69" s="1">
        <f t="shared" si="11"/>
        <v>-258.774</v>
      </c>
      <c r="M69" s="1"/>
      <c r="N69" s="1"/>
      <c r="O69" s="1">
        <v>350</v>
      </c>
      <c r="P69" s="1">
        <f t="shared" si="12"/>
        <v>151.08499999999998</v>
      </c>
      <c r="Q69" s="5">
        <f>15*P69-O69-F69</f>
        <v>897.24199999999962</v>
      </c>
      <c r="R69" s="5"/>
      <c r="S69" s="1"/>
      <c r="T69" s="1">
        <f t="shared" si="13"/>
        <v>15</v>
      </c>
      <c r="U69" s="1">
        <f t="shared" si="14"/>
        <v>9.0613429526425531</v>
      </c>
      <c r="V69" s="1">
        <v>124.1902</v>
      </c>
      <c r="W69" s="1">
        <v>132.58439999999999</v>
      </c>
      <c r="X69" s="1">
        <v>121.7052</v>
      </c>
      <c r="Y69" s="1">
        <v>97.136800000000008</v>
      </c>
      <c r="Z69" s="1">
        <v>107.581</v>
      </c>
      <c r="AA69" s="1">
        <v>128.27520000000001</v>
      </c>
      <c r="AB69" s="1">
        <v>88.199399999999997</v>
      </c>
      <c r="AC69" s="1">
        <v>52.807200000000002</v>
      </c>
      <c r="AD69" s="1">
        <v>159.63480000000001</v>
      </c>
      <c r="AE69" s="1">
        <v>115.7692</v>
      </c>
      <c r="AF69" s="1"/>
      <c r="AG69" s="1">
        <f t="shared" si="16"/>
        <v>897.24199999999962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114</v>
      </c>
      <c r="B70" s="1" t="s">
        <v>43</v>
      </c>
      <c r="C70" s="1">
        <v>39</v>
      </c>
      <c r="D70" s="1">
        <v>233</v>
      </c>
      <c r="E70" s="1">
        <v>67</v>
      </c>
      <c r="F70" s="1">
        <v>198</v>
      </c>
      <c r="G70" s="8">
        <v>0.5</v>
      </c>
      <c r="H70" s="1">
        <v>60</v>
      </c>
      <c r="I70" s="1" t="s">
        <v>38</v>
      </c>
      <c r="J70" s="1"/>
      <c r="K70" s="1">
        <v>74</v>
      </c>
      <c r="L70" s="1">
        <f t="shared" ref="L70:L100" si="17">E70-K70</f>
        <v>-7</v>
      </c>
      <c r="M70" s="1"/>
      <c r="N70" s="1"/>
      <c r="O70" s="1"/>
      <c r="P70" s="1">
        <f t="shared" ref="P70:P100" si="18">E70/5</f>
        <v>13.4</v>
      </c>
      <c r="Q70" s="5"/>
      <c r="R70" s="5"/>
      <c r="S70" s="1"/>
      <c r="T70" s="1">
        <f t="shared" ref="T70:T100" si="19">(F70+O70+Q70)/P70</f>
        <v>14.776119402985074</v>
      </c>
      <c r="U70" s="1">
        <f t="shared" ref="U70:U100" si="20">(F70+O70)/P70</f>
        <v>14.776119402985074</v>
      </c>
      <c r="V70" s="1">
        <v>22.2</v>
      </c>
      <c r="W70" s="1">
        <v>15.6</v>
      </c>
      <c r="X70" s="1">
        <v>13.6</v>
      </c>
      <c r="Y70" s="1">
        <v>16.2</v>
      </c>
      <c r="Z70" s="1">
        <v>8.8000000000000007</v>
      </c>
      <c r="AA70" s="1">
        <v>12</v>
      </c>
      <c r="AB70" s="1">
        <v>15.7128</v>
      </c>
      <c r="AC70" s="1">
        <v>10.8</v>
      </c>
      <c r="AD70" s="1">
        <v>14</v>
      </c>
      <c r="AE70" s="1">
        <v>10.6</v>
      </c>
      <c r="AF70" s="1"/>
      <c r="AG70" s="1">
        <f t="shared" si="1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115</v>
      </c>
      <c r="B71" s="1" t="s">
        <v>37</v>
      </c>
      <c r="C71" s="1">
        <v>193.833</v>
      </c>
      <c r="D71" s="1">
        <v>32.659999999999997</v>
      </c>
      <c r="E71" s="1">
        <v>75.337000000000003</v>
      </c>
      <c r="F71" s="1">
        <v>151.15600000000001</v>
      </c>
      <c r="G71" s="8">
        <v>1</v>
      </c>
      <c r="H71" s="1">
        <v>55</v>
      </c>
      <c r="I71" s="1" t="s">
        <v>38</v>
      </c>
      <c r="J71" s="1"/>
      <c r="K71" s="1">
        <v>75.5</v>
      </c>
      <c r="L71" s="1">
        <f t="shared" si="17"/>
        <v>-0.1629999999999967</v>
      </c>
      <c r="M71" s="1"/>
      <c r="N71" s="1"/>
      <c r="O71" s="1"/>
      <c r="P71" s="1">
        <f t="shared" si="18"/>
        <v>15.067400000000001</v>
      </c>
      <c r="Q71" s="5">
        <f t="shared" si="15"/>
        <v>44.720200000000006</v>
      </c>
      <c r="R71" s="5"/>
      <c r="S71" s="1"/>
      <c r="T71" s="1">
        <f t="shared" si="19"/>
        <v>13</v>
      </c>
      <c r="U71" s="1">
        <f t="shared" si="20"/>
        <v>10.031989593426868</v>
      </c>
      <c r="V71" s="1">
        <v>16.254799999999999</v>
      </c>
      <c r="W71" s="1">
        <v>24.457599999999999</v>
      </c>
      <c r="X71" s="1">
        <v>16.675599999999999</v>
      </c>
      <c r="Y71" s="1">
        <v>14.513999999999999</v>
      </c>
      <c r="Z71" s="1">
        <v>34.651200000000003</v>
      </c>
      <c r="AA71" s="1">
        <v>19.105</v>
      </c>
      <c r="AB71" s="1">
        <v>19.096</v>
      </c>
      <c r="AC71" s="1">
        <v>25.769200000000001</v>
      </c>
      <c r="AD71" s="1">
        <v>17.481400000000001</v>
      </c>
      <c r="AE71" s="1">
        <v>20.655200000000001</v>
      </c>
      <c r="AF71" s="1"/>
      <c r="AG71" s="1">
        <f t="shared" si="16"/>
        <v>44.720200000000006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116</v>
      </c>
      <c r="B72" s="1" t="s">
        <v>37</v>
      </c>
      <c r="C72" s="1">
        <v>81.801000000000002</v>
      </c>
      <c r="D72" s="1">
        <v>162.15799999999999</v>
      </c>
      <c r="E72" s="1">
        <v>94.665000000000006</v>
      </c>
      <c r="F72" s="1">
        <v>144.50399999999999</v>
      </c>
      <c r="G72" s="8">
        <v>1</v>
      </c>
      <c r="H72" s="1">
        <v>55</v>
      </c>
      <c r="I72" s="1" t="s">
        <v>38</v>
      </c>
      <c r="J72" s="1"/>
      <c r="K72" s="1">
        <v>94.135000000000005</v>
      </c>
      <c r="L72" s="1">
        <f t="shared" si="17"/>
        <v>0.53000000000000114</v>
      </c>
      <c r="M72" s="1"/>
      <c r="N72" s="1"/>
      <c r="O72" s="1"/>
      <c r="P72" s="1">
        <f t="shared" si="18"/>
        <v>18.933</v>
      </c>
      <c r="Q72" s="5">
        <f t="shared" si="15"/>
        <v>101.625</v>
      </c>
      <c r="R72" s="5"/>
      <c r="S72" s="1"/>
      <c r="T72" s="1">
        <f t="shared" si="19"/>
        <v>13</v>
      </c>
      <c r="U72" s="1">
        <f t="shared" si="20"/>
        <v>7.6323878941530658</v>
      </c>
      <c r="V72" s="1">
        <v>17.988399999999999</v>
      </c>
      <c r="W72" s="1">
        <v>23.519200000000001</v>
      </c>
      <c r="X72" s="1">
        <v>22.763400000000001</v>
      </c>
      <c r="Y72" s="1">
        <v>22.680800000000001</v>
      </c>
      <c r="Z72" s="1">
        <v>18.754799999999999</v>
      </c>
      <c r="AA72" s="1">
        <v>29.1404</v>
      </c>
      <c r="AB72" s="1">
        <v>21.8428</v>
      </c>
      <c r="AC72" s="1">
        <v>26.6722</v>
      </c>
      <c r="AD72" s="1">
        <v>17.0334</v>
      </c>
      <c r="AE72" s="1">
        <v>22.035799999999998</v>
      </c>
      <c r="AF72" s="1"/>
      <c r="AG72" s="1">
        <f t="shared" si="16"/>
        <v>101.625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117</v>
      </c>
      <c r="B73" s="1" t="s">
        <v>43</v>
      </c>
      <c r="C73" s="1">
        <v>178</v>
      </c>
      <c r="D73" s="1">
        <v>672</v>
      </c>
      <c r="E73" s="1">
        <v>236</v>
      </c>
      <c r="F73" s="1">
        <v>589</v>
      </c>
      <c r="G73" s="8">
        <v>0.5</v>
      </c>
      <c r="H73" s="1">
        <v>40</v>
      </c>
      <c r="I73" s="1" t="s">
        <v>38</v>
      </c>
      <c r="J73" s="1"/>
      <c r="K73" s="1">
        <v>299</v>
      </c>
      <c r="L73" s="1">
        <f t="shared" si="17"/>
        <v>-63</v>
      </c>
      <c r="M73" s="1"/>
      <c r="N73" s="1"/>
      <c r="O73" s="1"/>
      <c r="P73" s="1">
        <f t="shared" si="18"/>
        <v>47.2</v>
      </c>
      <c r="Q73" s="5">
        <f t="shared" si="15"/>
        <v>24.600000000000023</v>
      </c>
      <c r="R73" s="5"/>
      <c r="S73" s="1"/>
      <c r="T73" s="1">
        <f t="shared" si="19"/>
        <v>13</v>
      </c>
      <c r="U73" s="1">
        <f t="shared" si="20"/>
        <v>12.478813559322033</v>
      </c>
      <c r="V73" s="1">
        <v>70</v>
      </c>
      <c r="W73" s="1">
        <v>50</v>
      </c>
      <c r="X73" s="1">
        <v>50.8</v>
      </c>
      <c r="Y73" s="1">
        <v>71.400000000000006</v>
      </c>
      <c r="Z73" s="1">
        <v>23.6</v>
      </c>
      <c r="AA73" s="1">
        <v>57.4</v>
      </c>
      <c r="AB73" s="1">
        <v>42.6</v>
      </c>
      <c r="AC73" s="1">
        <v>48.8</v>
      </c>
      <c r="AD73" s="1">
        <v>48</v>
      </c>
      <c r="AE73" s="1">
        <v>45.2</v>
      </c>
      <c r="AF73" s="1"/>
      <c r="AG73" s="1">
        <f t="shared" si="16"/>
        <v>12.300000000000011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118</v>
      </c>
      <c r="B74" s="1" t="s">
        <v>43</v>
      </c>
      <c r="C74" s="1">
        <v>43</v>
      </c>
      <c r="D74" s="1">
        <v>693</v>
      </c>
      <c r="E74" s="1">
        <v>121</v>
      </c>
      <c r="F74" s="1">
        <v>373</v>
      </c>
      <c r="G74" s="8">
        <v>0.5</v>
      </c>
      <c r="H74" s="1">
        <v>60</v>
      </c>
      <c r="I74" s="1" t="s">
        <v>38</v>
      </c>
      <c r="J74" s="1"/>
      <c r="K74" s="1">
        <v>123</v>
      </c>
      <c r="L74" s="1">
        <f t="shared" si="17"/>
        <v>-2</v>
      </c>
      <c r="M74" s="1"/>
      <c r="N74" s="1"/>
      <c r="O74" s="1"/>
      <c r="P74" s="1">
        <f t="shared" si="18"/>
        <v>24.2</v>
      </c>
      <c r="Q74" s="5"/>
      <c r="R74" s="5"/>
      <c r="S74" s="1"/>
      <c r="T74" s="1">
        <f t="shared" si="19"/>
        <v>15.413223140495868</v>
      </c>
      <c r="U74" s="1">
        <f t="shared" si="20"/>
        <v>15.413223140495868</v>
      </c>
      <c r="V74" s="1">
        <v>37.200000000000003</v>
      </c>
      <c r="W74" s="1">
        <v>27.6</v>
      </c>
      <c r="X74" s="1">
        <v>24.2</v>
      </c>
      <c r="Y74" s="1">
        <v>25.6</v>
      </c>
      <c r="Z74" s="1">
        <v>16</v>
      </c>
      <c r="AA74" s="1">
        <v>29.4</v>
      </c>
      <c r="AB74" s="1">
        <v>18</v>
      </c>
      <c r="AC74" s="1">
        <v>19.399999999999999</v>
      </c>
      <c r="AD74" s="1">
        <v>18</v>
      </c>
      <c r="AE74" s="1">
        <v>16</v>
      </c>
      <c r="AF74" s="1"/>
      <c r="AG74" s="1">
        <f t="shared" si="16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119</v>
      </c>
      <c r="B75" s="1" t="s">
        <v>43</v>
      </c>
      <c r="C75" s="1">
        <v>132</v>
      </c>
      <c r="D75" s="1">
        <v>343.31700000000001</v>
      </c>
      <c r="E75" s="1">
        <v>159</v>
      </c>
      <c r="F75" s="1">
        <v>283.39</v>
      </c>
      <c r="G75" s="8">
        <v>0.4</v>
      </c>
      <c r="H75" s="1">
        <v>55</v>
      </c>
      <c r="I75" s="1" t="s">
        <v>38</v>
      </c>
      <c r="J75" s="1"/>
      <c r="K75" s="1">
        <v>191</v>
      </c>
      <c r="L75" s="1">
        <f t="shared" si="17"/>
        <v>-32</v>
      </c>
      <c r="M75" s="1"/>
      <c r="N75" s="1"/>
      <c r="O75" s="1"/>
      <c r="P75" s="1">
        <f t="shared" si="18"/>
        <v>31.8</v>
      </c>
      <c r="Q75" s="5">
        <f t="shared" si="15"/>
        <v>130.01000000000005</v>
      </c>
      <c r="R75" s="5"/>
      <c r="S75" s="1"/>
      <c r="T75" s="1">
        <f t="shared" si="19"/>
        <v>13</v>
      </c>
      <c r="U75" s="1">
        <f t="shared" si="20"/>
        <v>8.9116352201257847</v>
      </c>
      <c r="V75" s="1">
        <v>34.799999999999997</v>
      </c>
      <c r="W75" s="1">
        <v>41.8</v>
      </c>
      <c r="X75" s="1">
        <v>37.530999999999999</v>
      </c>
      <c r="Y75" s="1">
        <v>39.731000000000002</v>
      </c>
      <c r="Z75" s="1">
        <v>30.8</v>
      </c>
      <c r="AA75" s="1">
        <v>35.6</v>
      </c>
      <c r="AB75" s="1">
        <v>25.2</v>
      </c>
      <c r="AC75" s="1">
        <v>34.6</v>
      </c>
      <c r="AD75" s="1">
        <v>28.6</v>
      </c>
      <c r="AE75" s="1">
        <v>24.2</v>
      </c>
      <c r="AF75" s="1"/>
      <c r="AG75" s="1">
        <f t="shared" si="16"/>
        <v>52.004000000000019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120</v>
      </c>
      <c r="B76" s="1" t="s">
        <v>37</v>
      </c>
      <c r="C76" s="1">
        <v>992.28399999999999</v>
      </c>
      <c r="D76" s="1">
        <v>1704.9829999999999</v>
      </c>
      <c r="E76" s="1">
        <v>753.27</v>
      </c>
      <c r="F76" s="1">
        <v>957.68799999999999</v>
      </c>
      <c r="G76" s="8">
        <v>1</v>
      </c>
      <c r="H76" s="1">
        <v>55</v>
      </c>
      <c r="I76" s="11" t="s">
        <v>52</v>
      </c>
      <c r="J76" s="1"/>
      <c r="K76" s="1">
        <v>1208.71</v>
      </c>
      <c r="L76" s="1">
        <f t="shared" si="17"/>
        <v>-455.44000000000005</v>
      </c>
      <c r="M76" s="1"/>
      <c r="N76" s="1"/>
      <c r="O76" s="1">
        <v>700</v>
      </c>
      <c r="P76" s="1">
        <f t="shared" si="18"/>
        <v>150.654</v>
      </c>
      <c r="Q76" s="5">
        <f>15*P76-O76-F76</f>
        <v>602.12199999999996</v>
      </c>
      <c r="R76" s="5"/>
      <c r="S76" s="1"/>
      <c r="T76" s="1">
        <f t="shared" si="19"/>
        <v>15</v>
      </c>
      <c r="U76" s="1">
        <f t="shared" si="20"/>
        <v>11.003279036733177</v>
      </c>
      <c r="V76" s="1">
        <v>139.84299999999999</v>
      </c>
      <c r="W76" s="1">
        <v>101.74</v>
      </c>
      <c r="X76" s="1">
        <v>129.05760000000001</v>
      </c>
      <c r="Y76" s="1">
        <v>136.88079999999999</v>
      </c>
      <c r="Z76" s="1">
        <v>130.7354</v>
      </c>
      <c r="AA76" s="1">
        <v>130.52160000000001</v>
      </c>
      <c r="AB76" s="1">
        <v>85.4328</v>
      </c>
      <c r="AC76" s="1">
        <v>118.9068</v>
      </c>
      <c r="AD76" s="1">
        <v>63.842599999999997</v>
      </c>
      <c r="AE76" s="1">
        <v>115.9158</v>
      </c>
      <c r="AF76" s="1"/>
      <c r="AG76" s="1">
        <f t="shared" si="16"/>
        <v>602.12199999999996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121</v>
      </c>
      <c r="B77" s="1" t="s">
        <v>37</v>
      </c>
      <c r="C77" s="1">
        <v>35.79</v>
      </c>
      <c r="D77" s="1">
        <v>3.5680000000000001</v>
      </c>
      <c r="E77" s="1">
        <v>5.3540000000000001</v>
      </c>
      <c r="F77" s="1">
        <v>30.436</v>
      </c>
      <c r="G77" s="8">
        <v>1</v>
      </c>
      <c r="H77" s="1" t="e">
        <v>#N/A</v>
      </c>
      <c r="I77" s="1" t="s">
        <v>38</v>
      </c>
      <c r="J77" s="1"/>
      <c r="K77" s="1">
        <v>8.8680000000000003</v>
      </c>
      <c r="L77" s="1">
        <f t="shared" si="17"/>
        <v>-3.5140000000000002</v>
      </c>
      <c r="M77" s="1"/>
      <c r="N77" s="1"/>
      <c r="O77" s="1"/>
      <c r="P77" s="1">
        <f t="shared" si="18"/>
        <v>1.0708</v>
      </c>
      <c r="Q77" s="5"/>
      <c r="R77" s="5"/>
      <c r="S77" s="1"/>
      <c r="T77" s="1">
        <f t="shared" si="19"/>
        <v>28.423608516996637</v>
      </c>
      <c r="U77" s="1">
        <f t="shared" si="20"/>
        <v>28.423608516996637</v>
      </c>
      <c r="V77" s="1">
        <v>2.4956</v>
      </c>
      <c r="W77" s="1">
        <v>0.70419999999999994</v>
      </c>
      <c r="X77" s="1">
        <v>1.0640000000000001</v>
      </c>
      <c r="Y77" s="1">
        <v>-0.159</v>
      </c>
      <c r="Z77" s="1">
        <v>2.52</v>
      </c>
      <c r="AA77" s="1">
        <v>1.6948000000000001</v>
      </c>
      <c r="AB77" s="1">
        <v>1.7929999999999999</v>
      </c>
      <c r="AC77" s="1">
        <v>2.5177999999999998</v>
      </c>
      <c r="AD77" s="1">
        <v>2.8712</v>
      </c>
      <c r="AE77" s="1">
        <v>3.859</v>
      </c>
      <c r="AF77" s="22" t="s">
        <v>85</v>
      </c>
      <c r="AG77" s="1">
        <f t="shared" si="16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43</v>
      </c>
      <c r="C78" s="1">
        <v>108</v>
      </c>
      <c r="D78" s="1">
        <v>283</v>
      </c>
      <c r="E78" s="1">
        <v>117</v>
      </c>
      <c r="F78" s="1">
        <v>263</v>
      </c>
      <c r="G78" s="8">
        <v>0.4</v>
      </c>
      <c r="H78" s="1">
        <v>55</v>
      </c>
      <c r="I78" s="1" t="s">
        <v>38</v>
      </c>
      <c r="J78" s="1"/>
      <c r="K78" s="1">
        <v>128</v>
      </c>
      <c r="L78" s="1">
        <f t="shared" si="17"/>
        <v>-11</v>
      </c>
      <c r="M78" s="1"/>
      <c r="N78" s="1"/>
      <c r="O78" s="1"/>
      <c r="P78" s="1">
        <f t="shared" si="18"/>
        <v>23.4</v>
      </c>
      <c r="Q78" s="5">
        <f t="shared" si="15"/>
        <v>41.199999999999989</v>
      </c>
      <c r="R78" s="5"/>
      <c r="S78" s="1"/>
      <c r="T78" s="1">
        <f t="shared" si="19"/>
        <v>13</v>
      </c>
      <c r="U78" s="1">
        <f t="shared" si="20"/>
        <v>11.23931623931624</v>
      </c>
      <c r="V78" s="1">
        <v>29.2</v>
      </c>
      <c r="W78" s="1">
        <v>25.8</v>
      </c>
      <c r="X78" s="1">
        <v>23</v>
      </c>
      <c r="Y78" s="1">
        <v>30</v>
      </c>
      <c r="Z78" s="1">
        <v>22.6</v>
      </c>
      <c r="AA78" s="1">
        <v>24</v>
      </c>
      <c r="AB78" s="1">
        <v>19.2</v>
      </c>
      <c r="AC78" s="1">
        <v>20.399999999999999</v>
      </c>
      <c r="AD78" s="1">
        <v>20.2</v>
      </c>
      <c r="AE78" s="1">
        <v>15.2</v>
      </c>
      <c r="AF78" s="1"/>
      <c r="AG78" s="1">
        <f t="shared" si="16"/>
        <v>16.479999999999997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59</v>
      </c>
      <c r="B79" s="1" t="s">
        <v>37</v>
      </c>
      <c r="C79" s="1">
        <v>58.259</v>
      </c>
      <c r="D79" s="1">
        <v>2.649</v>
      </c>
      <c r="E79" s="19">
        <f>16.127+E20</f>
        <v>59.296999999999997</v>
      </c>
      <c r="F79" s="19">
        <f>42.132+F20</f>
        <v>150.81200000000001</v>
      </c>
      <c r="G79" s="8">
        <v>1</v>
      </c>
      <c r="H79" s="1">
        <v>55</v>
      </c>
      <c r="I79" s="1" t="s">
        <v>38</v>
      </c>
      <c r="J79" s="1"/>
      <c r="K79" s="1">
        <v>43.2</v>
      </c>
      <c r="L79" s="1">
        <f t="shared" si="17"/>
        <v>16.096999999999994</v>
      </c>
      <c r="M79" s="1"/>
      <c r="N79" s="1"/>
      <c r="O79" s="1"/>
      <c r="P79" s="1">
        <f t="shared" si="18"/>
        <v>11.859399999999999</v>
      </c>
      <c r="Q79" s="5">
        <v>4</v>
      </c>
      <c r="R79" s="5"/>
      <c r="S79" s="1"/>
      <c r="T79" s="1">
        <f t="shared" si="19"/>
        <v>13.053948766379413</v>
      </c>
      <c r="U79" s="1">
        <f t="shared" si="20"/>
        <v>12.716663574885747</v>
      </c>
      <c r="V79" s="1">
        <v>15.7308</v>
      </c>
      <c r="W79" s="1">
        <v>8.9509999999999987</v>
      </c>
      <c r="X79" s="1">
        <v>7.5723999999999991</v>
      </c>
      <c r="Y79" s="1">
        <v>8.5624000000000002</v>
      </c>
      <c r="Z79" s="1">
        <v>16.1478</v>
      </c>
      <c r="AA79" s="1">
        <v>9.9450000000000003</v>
      </c>
      <c r="AB79" s="1">
        <v>5.9433999999999996</v>
      </c>
      <c r="AC79" s="1">
        <v>10.3622</v>
      </c>
      <c r="AD79" s="1">
        <v>10.9788</v>
      </c>
      <c r="AE79" s="1">
        <v>16.402999999999999</v>
      </c>
      <c r="AF79" s="1" t="s">
        <v>55</v>
      </c>
      <c r="AG79" s="1">
        <f t="shared" si="16"/>
        <v>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43</v>
      </c>
      <c r="C80" s="1">
        <v>179</v>
      </c>
      <c r="D80" s="1">
        <v>614</v>
      </c>
      <c r="E80" s="1">
        <v>156</v>
      </c>
      <c r="F80" s="1">
        <v>447</v>
      </c>
      <c r="G80" s="8">
        <v>0.3</v>
      </c>
      <c r="H80" s="1">
        <v>40</v>
      </c>
      <c r="I80" s="1" t="s">
        <v>38</v>
      </c>
      <c r="J80" s="1"/>
      <c r="K80" s="1">
        <v>231</v>
      </c>
      <c r="L80" s="1">
        <f t="shared" si="17"/>
        <v>-75</v>
      </c>
      <c r="M80" s="1"/>
      <c r="N80" s="1"/>
      <c r="O80" s="1">
        <v>100</v>
      </c>
      <c r="P80" s="1">
        <f t="shared" si="18"/>
        <v>31.2</v>
      </c>
      <c r="Q80" s="5"/>
      <c r="R80" s="5"/>
      <c r="S80" s="1"/>
      <c r="T80" s="1">
        <f t="shared" si="19"/>
        <v>17.532051282051281</v>
      </c>
      <c r="U80" s="1">
        <f t="shared" si="20"/>
        <v>17.532051282051281</v>
      </c>
      <c r="V80" s="1">
        <v>72.2</v>
      </c>
      <c r="W80" s="1">
        <v>18.600000000000001</v>
      </c>
      <c r="X80" s="1">
        <v>36.200000000000003</v>
      </c>
      <c r="Y80" s="1">
        <v>69.400000000000006</v>
      </c>
      <c r="Z80" s="1">
        <v>15.4</v>
      </c>
      <c r="AA80" s="1">
        <v>40</v>
      </c>
      <c r="AB80" s="1">
        <v>43.6</v>
      </c>
      <c r="AC80" s="1">
        <v>35</v>
      </c>
      <c r="AD80" s="1">
        <v>41</v>
      </c>
      <c r="AE80" s="1">
        <v>39.200000000000003</v>
      </c>
      <c r="AF80" s="1"/>
      <c r="AG80" s="1">
        <f t="shared" si="16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124</v>
      </c>
      <c r="B81" s="1" t="s">
        <v>43</v>
      </c>
      <c r="C81" s="1">
        <v>180</v>
      </c>
      <c r="D81" s="1">
        <v>795</v>
      </c>
      <c r="E81" s="1">
        <v>216</v>
      </c>
      <c r="F81" s="1">
        <v>265</v>
      </c>
      <c r="G81" s="8">
        <v>0.3</v>
      </c>
      <c r="H81" s="1">
        <v>40</v>
      </c>
      <c r="I81" s="1" t="s">
        <v>38</v>
      </c>
      <c r="J81" s="1"/>
      <c r="K81" s="1">
        <v>236</v>
      </c>
      <c r="L81" s="1">
        <f t="shared" si="17"/>
        <v>-20</v>
      </c>
      <c r="M81" s="1"/>
      <c r="N81" s="1"/>
      <c r="O81" s="1"/>
      <c r="P81" s="1">
        <f t="shared" si="18"/>
        <v>43.2</v>
      </c>
      <c r="Q81" s="5">
        <f t="shared" si="15"/>
        <v>296.60000000000002</v>
      </c>
      <c r="R81" s="5"/>
      <c r="S81" s="1"/>
      <c r="T81" s="1">
        <f t="shared" si="19"/>
        <v>13</v>
      </c>
      <c r="U81" s="1">
        <f t="shared" si="20"/>
        <v>6.1342592592592586</v>
      </c>
      <c r="V81" s="1">
        <v>36.799999999999997</v>
      </c>
      <c r="W81" s="1">
        <v>38.4</v>
      </c>
      <c r="X81" s="1">
        <v>33.200000000000003</v>
      </c>
      <c r="Y81" s="1">
        <v>48.4</v>
      </c>
      <c r="Z81" s="1">
        <v>10.8</v>
      </c>
      <c r="AA81" s="1">
        <v>36.799999999999997</v>
      </c>
      <c r="AB81" s="1">
        <v>30.6</v>
      </c>
      <c r="AC81" s="1">
        <v>26.4</v>
      </c>
      <c r="AD81" s="1">
        <v>24.2</v>
      </c>
      <c r="AE81" s="1">
        <v>25</v>
      </c>
      <c r="AF81" s="1"/>
      <c r="AG81" s="1">
        <f t="shared" si="16"/>
        <v>88.98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43</v>
      </c>
      <c r="C82" s="1">
        <v>23</v>
      </c>
      <c r="D82" s="1">
        <v>424</v>
      </c>
      <c r="E82" s="1">
        <v>157</v>
      </c>
      <c r="F82" s="1">
        <v>277</v>
      </c>
      <c r="G82" s="8">
        <v>0.3</v>
      </c>
      <c r="H82" s="1">
        <v>40</v>
      </c>
      <c r="I82" s="1" t="s">
        <v>38</v>
      </c>
      <c r="J82" s="1"/>
      <c r="K82" s="1">
        <v>168</v>
      </c>
      <c r="L82" s="1">
        <f t="shared" si="17"/>
        <v>-11</v>
      </c>
      <c r="M82" s="1"/>
      <c r="N82" s="1"/>
      <c r="O82" s="1"/>
      <c r="P82" s="1">
        <f t="shared" si="18"/>
        <v>31.4</v>
      </c>
      <c r="Q82" s="5">
        <f t="shared" si="15"/>
        <v>131.19999999999999</v>
      </c>
      <c r="R82" s="5"/>
      <c r="S82" s="1"/>
      <c r="T82" s="1">
        <f t="shared" si="19"/>
        <v>13</v>
      </c>
      <c r="U82" s="1">
        <f t="shared" si="20"/>
        <v>8.8216560509554149</v>
      </c>
      <c r="V82" s="1">
        <v>34</v>
      </c>
      <c r="W82" s="1">
        <v>33</v>
      </c>
      <c r="X82" s="1">
        <v>32.200000000000003</v>
      </c>
      <c r="Y82" s="1">
        <v>35</v>
      </c>
      <c r="Z82" s="1">
        <v>11.2</v>
      </c>
      <c r="AA82" s="1">
        <v>27.6</v>
      </c>
      <c r="AB82" s="1">
        <v>21.8</v>
      </c>
      <c r="AC82" s="1">
        <v>25.4</v>
      </c>
      <c r="AD82" s="1">
        <v>17.8</v>
      </c>
      <c r="AE82" s="1">
        <v>10</v>
      </c>
      <c r="AF82" s="1"/>
      <c r="AG82" s="1">
        <f t="shared" si="16"/>
        <v>39.359999999999992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126</v>
      </c>
      <c r="B83" s="1" t="s">
        <v>43</v>
      </c>
      <c r="C83" s="1">
        <v>36</v>
      </c>
      <c r="D83" s="1">
        <v>439</v>
      </c>
      <c r="E83" s="1">
        <v>73</v>
      </c>
      <c r="F83" s="1">
        <v>193</v>
      </c>
      <c r="G83" s="8">
        <v>0.12</v>
      </c>
      <c r="H83" s="1">
        <v>45</v>
      </c>
      <c r="I83" s="1" t="s">
        <v>38</v>
      </c>
      <c r="J83" s="1"/>
      <c r="K83" s="1">
        <v>79</v>
      </c>
      <c r="L83" s="1">
        <f t="shared" si="17"/>
        <v>-6</v>
      </c>
      <c r="M83" s="1"/>
      <c r="N83" s="1"/>
      <c r="O83" s="1"/>
      <c r="P83" s="1">
        <f t="shared" si="18"/>
        <v>14.6</v>
      </c>
      <c r="Q83" s="5"/>
      <c r="R83" s="5"/>
      <c r="S83" s="1"/>
      <c r="T83" s="1">
        <f t="shared" si="19"/>
        <v>13.219178082191782</v>
      </c>
      <c r="U83" s="1">
        <f t="shared" si="20"/>
        <v>13.219178082191782</v>
      </c>
      <c r="V83" s="1">
        <v>19</v>
      </c>
      <c r="W83" s="1">
        <v>16.8</v>
      </c>
      <c r="X83" s="1">
        <v>21.4</v>
      </c>
      <c r="Y83" s="1">
        <v>17.8</v>
      </c>
      <c r="Z83" s="1">
        <v>7.8</v>
      </c>
      <c r="AA83" s="1">
        <v>17</v>
      </c>
      <c r="AB83" s="1">
        <v>11.8</v>
      </c>
      <c r="AC83" s="1">
        <v>11.2</v>
      </c>
      <c r="AD83" s="1">
        <v>14</v>
      </c>
      <c r="AE83" s="1">
        <v>11</v>
      </c>
      <c r="AF83" s="1"/>
      <c r="AG83" s="1">
        <f t="shared" si="16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43</v>
      </c>
      <c r="C84" s="1">
        <v>111</v>
      </c>
      <c r="D84" s="1">
        <v>104</v>
      </c>
      <c r="E84" s="1">
        <v>76</v>
      </c>
      <c r="F84" s="1">
        <v>111</v>
      </c>
      <c r="G84" s="8">
        <v>7.0000000000000007E-2</v>
      </c>
      <c r="H84" s="1">
        <v>60</v>
      </c>
      <c r="I84" s="1" t="s">
        <v>38</v>
      </c>
      <c r="J84" s="1"/>
      <c r="K84" s="1">
        <v>78</v>
      </c>
      <c r="L84" s="1">
        <f t="shared" si="17"/>
        <v>-2</v>
      </c>
      <c r="M84" s="1"/>
      <c r="N84" s="1"/>
      <c r="O84" s="1"/>
      <c r="P84" s="1">
        <f t="shared" si="18"/>
        <v>15.2</v>
      </c>
      <c r="Q84" s="5">
        <f t="shared" si="15"/>
        <v>86.6</v>
      </c>
      <c r="R84" s="5"/>
      <c r="S84" s="1"/>
      <c r="T84" s="1">
        <f t="shared" si="19"/>
        <v>13</v>
      </c>
      <c r="U84" s="1">
        <f t="shared" si="20"/>
        <v>7.302631578947369</v>
      </c>
      <c r="V84" s="1">
        <v>14.2</v>
      </c>
      <c r="W84" s="1">
        <v>13.2</v>
      </c>
      <c r="X84" s="1">
        <v>11.2</v>
      </c>
      <c r="Y84" s="1">
        <v>17.2</v>
      </c>
      <c r="Z84" s="1">
        <v>12</v>
      </c>
      <c r="AA84" s="1">
        <v>14.6</v>
      </c>
      <c r="AB84" s="1">
        <v>12.4</v>
      </c>
      <c r="AC84" s="1">
        <v>12.6</v>
      </c>
      <c r="AD84" s="1">
        <v>11</v>
      </c>
      <c r="AE84" s="1">
        <v>10.6</v>
      </c>
      <c r="AF84" s="1"/>
      <c r="AG84" s="1">
        <f t="shared" si="16"/>
        <v>6.0620000000000003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128</v>
      </c>
      <c r="B85" s="1" t="s">
        <v>43</v>
      </c>
      <c r="C85" s="1">
        <v>87</v>
      </c>
      <c r="D85" s="1">
        <v>90</v>
      </c>
      <c r="E85" s="1">
        <v>29</v>
      </c>
      <c r="F85" s="1">
        <v>107</v>
      </c>
      <c r="G85" s="8">
        <v>0.12</v>
      </c>
      <c r="H85" s="1">
        <v>90</v>
      </c>
      <c r="I85" s="1" t="s">
        <v>38</v>
      </c>
      <c r="J85" s="1"/>
      <c r="K85" s="1">
        <v>29</v>
      </c>
      <c r="L85" s="1">
        <f t="shared" si="17"/>
        <v>0</v>
      </c>
      <c r="M85" s="1"/>
      <c r="N85" s="1"/>
      <c r="O85" s="1"/>
      <c r="P85" s="1">
        <f t="shared" si="18"/>
        <v>5.8</v>
      </c>
      <c r="Q85" s="5"/>
      <c r="R85" s="5"/>
      <c r="S85" s="1"/>
      <c r="T85" s="1">
        <f t="shared" si="19"/>
        <v>18.448275862068964</v>
      </c>
      <c r="U85" s="1">
        <f t="shared" si="20"/>
        <v>18.448275862068964</v>
      </c>
      <c r="V85" s="1">
        <v>9.8000000000000007</v>
      </c>
      <c r="W85" s="1">
        <v>9.1999999999999993</v>
      </c>
      <c r="X85" s="1">
        <v>7</v>
      </c>
      <c r="Y85" s="1">
        <v>12.6</v>
      </c>
      <c r="Z85" s="1">
        <v>8.4</v>
      </c>
      <c r="AA85" s="1">
        <v>15.4</v>
      </c>
      <c r="AB85" s="1">
        <v>9</v>
      </c>
      <c r="AC85" s="1">
        <v>9</v>
      </c>
      <c r="AD85" s="1">
        <v>11.8</v>
      </c>
      <c r="AE85" s="1">
        <v>16.8</v>
      </c>
      <c r="AF85" s="1"/>
      <c r="AG85" s="1">
        <f t="shared" si="16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0" t="s">
        <v>129</v>
      </c>
      <c r="B86" s="1" t="s">
        <v>37</v>
      </c>
      <c r="C86" s="1"/>
      <c r="D86" s="1"/>
      <c r="E86" s="1"/>
      <c r="F86" s="1"/>
      <c r="G86" s="8">
        <v>1</v>
      </c>
      <c r="H86" s="1">
        <v>180</v>
      </c>
      <c r="I86" s="1" t="s">
        <v>38</v>
      </c>
      <c r="J86" s="1"/>
      <c r="K86" s="1"/>
      <c r="L86" s="1">
        <f t="shared" si="17"/>
        <v>0</v>
      </c>
      <c r="M86" s="1"/>
      <c r="N86" s="1"/>
      <c r="O86" s="1"/>
      <c r="P86" s="1">
        <f t="shared" si="18"/>
        <v>0</v>
      </c>
      <c r="Q86" s="18">
        <v>4</v>
      </c>
      <c r="R86" s="5"/>
      <c r="S86" s="1"/>
      <c r="T86" s="1" t="e">
        <f t="shared" si="19"/>
        <v>#DIV/0!</v>
      </c>
      <c r="U86" s="1" t="e">
        <f t="shared" si="20"/>
        <v>#DIV/0!</v>
      </c>
      <c r="V86" s="1">
        <v>0</v>
      </c>
      <c r="W86" s="1">
        <v>0.14099999999999999</v>
      </c>
      <c r="X86" s="1">
        <v>0.14099999999999999</v>
      </c>
      <c r="Y86" s="1">
        <v>0</v>
      </c>
      <c r="Z86" s="1">
        <v>6.3395999999999999</v>
      </c>
      <c r="AA86" s="1">
        <v>1.641</v>
      </c>
      <c r="AB86" s="1">
        <v>0.71399999999999997</v>
      </c>
      <c r="AC86" s="1">
        <v>0.71499999999999997</v>
      </c>
      <c r="AD86" s="1">
        <v>1.2558</v>
      </c>
      <c r="AE86" s="1">
        <v>0.13880000000000001</v>
      </c>
      <c r="AF86" s="10" t="s">
        <v>130</v>
      </c>
      <c r="AG86" s="1">
        <f t="shared" si="16"/>
        <v>4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43</v>
      </c>
      <c r="C87" s="1">
        <v>186</v>
      </c>
      <c r="D87" s="1">
        <v>364</v>
      </c>
      <c r="E87" s="1">
        <v>111</v>
      </c>
      <c r="F87" s="1">
        <v>305</v>
      </c>
      <c r="G87" s="8">
        <v>7.0000000000000007E-2</v>
      </c>
      <c r="H87" s="1">
        <v>90</v>
      </c>
      <c r="I87" s="1" t="s">
        <v>38</v>
      </c>
      <c r="J87" s="1"/>
      <c r="K87" s="1">
        <v>112</v>
      </c>
      <c r="L87" s="1">
        <f t="shared" si="17"/>
        <v>-1</v>
      </c>
      <c r="M87" s="1"/>
      <c r="N87" s="1"/>
      <c r="O87" s="1"/>
      <c r="P87" s="1">
        <f t="shared" si="18"/>
        <v>22.2</v>
      </c>
      <c r="Q87" s="5"/>
      <c r="R87" s="5"/>
      <c r="S87" s="1"/>
      <c r="T87" s="1">
        <f t="shared" si="19"/>
        <v>13.738738738738739</v>
      </c>
      <c r="U87" s="1">
        <f t="shared" si="20"/>
        <v>13.738738738738739</v>
      </c>
      <c r="V87" s="1">
        <v>31</v>
      </c>
      <c r="W87" s="1">
        <v>24</v>
      </c>
      <c r="X87" s="1">
        <v>26.6</v>
      </c>
      <c r="Y87" s="1">
        <v>34.200000000000003</v>
      </c>
      <c r="Z87" s="1">
        <v>6.2</v>
      </c>
      <c r="AA87" s="1">
        <v>24</v>
      </c>
      <c r="AB87" s="1">
        <v>19.2</v>
      </c>
      <c r="AC87" s="1">
        <v>13</v>
      </c>
      <c r="AD87" s="1">
        <v>19.600000000000001</v>
      </c>
      <c r="AE87" s="1">
        <v>0</v>
      </c>
      <c r="AF87" s="1"/>
      <c r="AG87" s="1">
        <f t="shared" si="16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43</v>
      </c>
      <c r="C88" s="1">
        <v>108</v>
      </c>
      <c r="D88" s="1">
        <v>15</v>
      </c>
      <c r="E88" s="1">
        <v>61</v>
      </c>
      <c r="F88" s="1">
        <v>46</v>
      </c>
      <c r="G88" s="8">
        <v>0.05</v>
      </c>
      <c r="H88" s="1">
        <v>90</v>
      </c>
      <c r="I88" s="1" t="s">
        <v>38</v>
      </c>
      <c r="J88" s="1"/>
      <c r="K88" s="1">
        <v>62</v>
      </c>
      <c r="L88" s="1">
        <f t="shared" si="17"/>
        <v>-1</v>
      </c>
      <c r="M88" s="1"/>
      <c r="N88" s="1"/>
      <c r="O88" s="1"/>
      <c r="P88" s="1">
        <f t="shared" si="18"/>
        <v>12.2</v>
      </c>
      <c r="Q88" s="5">
        <f>12*P88-O88-F88</f>
        <v>100.39999999999998</v>
      </c>
      <c r="R88" s="5"/>
      <c r="S88" s="1"/>
      <c r="T88" s="1">
        <f t="shared" si="19"/>
        <v>11.999999999999998</v>
      </c>
      <c r="U88" s="1">
        <f t="shared" si="20"/>
        <v>3.7704918032786887</v>
      </c>
      <c r="V88" s="1">
        <v>16.600000000000001</v>
      </c>
      <c r="W88" s="1">
        <v>20.8</v>
      </c>
      <c r="X88" s="1">
        <v>22</v>
      </c>
      <c r="Y88" s="1">
        <v>20.399999999999999</v>
      </c>
      <c r="Z88" s="1">
        <v>10.4</v>
      </c>
      <c r="AA88" s="1">
        <v>20.8</v>
      </c>
      <c r="AB88" s="1">
        <v>15.4</v>
      </c>
      <c r="AC88" s="1">
        <v>11.2</v>
      </c>
      <c r="AD88" s="1">
        <v>13.8</v>
      </c>
      <c r="AE88" s="1">
        <v>4.2</v>
      </c>
      <c r="AF88" s="1"/>
      <c r="AG88" s="1">
        <f t="shared" si="16"/>
        <v>5.0199999999999996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133</v>
      </c>
      <c r="B89" s="1" t="s">
        <v>43</v>
      </c>
      <c r="C89" s="1">
        <v>187</v>
      </c>
      <c r="D89" s="1">
        <v>464</v>
      </c>
      <c r="E89" s="1">
        <v>125</v>
      </c>
      <c r="F89" s="1">
        <v>298</v>
      </c>
      <c r="G89" s="8">
        <v>5.5E-2</v>
      </c>
      <c r="H89" s="1">
        <v>90</v>
      </c>
      <c r="I89" s="1" t="s">
        <v>38</v>
      </c>
      <c r="J89" s="1"/>
      <c r="K89" s="1">
        <v>126</v>
      </c>
      <c r="L89" s="1">
        <f t="shared" si="17"/>
        <v>-1</v>
      </c>
      <c r="M89" s="1"/>
      <c r="N89" s="1"/>
      <c r="O89" s="1"/>
      <c r="P89" s="1">
        <f t="shared" si="18"/>
        <v>25</v>
      </c>
      <c r="Q89" s="5">
        <f t="shared" si="15"/>
        <v>27</v>
      </c>
      <c r="R89" s="5"/>
      <c r="S89" s="1"/>
      <c r="T89" s="1">
        <f t="shared" si="19"/>
        <v>13</v>
      </c>
      <c r="U89" s="1">
        <f t="shared" si="20"/>
        <v>11.92</v>
      </c>
      <c r="V89" s="1">
        <v>31.4</v>
      </c>
      <c r="W89" s="1">
        <v>24.8</v>
      </c>
      <c r="X89" s="1">
        <v>32.6</v>
      </c>
      <c r="Y89" s="1">
        <v>35.799999999999997</v>
      </c>
      <c r="Z89" s="1">
        <v>15.8</v>
      </c>
      <c r="AA89" s="1">
        <v>26.2</v>
      </c>
      <c r="AB89" s="1">
        <v>21.4</v>
      </c>
      <c r="AC89" s="1">
        <v>18</v>
      </c>
      <c r="AD89" s="1">
        <v>20.2</v>
      </c>
      <c r="AE89" s="1">
        <v>20.2</v>
      </c>
      <c r="AF89" s="1"/>
      <c r="AG89" s="1">
        <f t="shared" si="16"/>
        <v>1.4850000000000001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134</v>
      </c>
      <c r="B90" s="1" t="s">
        <v>43</v>
      </c>
      <c r="C90" s="1">
        <v>137</v>
      </c>
      <c r="D90" s="1">
        <v>71</v>
      </c>
      <c r="E90" s="1">
        <v>51</v>
      </c>
      <c r="F90" s="1">
        <v>83</v>
      </c>
      <c r="G90" s="8">
        <v>5.5E-2</v>
      </c>
      <c r="H90" s="1">
        <v>90</v>
      </c>
      <c r="I90" s="1" t="s">
        <v>38</v>
      </c>
      <c r="J90" s="1"/>
      <c r="K90" s="1">
        <v>56</v>
      </c>
      <c r="L90" s="1">
        <f t="shared" si="17"/>
        <v>-5</v>
      </c>
      <c r="M90" s="1"/>
      <c r="N90" s="1"/>
      <c r="O90" s="1"/>
      <c r="P90" s="1">
        <f t="shared" si="18"/>
        <v>10.199999999999999</v>
      </c>
      <c r="Q90" s="5">
        <f t="shared" si="15"/>
        <v>49.599999999999994</v>
      </c>
      <c r="R90" s="5"/>
      <c r="S90" s="1"/>
      <c r="T90" s="1">
        <f t="shared" si="19"/>
        <v>13</v>
      </c>
      <c r="U90" s="1">
        <f t="shared" si="20"/>
        <v>8.1372549019607856</v>
      </c>
      <c r="V90" s="1">
        <v>11</v>
      </c>
      <c r="W90" s="1">
        <v>10.199999999999999</v>
      </c>
      <c r="X90" s="1">
        <v>13</v>
      </c>
      <c r="Y90" s="1">
        <v>17</v>
      </c>
      <c r="Z90" s="1">
        <v>10.8</v>
      </c>
      <c r="AA90" s="1">
        <v>15.4</v>
      </c>
      <c r="AB90" s="1">
        <v>11.8</v>
      </c>
      <c r="AC90" s="1">
        <v>13.2</v>
      </c>
      <c r="AD90" s="1">
        <v>15.6</v>
      </c>
      <c r="AE90" s="1">
        <v>17.2</v>
      </c>
      <c r="AF90" s="1"/>
      <c r="AG90" s="1">
        <f t="shared" si="16"/>
        <v>2.7279999999999998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135</v>
      </c>
      <c r="B91" s="1" t="s">
        <v>43</v>
      </c>
      <c r="C91" s="1">
        <v>134</v>
      </c>
      <c r="D91" s="1">
        <v>89</v>
      </c>
      <c r="E91" s="1">
        <v>38</v>
      </c>
      <c r="F91" s="1">
        <v>131</v>
      </c>
      <c r="G91" s="8">
        <v>5.5E-2</v>
      </c>
      <c r="H91" s="1">
        <v>90</v>
      </c>
      <c r="I91" s="1" t="s">
        <v>38</v>
      </c>
      <c r="J91" s="1"/>
      <c r="K91" s="1">
        <v>38</v>
      </c>
      <c r="L91" s="1">
        <f t="shared" si="17"/>
        <v>0</v>
      </c>
      <c r="M91" s="1"/>
      <c r="N91" s="1"/>
      <c r="O91" s="1"/>
      <c r="P91" s="1">
        <f t="shared" si="18"/>
        <v>7.6</v>
      </c>
      <c r="Q91" s="5"/>
      <c r="R91" s="5"/>
      <c r="S91" s="1"/>
      <c r="T91" s="1">
        <f t="shared" si="19"/>
        <v>17.236842105263158</v>
      </c>
      <c r="U91" s="1">
        <f t="shared" si="20"/>
        <v>17.236842105263158</v>
      </c>
      <c r="V91" s="1">
        <v>12.2</v>
      </c>
      <c r="W91" s="1">
        <v>7.8</v>
      </c>
      <c r="X91" s="1">
        <v>8.8000000000000007</v>
      </c>
      <c r="Y91" s="1">
        <v>15.4</v>
      </c>
      <c r="Z91" s="1">
        <v>9.1999999999999993</v>
      </c>
      <c r="AA91" s="1">
        <v>16.8</v>
      </c>
      <c r="AB91" s="1">
        <v>11</v>
      </c>
      <c r="AC91" s="1">
        <v>12</v>
      </c>
      <c r="AD91" s="1">
        <v>11.4</v>
      </c>
      <c r="AE91" s="1">
        <v>15</v>
      </c>
      <c r="AF91" s="21" t="s">
        <v>39</v>
      </c>
      <c r="AG91" s="1">
        <f t="shared" si="16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136</v>
      </c>
      <c r="B92" s="1" t="s">
        <v>43</v>
      </c>
      <c r="C92" s="1">
        <v>331</v>
      </c>
      <c r="D92" s="1">
        <v>868</v>
      </c>
      <c r="E92" s="1">
        <v>465</v>
      </c>
      <c r="F92" s="1">
        <v>700</v>
      </c>
      <c r="G92" s="8">
        <v>0.375</v>
      </c>
      <c r="H92" s="1">
        <v>50</v>
      </c>
      <c r="I92" s="1" t="s">
        <v>38</v>
      </c>
      <c r="J92" s="1"/>
      <c r="K92" s="1">
        <v>499</v>
      </c>
      <c r="L92" s="1">
        <f t="shared" si="17"/>
        <v>-34</v>
      </c>
      <c r="M92" s="1"/>
      <c r="N92" s="1"/>
      <c r="O92" s="1">
        <v>500</v>
      </c>
      <c r="P92" s="1">
        <f t="shared" si="18"/>
        <v>93</v>
      </c>
      <c r="Q92" s="5">
        <f t="shared" si="15"/>
        <v>9</v>
      </c>
      <c r="R92" s="5"/>
      <c r="S92" s="1"/>
      <c r="T92" s="1">
        <f t="shared" si="19"/>
        <v>13</v>
      </c>
      <c r="U92" s="1">
        <f t="shared" si="20"/>
        <v>12.903225806451612</v>
      </c>
      <c r="V92" s="1">
        <v>102.8</v>
      </c>
      <c r="W92" s="1">
        <v>83.8</v>
      </c>
      <c r="X92" s="1">
        <v>101.4</v>
      </c>
      <c r="Y92" s="1">
        <v>111.4</v>
      </c>
      <c r="Z92" s="1">
        <v>31</v>
      </c>
      <c r="AA92" s="1">
        <v>86.4</v>
      </c>
      <c r="AB92" s="1">
        <v>74.8</v>
      </c>
      <c r="AC92" s="1">
        <v>65.400000000000006</v>
      </c>
      <c r="AD92" s="1">
        <v>64</v>
      </c>
      <c r="AE92" s="1">
        <v>63.4</v>
      </c>
      <c r="AF92" s="1"/>
      <c r="AG92" s="1">
        <f t="shared" si="16"/>
        <v>3.375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137</v>
      </c>
      <c r="B93" s="1" t="s">
        <v>43</v>
      </c>
      <c r="C93" s="1">
        <v>259</v>
      </c>
      <c r="D93" s="1">
        <v>471</v>
      </c>
      <c r="E93" s="19">
        <f>166+E98</f>
        <v>214</v>
      </c>
      <c r="F93" s="19">
        <f>436+F98</f>
        <v>431</v>
      </c>
      <c r="G93" s="8">
        <v>7.0000000000000007E-2</v>
      </c>
      <c r="H93" s="1">
        <v>90</v>
      </c>
      <c r="I93" s="1" t="s">
        <v>38</v>
      </c>
      <c r="J93" s="1"/>
      <c r="K93" s="1">
        <v>174</v>
      </c>
      <c r="L93" s="1">
        <f t="shared" si="17"/>
        <v>40</v>
      </c>
      <c r="M93" s="1"/>
      <c r="N93" s="1"/>
      <c r="O93" s="1"/>
      <c r="P93" s="1">
        <f t="shared" si="18"/>
        <v>42.8</v>
      </c>
      <c r="Q93" s="5">
        <f t="shared" si="15"/>
        <v>125.39999999999998</v>
      </c>
      <c r="R93" s="5"/>
      <c r="S93" s="1"/>
      <c r="T93" s="1">
        <f t="shared" si="19"/>
        <v>13</v>
      </c>
      <c r="U93" s="1">
        <f t="shared" si="20"/>
        <v>10.070093457943926</v>
      </c>
      <c r="V93" s="1">
        <v>53</v>
      </c>
      <c r="W93" s="1">
        <v>35</v>
      </c>
      <c r="X93" s="1">
        <v>39.4</v>
      </c>
      <c r="Y93" s="1">
        <v>47</v>
      </c>
      <c r="Z93" s="1">
        <v>20</v>
      </c>
      <c r="AA93" s="1">
        <v>38.200000000000003</v>
      </c>
      <c r="AB93" s="1">
        <v>27.4</v>
      </c>
      <c r="AC93" s="1">
        <v>25.6</v>
      </c>
      <c r="AD93" s="1">
        <v>23.8</v>
      </c>
      <c r="AE93" s="1">
        <v>0</v>
      </c>
      <c r="AF93" s="1"/>
      <c r="AG93" s="1">
        <f t="shared" si="16"/>
        <v>8.7779999999999987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43</v>
      </c>
      <c r="C94" s="1">
        <v>214</v>
      </c>
      <c r="D94" s="1">
        <v>476</v>
      </c>
      <c r="E94" s="1">
        <v>196</v>
      </c>
      <c r="F94" s="1">
        <v>453</v>
      </c>
      <c r="G94" s="8">
        <v>7.0000000000000007E-2</v>
      </c>
      <c r="H94" s="1">
        <v>90</v>
      </c>
      <c r="I94" s="1" t="s">
        <v>38</v>
      </c>
      <c r="J94" s="1"/>
      <c r="K94" s="1">
        <v>198</v>
      </c>
      <c r="L94" s="1">
        <f t="shared" si="17"/>
        <v>-2</v>
      </c>
      <c r="M94" s="1"/>
      <c r="N94" s="1"/>
      <c r="O94" s="1"/>
      <c r="P94" s="1">
        <f t="shared" si="18"/>
        <v>39.200000000000003</v>
      </c>
      <c r="Q94" s="5">
        <f t="shared" si="15"/>
        <v>56.600000000000023</v>
      </c>
      <c r="R94" s="5"/>
      <c r="S94" s="1"/>
      <c r="T94" s="1">
        <f t="shared" si="19"/>
        <v>13</v>
      </c>
      <c r="U94" s="1">
        <f t="shared" si="20"/>
        <v>11.556122448979592</v>
      </c>
      <c r="V94" s="1">
        <v>47</v>
      </c>
      <c r="W94" s="1">
        <v>38.799999999999997</v>
      </c>
      <c r="X94" s="1">
        <v>41.6</v>
      </c>
      <c r="Y94" s="1">
        <v>47.8</v>
      </c>
      <c r="Z94" s="1">
        <v>17.2</v>
      </c>
      <c r="AA94" s="1">
        <v>35.6</v>
      </c>
      <c r="AB94" s="1">
        <v>26.2</v>
      </c>
      <c r="AC94" s="1">
        <v>24.8</v>
      </c>
      <c r="AD94" s="1">
        <v>20.6</v>
      </c>
      <c r="AE94" s="1">
        <v>0</v>
      </c>
      <c r="AF94" s="1"/>
      <c r="AG94" s="1">
        <f t="shared" si="16"/>
        <v>3.962000000000002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5" t="s">
        <v>139</v>
      </c>
      <c r="B95" s="15" t="s">
        <v>43</v>
      </c>
      <c r="C95" s="15">
        <v>-10</v>
      </c>
      <c r="D95" s="15">
        <v>10</v>
      </c>
      <c r="E95" s="15"/>
      <c r="F95" s="15"/>
      <c r="G95" s="16">
        <v>0</v>
      </c>
      <c r="H95" s="15" t="e">
        <v>#N/A</v>
      </c>
      <c r="I95" s="15" t="s">
        <v>140</v>
      </c>
      <c r="J95" s="15" t="s">
        <v>81</v>
      </c>
      <c r="K95" s="15"/>
      <c r="L95" s="15">
        <f t="shared" si="17"/>
        <v>0</v>
      </c>
      <c r="M95" s="15"/>
      <c r="N95" s="15"/>
      <c r="O95" s="15"/>
      <c r="P95" s="15">
        <f t="shared" si="18"/>
        <v>0</v>
      </c>
      <c r="Q95" s="17"/>
      <c r="R95" s="17"/>
      <c r="S95" s="15"/>
      <c r="T95" s="15" t="e">
        <f t="shared" si="19"/>
        <v>#DIV/0!</v>
      </c>
      <c r="U95" s="15" t="e">
        <f t="shared" si="20"/>
        <v>#DIV/0!</v>
      </c>
      <c r="V95" s="15">
        <v>1.2</v>
      </c>
      <c r="W95" s="15">
        <v>0.8</v>
      </c>
      <c r="X95" s="15">
        <v>0.8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/>
      <c r="AG95" s="15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5" t="s">
        <v>141</v>
      </c>
      <c r="B96" s="15" t="s">
        <v>43</v>
      </c>
      <c r="C96" s="15">
        <v>-245</v>
      </c>
      <c r="D96" s="15">
        <v>6</v>
      </c>
      <c r="E96" s="19">
        <v>263</v>
      </c>
      <c r="F96" s="19">
        <v>-504</v>
      </c>
      <c r="G96" s="16">
        <v>0</v>
      </c>
      <c r="H96" s="15" t="e">
        <v>#N/A</v>
      </c>
      <c r="I96" s="15" t="s">
        <v>140</v>
      </c>
      <c r="J96" s="15" t="s">
        <v>88</v>
      </c>
      <c r="K96" s="15">
        <v>265</v>
      </c>
      <c r="L96" s="15">
        <f t="shared" si="17"/>
        <v>-2</v>
      </c>
      <c r="M96" s="15"/>
      <c r="N96" s="15"/>
      <c r="O96" s="15"/>
      <c r="P96" s="15">
        <f t="shared" si="18"/>
        <v>52.6</v>
      </c>
      <c r="Q96" s="17"/>
      <c r="R96" s="17"/>
      <c r="S96" s="15"/>
      <c r="T96" s="15">
        <f t="shared" si="19"/>
        <v>-9.5817490494296571</v>
      </c>
      <c r="U96" s="15">
        <f t="shared" si="20"/>
        <v>-9.5817490494296571</v>
      </c>
      <c r="V96" s="15">
        <v>66.400000000000006</v>
      </c>
      <c r="W96" s="15">
        <v>35</v>
      </c>
      <c r="X96" s="15">
        <v>48.6</v>
      </c>
      <c r="Y96" s="15">
        <v>78.599999999999994</v>
      </c>
      <c r="Z96" s="15">
        <v>31</v>
      </c>
      <c r="AA96" s="15">
        <v>55.8</v>
      </c>
      <c r="AB96" s="15">
        <v>32.799999999999997</v>
      </c>
      <c r="AC96" s="15">
        <v>36</v>
      </c>
      <c r="AD96" s="15">
        <v>38.799999999999997</v>
      </c>
      <c r="AE96" s="15">
        <v>37.6</v>
      </c>
      <c r="AF96" s="15"/>
      <c r="AG96" s="15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5" t="s">
        <v>142</v>
      </c>
      <c r="B97" s="15" t="s">
        <v>43</v>
      </c>
      <c r="C97" s="15">
        <v>-360</v>
      </c>
      <c r="D97" s="15">
        <v>584</v>
      </c>
      <c r="E97" s="19">
        <v>235</v>
      </c>
      <c r="F97" s="19">
        <v>-12</v>
      </c>
      <c r="G97" s="16">
        <v>0</v>
      </c>
      <c r="H97" s="15" t="e">
        <v>#N/A</v>
      </c>
      <c r="I97" s="15" t="s">
        <v>140</v>
      </c>
      <c r="J97" s="15" t="s">
        <v>105</v>
      </c>
      <c r="K97" s="15">
        <v>282</v>
      </c>
      <c r="L97" s="15">
        <f t="shared" si="17"/>
        <v>-47</v>
      </c>
      <c r="M97" s="15"/>
      <c r="N97" s="15"/>
      <c r="O97" s="15"/>
      <c r="P97" s="15">
        <f t="shared" si="18"/>
        <v>47</v>
      </c>
      <c r="Q97" s="17"/>
      <c r="R97" s="17"/>
      <c r="S97" s="15"/>
      <c r="T97" s="15">
        <f t="shared" si="19"/>
        <v>-0.25531914893617019</v>
      </c>
      <c r="U97" s="15">
        <f t="shared" si="20"/>
        <v>-0.25531914893617019</v>
      </c>
      <c r="V97" s="15">
        <v>71.400000000000006</v>
      </c>
      <c r="W97" s="15">
        <v>32.4</v>
      </c>
      <c r="X97" s="15">
        <v>52.4</v>
      </c>
      <c r="Y97" s="15">
        <v>86</v>
      </c>
      <c r="Z97" s="15">
        <v>27</v>
      </c>
      <c r="AA97" s="15">
        <v>52.2</v>
      </c>
      <c r="AB97" s="15">
        <v>32</v>
      </c>
      <c r="AC97" s="15">
        <v>34.4</v>
      </c>
      <c r="AD97" s="15">
        <v>28.6</v>
      </c>
      <c r="AE97" s="15">
        <v>31.6</v>
      </c>
      <c r="AF97" s="15"/>
      <c r="AG97" s="15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5" t="s">
        <v>143</v>
      </c>
      <c r="B98" s="15" t="s">
        <v>43</v>
      </c>
      <c r="C98" s="15">
        <v>-53</v>
      </c>
      <c r="D98" s="15">
        <v>96</v>
      </c>
      <c r="E98" s="19">
        <v>48</v>
      </c>
      <c r="F98" s="19">
        <v>-5</v>
      </c>
      <c r="G98" s="16">
        <v>0</v>
      </c>
      <c r="H98" s="15" t="e">
        <v>#N/A</v>
      </c>
      <c r="I98" s="15" t="s">
        <v>140</v>
      </c>
      <c r="J98" s="15" t="s">
        <v>137</v>
      </c>
      <c r="K98" s="15">
        <v>49</v>
      </c>
      <c r="L98" s="15">
        <f t="shared" si="17"/>
        <v>-1</v>
      </c>
      <c r="M98" s="15"/>
      <c r="N98" s="15"/>
      <c r="O98" s="15"/>
      <c r="P98" s="15">
        <f t="shared" si="18"/>
        <v>9.6</v>
      </c>
      <c r="Q98" s="17"/>
      <c r="R98" s="17"/>
      <c r="S98" s="15"/>
      <c r="T98" s="15">
        <f t="shared" si="19"/>
        <v>-0.52083333333333337</v>
      </c>
      <c r="U98" s="15">
        <f t="shared" si="20"/>
        <v>-0.52083333333333337</v>
      </c>
      <c r="V98" s="15">
        <v>10.6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/>
      <c r="AG98" s="15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5" t="s">
        <v>144</v>
      </c>
      <c r="B99" s="15" t="s">
        <v>37</v>
      </c>
      <c r="C99" s="15">
        <v>-95.909000000000006</v>
      </c>
      <c r="D99" s="15">
        <v>2.4940000000000002</v>
      </c>
      <c r="E99" s="19">
        <v>121.31</v>
      </c>
      <c r="F99" s="19">
        <v>-214.76</v>
      </c>
      <c r="G99" s="16">
        <v>0</v>
      </c>
      <c r="H99" s="15" t="e">
        <v>#N/A</v>
      </c>
      <c r="I99" s="15" t="s">
        <v>140</v>
      </c>
      <c r="J99" s="15" t="s">
        <v>54</v>
      </c>
      <c r="K99" s="15">
        <v>122.5</v>
      </c>
      <c r="L99" s="15">
        <f t="shared" si="17"/>
        <v>-1.1899999999999977</v>
      </c>
      <c r="M99" s="15"/>
      <c r="N99" s="15"/>
      <c r="O99" s="15"/>
      <c r="P99" s="15">
        <f t="shared" si="18"/>
        <v>24.262</v>
      </c>
      <c r="Q99" s="17"/>
      <c r="R99" s="17"/>
      <c r="S99" s="15"/>
      <c r="T99" s="15">
        <f t="shared" si="19"/>
        <v>-8.8517022504327745</v>
      </c>
      <c r="U99" s="15">
        <f t="shared" si="20"/>
        <v>-8.8517022504327745</v>
      </c>
      <c r="V99" s="15">
        <v>51.949399999999997</v>
      </c>
      <c r="W99" s="15">
        <v>7.8391999999999999</v>
      </c>
      <c r="X99" s="15">
        <v>28.072600000000001</v>
      </c>
      <c r="Y99" s="15">
        <v>84.9238</v>
      </c>
      <c r="Z99" s="15">
        <v>13.0174</v>
      </c>
      <c r="AA99" s="15">
        <v>54.056600000000003</v>
      </c>
      <c r="AB99" s="15">
        <v>39.904200000000003</v>
      </c>
      <c r="AC99" s="15">
        <v>28.117799999999999</v>
      </c>
      <c r="AD99" s="15">
        <v>48.302199999999999</v>
      </c>
      <c r="AE99" s="15">
        <v>37.192799999999998</v>
      </c>
      <c r="AF99" s="15"/>
      <c r="AG99" s="15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5" t="s">
        <v>145</v>
      </c>
      <c r="B100" s="15" t="s">
        <v>37</v>
      </c>
      <c r="C100" s="15">
        <v>-67.835999999999999</v>
      </c>
      <c r="D100" s="15">
        <v>67.835999999999999</v>
      </c>
      <c r="E100" s="19">
        <v>17.614999999999998</v>
      </c>
      <c r="F100" s="19">
        <v>-17.614999999999998</v>
      </c>
      <c r="G100" s="16">
        <v>0</v>
      </c>
      <c r="H100" s="15" t="e">
        <v>#N/A</v>
      </c>
      <c r="I100" s="15" t="s">
        <v>140</v>
      </c>
      <c r="J100" s="15" t="s">
        <v>79</v>
      </c>
      <c r="K100" s="15">
        <v>60.2</v>
      </c>
      <c r="L100" s="15">
        <f t="shared" si="17"/>
        <v>-42.585000000000008</v>
      </c>
      <c r="M100" s="15"/>
      <c r="N100" s="15"/>
      <c r="O100" s="15"/>
      <c r="P100" s="15">
        <f t="shared" si="18"/>
        <v>3.5229999999999997</v>
      </c>
      <c r="Q100" s="17"/>
      <c r="R100" s="17"/>
      <c r="S100" s="15"/>
      <c r="T100" s="15">
        <f t="shared" si="19"/>
        <v>-5</v>
      </c>
      <c r="U100" s="15">
        <f t="shared" si="20"/>
        <v>-5</v>
      </c>
      <c r="V100" s="15">
        <v>9.9413999999999998</v>
      </c>
      <c r="W100" s="15">
        <v>1.3109999999999999</v>
      </c>
      <c r="X100" s="15">
        <v>1.1656</v>
      </c>
      <c r="Y100" s="15">
        <v>0.72260000000000002</v>
      </c>
      <c r="Z100" s="15">
        <v>4.4859999999999998</v>
      </c>
      <c r="AA100" s="15">
        <v>4.6403999999999996</v>
      </c>
      <c r="AB100" s="15">
        <v>3.3311999999999999</v>
      </c>
      <c r="AC100" s="15">
        <v>3.1798000000000002</v>
      </c>
      <c r="AD100" s="15">
        <v>1.8904000000000001</v>
      </c>
      <c r="AE100" s="15">
        <v>2.8946000000000001</v>
      </c>
      <c r="AF100" s="15"/>
      <c r="AG100" s="15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G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2025-08-18T09:42:04Z</dcterms:created>
  <dcterms:modified xsi:type="dcterms:W3CDTF">2025-08-18T10:01:35Z</dcterms:modified>
</cp:coreProperties>
</file>