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42760AEA-A272-4EB0-8F4C-3A87FFF2E58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P492" i="1" s="1"/>
  <c r="BO491" i="1"/>
  <c r="BM491" i="1"/>
  <c r="Y491" i="1"/>
  <c r="Y494" i="1" s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BP464" i="1" s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BP418" i="1" s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Y363" i="1" s="1"/>
  <c r="P361" i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X342" i="1"/>
  <c r="Y341" i="1"/>
  <c r="X341" i="1"/>
  <c r="BP340" i="1"/>
  <c r="BO340" i="1"/>
  <c r="BN340" i="1"/>
  <c r="BM340" i="1"/>
  <c r="Z340" i="1"/>
  <c r="Y340" i="1"/>
  <c r="P340" i="1"/>
  <c r="BO339" i="1"/>
  <c r="BM339" i="1"/>
  <c r="Y339" i="1"/>
  <c r="P339" i="1"/>
  <c r="BO338" i="1"/>
  <c r="BM338" i="1"/>
  <c r="Y338" i="1"/>
  <c r="P338" i="1"/>
  <c r="X335" i="1"/>
  <c r="X334" i="1"/>
  <c r="BO333" i="1"/>
  <c r="BM333" i="1"/>
  <c r="Y333" i="1"/>
  <c r="BP333" i="1" s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X322" i="1"/>
  <c r="X321" i="1"/>
  <c r="BO320" i="1"/>
  <c r="BM320" i="1"/>
  <c r="Y320" i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BP313" i="1" s="1"/>
  <c r="P313" i="1"/>
  <c r="BO312" i="1"/>
  <c r="BM312" i="1"/>
  <c r="Y312" i="1"/>
  <c r="P312" i="1"/>
  <c r="BO311" i="1"/>
  <c r="BM311" i="1"/>
  <c r="Y311" i="1"/>
  <c r="BP311" i="1" s="1"/>
  <c r="P311" i="1"/>
  <c r="BO310" i="1"/>
  <c r="BM310" i="1"/>
  <c r="Y310" i="1"/>
  <c r="P310" i="1"/>
  <c r="X308" i="1"/>
  <c r="X307" i="1"/>
  <c r="BO306" i="1"/>
  <c r="BM306" i="1"/>
  <c r="Y306" i="1"/>
  <c r="P306" i="1"/>
  <c r="BO305" i="1"/>
  <c r="BM305" i="1"/>
  <c r="Y305" i="1"/>
  <c r="BP305" i="1" s="1"/>
  <c r="P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O301" i="1"/>
  <c r="BM301" i="1"/>
  <c r="Y301" i="1"/>
  <c r="BP301" i="1" s="1"/>
  <c r="P301" i="1"/>
  <c r="BO300" i="1"/>
  <c r="BM300" i="1"/>
  <c r="Y300" i="1"/>
  <c r="P300" i="1"/>
  <c r="X298" i="1"/>
  <c r="X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BP293" i="1" s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Q520" i="1" s="1"/>
  <c r="P286" i="1"/>
  <c r="X283" i="1"/>
  <c r="Y282" i="1"/>
  <c r="X282" i="1"/>
  <c r="BP281" i="1"/>
  <c r="BO281" i="1"/>
  <c r="BN281" i="1"/>
  <c r="BM281" i="1"/>
  <c r="Z281" i="1"/>
  <c r="Z282" i="1" s="1"/>
  <c r="Y281" i="1"/>
  <c r="Y283" i="1" s="1"/>
  <c r="P281" i="1"/>
  <c r="X279" i="1"/>
  <c r="Y278" i="1"/>
  <c r="X278" i="1"/>
  <c r="BP277" i="1"/>
  <c r="BO277" i="1"/>
  <c r="BN277" i="1"/>
  <c r="BM277" i="1"/>
  <c r="Z277" i="1"/>
  <c r="Z278" i="1" s="1"/>
  <c r="Y277" i="1"/>
  <c r="P520" i="1" s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P247" i="1"/>
  <c r="BO246" i="1"/>
  <c r="BM246" i="1"/>
  <c r="Y246" i="1"/>
  <c r="BP246" i="1" s="1"/>
  <c r="P246" i="1"/>
  <c r="BO245" i="1"/>
  <c r="BM245" i="1"/>
  <c r="Y245" i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BP236" i="1" s="1"/>
  <c r="P236" i="1"/>
  <c r="BO235" i="1"/>
  <c r="BM235" i="1"/>
  <c r="Y235" i="1"/>
  <c r="Y237" i="1" s="1"/>
  <c r="P235" i="1"/>
  <c r="X233" i="1"/>
  <c r="X232" i="1"/>
  <c r="BO231" i="1"/>
  <c r="BM231" i="1"/>
  <c r="Y231" i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BP219" i="1" s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O207" i="1"/>
  <c r="BM207" i="1"/>
  <c r="Y207" i="1"/>
  <c r="BP207" i="1" s="1"/>
  <c r="P207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P191" i="1"/>
  <c r="BO191" i="1"/>
  <c r="BN191" i="1"/>
  <c r="BM191" i="1"/>
  <c r="Z191" i="1"/>
  <c r="Y191" i="1"/>
  <c r="P191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O152" i="1"/>
  <c r="BM152" i="1"/>
  <c r="Y152" i="1"/>
  <c r="BP152" i="1" s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BP118" i="1" s="1"/>
  <c r="P118" i="1"/>
  <c r="X116" i="1"/>
  <c r="X115" i="1"/>
  <c r="BO114" i="1"/>
  <c r="BM114" i="1"/>
  <c r="Y114" i="1"/>
  <c r="BP114" i="1" s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1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F10" i="1" s="1"/>
  <c r="D7" i="1"/>
  <c r="Q6" i="1"/>
  <c r="P2" i="1"/>
  <c r="X510" i="1" l="1"/>
  <c r="Y32" i="1"/>
  <c r="Z42" i="1"/>
  <c r="BN42" i="1"/>
  <c r="D520" i="1"/>
  <c r="Z61" i="1"/>
  <c r="BN61" i="1"/>
  <c r="Z77" i="1"/>
  <c r="BN77" i="1"/>
  <c r="Y101" i="1"/>
  <c r="Z106" i="1"/>
  <c r="BN106" i="1"/>
  <c r="Z120" i="1"/>
  <c r="BN120" i="1"/>
  <c r="Z152" i="1"/>
  <c r="BN152" i="1"/>
  <c r="Z170" i="1"/>
  <c r="BN170" i="1"/>
  <c r="Z199" i="1"/>
  <c r="BN199" i="1"/>
  <c r="Z209" i="1"/>
  <c r="BN209" i="1"/>
  <c r="Z219" i="1"/>
  <c r="BN219" i="1"/>
  <c r="Z236" i="1"/>
  <c r="BN236" i="1"/>
  <c r="Z246" i="1"/>
  <c r="BN246" i="1"/>
  <c r="Z257" i="1"/>
  <c r="BN257" i="1"/>
  <c r="Z270" i="1"/>
  <c r="BN270" i="1"/>
  <c r="Z295" i="1"/>
  <c r="BN295" i="1"/>
  <c r="Z311" i="1"/>
  <c r="BN311" i="1"/>
  <c r="Z333" i="1"/>
  <c r="BN333" i="1"/>
  <c r="Z350" i="1"/>
  <c r="BN350" i="1"/>
  <c r="Z373" i="1"/>
  <c r="BN373" i="1"/>
  <c r="Z397" i="1"/>
  <c r="BN397" i="1"/>
  <c r="Z418" i="1"/>
  <c r="BN418" i="1"/>
  <c r="Z441" i="1"/>
  <c r="BN441" i="1"/>
  <c r="Z448" i="1"/>
  <c r="BN448" i="1"/>
  <c r="Z464" i="1"/>
  <c r="BN464" i="1"/>
  <c r="Z491" i="1"/>
  <c r="BN491" i="1"/>
  <c r="BP491" i="1"/>
  <c r="Z492" i="1"/>
  <c r="BN492" i="1"/>
  <c r="Y493" i="1"/>
  <c r="Y266" i="1"/>
  <c r="BP331" i="1"/>
  <c r="BN331" i="1"/>
  <c r="Z331" i="1"/>
  <c r="BP348" i="1"/>
  <c r="BN348" i="1"/>
  <c r="Z348" i="1"/>
  <c r="BP362" i="1"/>
  <c r="BN362" i="1"/>
  <c r="Z362" i="1"/>
  <c r="Y368" i="1"/>
  <c r="Y367" i="1"/>
  <c r="BP366" i="1"/>
  <c r="BN366" i="1"/>
  <c r="Z366" i="1"/>
  <c r="Z367" i="1" s="1"/>
  <c r="BP371" i="1"/>
  <c r="BN371" i="1"/>
  <c r="Z371" i="1"/>
  <c r="BP395" i="1"/>
  <c r="BN395" i="1"/>
  <c r="Z395" i="1"/>
  <c r="BP407" i="1"/>
  <c r="BN407" i="1"/>
  <c r="Z407" i="1"/>
  <c r="Y414" i="1"/>
  <c r="Y413" i="1"/>
  <c r="BP412" i="1"/>
  <c r="BN412" i="1"/>
  <c r="Z412" i="1"/>
  <c r="Z413" i="1" s="1"/>
  <c r="BP416" i="1"/>
  <c r="BN416" i="1"/>
  <c r="Z416" i="1"/>
  <c r="BP439" i="1"/>
  <c r="BN439" i="1"/>
  <c r="Z439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Z22" i="1"/>
  <c r="Z23" i="1" s="1"/>
  <c r="BN22" i="1"/>
  <c r="BP22" i="1"/>
  <c r="Z26" i="1"/>
  <c r="BN26" i="1"/>
  <c r="BP26" i="1"/>
  <c r="Z30" i="1"/>
  <c r="BN30" i="1"/>
  <c r="C520" i="1"/>
  <c r="Z53" i="1"/>
  <c r="BN53" i="1"/>
  <c r="Z57" i="1"/>
  <c r="BN57" i="1"/>
  <c r="Y65" i="1"/>
  <c r="Z63" i="1"/>
  <c r="BN63" i="1"/>
  <c r="Y71" i="1"/>
  <c r="Z75" i="1"/>
  <c r="BN75" i="1"/>
  <c r="Z79" i="1"/>
  <c r="BN79" i="1"/>
  <c r="Z90" i="1"/>
  <c r="BN90" i="1"/>
  <c r="Z95" i="1"/>
  <c r="BN95" i="1"/>
  <c r="BP95" i="1"/>
  <c r="Z99" i="1"/>
  <c r="BN99" i="1"/>
  <c r="F520" i="1"/>
  <c r="Z108" i="1"/>
  <c r="BN108" i="1"/>
  <c r="Y116" i="1"/>
  <c r="Z114" i="1"/>
  <c r="BN114" i="1"/>
  <c r="Y115" i="1"/>
  <c r="Z118" i="1"/>
  <c r="BN118" i="1"/>
  <c r="Z126" i="1"/>
  <c r="BN126" i="1"/>
  <c r="Z131" i="1"/>
  <c r="BN131" i="1"/>
  <c r="Z141" i="1"/>
  <c r="BN141" i="1"/>
  <c r="BP141" i="1"/>
  <c r="Z164" i="1"/>
  <c r="BN164" i="1"/>
  <c r="Z168" i="1"/>
  <c r="BN168" i="1"/>
  <c r="Z176" i="1"/>
  <c r="BN176" i="1"/>
  <c r="Z197" i="1"/>
  <c r="BN197" i="1"/>
  <c r="Z201" i="1"/>
  <c r="BN201" i="1"/>
  <c r="Z207" i="1"/>
  <c r="BN207" i="1"/>
  <c r="Z211" i="1"/>
  <c r="BN211" i="1"/>
  <c r="Z215" i="1"/>
  <c r="BN215" i="1"/>
  <c r="Z226" i="1"/>
  <c r="BN226" i="1"/>
  <c r="Z230" i="1"/>
  <c r="BN230" i="1"/>
  <c r="Z248" i="1"/>
  <c r="BN248" i="1"/>
  <c r="Z255" i="1"/>
  <c r="BN255" i="1"/>
  <c r="Z262" i="1"/>
  <c r="BN262" i="1"/>
  <c r="Z272" i="1"/>
  <c r="BN272" i="1"/>
  <c r="Z293" i="1"/>
  <c r="BN293" i="1"/>
  <c r="Z301" i="1"/>
  <c r="BN301" i="1"/>
  <c r="Z305" i="1"/>
  <c r="BN305" i="1"/>
  <c r="Z313" i="1"/>
  <c r="BN313" i="1"/>
  <c r="Y329" i="1"/>
  <c r="Z327" i="1"/>
  <c r="BN327" i="1"/>
  <c r="Y328" i="1"/>
  <c r="S520" i="1"/>
  <c r="BP338" i="1"/>
  <c r="BN338" i="1"/>
  <c r="Z338" i="1"/>
  <c r="BP352" i="1"/>
  <c r="BN352" i="1"/>
  <c r="Z352" i="1"/>
  <c r="BP383" i="1"/>
  <c r="BN383" i="1"/>
  <c r="Z383" i="1"/>
  <c r="BP399" i="1"/>
  <c r="BN399" i="1"/>
  <c r="Z399" i="1"/>
  <c r="BP436" i="1"/>
  <c r="BN436" i="1"/>
  <c r="Z436" i="1"/>
  <c r="BP443" i="1"/>
  <c r="BN443" i="1"/>
  <c r="Z443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Z503" i="1" s="1"/>
  <c r="Y358" i="1"/>
  <c r="H9" i="1"/>
  <c r="A10" i="1"/>
  <c r="Y33" i="1"/>
  <c r="Y37" i="1"/>
  <c r="Y45" i="1"/>
  <c r="Y49" i="1"/>
  <c r="Y58" i="1"/>
  <c r="Y66" i="1"/>
  <c r="Y72" i="1"/>
  <c r="Y80" i="1"/>
  <c r="Y86" i="1"/>
  <c r="E520" i="1"/>
  <c r="Y92" i="1"/>
  <c r="BP89" i="1"/>
  <c r="BN89" i="1"/>
  <c r="Z89" i="1"/>
  <c r="BP98" i="1"/>
  <c r="BN98" i="1"/>
  <c r="Z98" i="1"/>
  <c r="BP107" i="1"/>
  <c r="BN107" i="1"/>
  <c r="Z107" i="1"/>
  <c r="BP119" i="1"/>
  <c r="BN119" i="1"/>
  <c r="Z119" i="1"/>
  <c r="Z122" i="1" s="1"/>
  <c r="BP132" i="1"/>
  <c r="BN132" i="1"/>
  <c r="Z132" i="1"/>
  <c r="Y134" i="1"/>
  <c r="Y139" i="1"/>
  <c r="BP136" i="1"/>
  <c r="BN136" i="1"/>
  <c r="Z136" i="1"/>
  <c r="Z138" i="1" s="1"/>
  <c r="BP153" i="1"/>
  <c r="BN153" i="1"/>
  <c r="Z153" i="1"/>
  <c r="Y155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0" i="1"/>
  <c r="Y232" i="1"/>
  <c r="BP225" i="1"/>
  <c r="BN225" i="1"/>
  <c r="Z225" i="1"/>
  <c r="Y233" i="1"/>
  <c r="BP229" i="1"/>
  <c r="BN229" i="1"/>
  <c r="Z229" i="1"/>
  <c r="Y241" i="1"/>
  <c r="BP240" i="1"/>
  <c r="BN240" i="1"/>
  <c r="Z240" i="1"/>
  <c r="Z241" i="1" s="1"/>
  <c r="Y242" i="1"/>
  <c r="Y250" i="1"/>
  <c r="BP244" i="1"/>
  <c r="BN244" i="1"/>
  <c r="Z244" i="1"/>
  <c r="Y249" i="1"/>
  <c r="BP247" i="1"/>
  <c r="BN247" i="1"/>
  <c r="Z247" i="1"/>
  <c r="BP271" i="1"/>
  <c r="BN271" i="1"/>
  <c r="Z271" i="1"/>
  <c r="Z273" i="1" s="1"/>
  <c r="O520" i="1"/>
  <c r="Y273" i="1"/>
  <c r="BP347" i="1"/>
  <c r="BN347" i="1"/>
  <c r="Z347" i="1"/>
  <c r="Y353" i="1"/>
  <c r="BP351" i="1"/>
  <c r="BN351" i="1"/>
  <c r="Z351" i="1"/>
  <c r="F9" i="1"/>
  <c r="J9" i="1"/>
  <c r="B520" i="1"/>
  <c r="X511" i="1"/>
  <c r="X512" i="1"/>
  <c r="X514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BN62" i="1"/>
  <c r="Z64" i="1"/>
  <c r="BN64" i="1"/>
  <c r="Z68" i="1"/>
  <c r="Z71" i="1" s="1"/>
  <c r="BN68" i="1"/>
  <c r="BP68" i="1"/>
  <c r="Z70" i="1"/>
  <c r="BN70" i="1"/>
  <c r="Z74" i="1"/>
  <c r="BN74" i="1"/>
  <c r="BP74" i="1"/>
  <c r="Z76" i="1"/>
  <c r="BN76" i="1"/>
  <c r="Z78" i="1"/>
  <c r="BN78" i="1"/>
  <c r="Y85" i="1"/>
  <c r="Z84" i="1"/>
  <c r="Z85" i="1" s="1"/>
  <c r="BN84" i="1"/>
  <c r="BP91" i="1"/>
  <c r="BN91" i="1"/>
  <c r="Z91" i="1"/>
  <c r="Y93" i="1"/>
  <c r="BP96" i="1"/>
  <c r="BN96" i="1"/>
  <c r="Z96" i="1"/>
  <c r="BP100" i="1"/>
  <c r="BN100" i="1"/>
  <c r="Z100" i="1"/>
  <c r="Y102" i="1"/>
  <c r="Y110" i="1"/>
  <c r="BP105" i="1"/>
  <c r="BN105" i="1"/>
  <c r="Z105" i="1"/>
  <c r="Y109" i="1"/>
  <c r="BP113" i="1"/>
  <c r="BN113" i="1"/>
  <c r="Z113" i="1"/>
  <c r="Z115" i="1" s="1"/>
  <c r="Y122" i="1"/>
  <c r="BP121" i="1"/>
  <c r="BN121" i="1"/>
  <c r="Z121" i="1"/>
  <c r="Y123" i="1"/>
  <c r="Y128" i="1"/>
  <c r="BP125" i="1"/>
  <c r="BN125" i="1"/>
  <c r="Z125" i="1"/>
  <c r="Z127" i="1" s="1"/>
  <c r="Y138" i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Z154" i="1" s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Y193" i="1"/>
  <c r="BP198" i="1"/>
  <c r="BN198" i="1"/>
  <c r="Z198" i="1"/>
  <c r="BP202" i="1"/>
  <c r="BN202" i="1"/>
  <c r="Z202" i="1"/>
  <c r="Y217" i="1"/>
  <c r="BP210" i="1"/>
  <c r="BN210" i="1"/>
  <c r="Z210" i="1"/>
  <c r="BP214" i="1"/>
  <c r="BN214" i="1"/>
  <c r="Z214" i="1"/>
  <c r="BP256" i="1"/>
  <c r="BN256" i="1"/>
  <c r="Z256" i="1"/>
  <c r="BP294" i="1"/>
  <c r="BN294" i="1"/>
  <c r="Z294" i="1"/>
  <c r="BP302" i="1"/>
  <c r="BN302" i="1"/>
  <c r="Z302" i="1"/>
  <c r="BP306" i="1"/>
  <c r="BN306" i="1"/>
  <c r="Z306" i="1"/>
  <c r="Y308" i="1"/>
  <c r="Y315" i="1"/>
  <c r="BP310" i="1"/>
  <c r="BN310" i="1"/>
  <c r="Z310" i="1"/>
  <c r="BP314" i="1"/>
  <c r="BN314" i="1"/>
  <c r="Z314" i="1"/>
  <c r="Y316" i="1"/>
  <c r="Y321" i="1"/>
  <c r="BP318" i="1"/>
  <c r="BN318" i="1"/>
  <c r="Z318" i="1"/>
  <c r="Y322" i="1"/>
  <c r="BP332" i="1"/>
  <c r="BN332" i="1"/>
  <c r="Z332" i="1"/>
  <c r="Z334" i="1" s="1"/>
  <c r="Y334" i="1"/>
  <c r="BP372" i="1"/>
  <c r="BN372" i="1"/>
  <c r="Z372" i="1"/>
  <c r="Y376" i="1"/>
  <c r="BP396" i="1"/>
  <c r="BN396" i="1"/>
  <c r="Z396" i="1"/>
  <c r="BP400" i="1"/>
  <c r="BN400" i="1"/>
  <c r="Z400" i="1"/>
  <c r="BP417" i="1"/>
  <c r="BN417" i="1"/>
  <c r="Z417" i="1"/>
  <c r="Y421" i="1"/>
  <c r="BP437" i="1"/>
  <c r="BN437" i="1"/>
  <c r="Z437" i="1"/>
  <c r="BP440" i="1"/>
  <c r="BN440" i="1"/>
  <c r="Z440" i="1"/>
  <c r="BP444" i="1"/>
  <c r="BN444" i="1"/>
  <c r="Z444" i="1"/>
  <c r="BP447" i="1"/>
  <c r="BN447" i="1"/>
  <c r="Z447" i="1"/>
  <c r="BP455" i="1"/>
  <c r="BN455" i="1"/>
  <c r="Z455" i="1"/>
  <c r="Y457" i="1"/>
  <c r="Y466" i="1"/>
  <c r="BP459" i="1"/>
  <c r="BN459" i="1"/>
  <c r="Z459" i="1"/>
  <c r="Y467" i="1"/>
  <c r="BP463" i="1"/>
  <c r="BN463" i="1"/>
  <c r="Z463" i="1"/>
  <c r="BP471" i="1"/>
  <c r="BN471" i="1"/>
  <c r="Z471" i="1"/>
  <c r="Y473" i="1"/>
  <c r="Y488" i="1"/>
  <c r="BP484" i="1"/>
  <c r="BN484" i="1"/>
  <c r="Z484" i="1"/>
  <c r="Y489" i="1"/>
  <c r="AA520" i="1"/>
  <c r="BP486" i="1"/>
  <c r="BN486" i="1"/>
  <c r="Z486" i="1"/>
  <c r="BP497" i="1"/>
  <c r="BN497" i="1"/>
  <c r="Z497" i="1"/>
  <c r="Y499" i="1"/>
  <c r="AB520" i="1"/>
  <c r="Y508" i="1"/>
  <c r="BP507" i="1"/>
  <c r="BN507" i="1"/>
  <c r="Z507" i="1"/>
  <c r="Z508" i="1" s="1"/>
  <c r="Y509" i="1"/>
  <c r="W520" i="1"/>
  <c r="G520" i="1"/>
  <c r="Y133" i="1"/>
  <c r="Y221" i="1"/>
  <c r="BP227" i="1"/>
  <c r="BN227" i="1"/>
  <c r="Z227" i="1"/>
  <c r="BP231" i="1"/>
  <c r="BN231" i="1"/>
  <c r="Z231" i="1"/>
  <c r="Y238" i="1"/>
  <c r="BP235" i="1"/>
  <c r="BN235" i="1"/>
  <c r="Z235" i="1"/>
  <c r="Z237" i="1" s="1"/>
  <c r="BP245" i="1"/>
  <c r="BN245" i="1"/>
  <c r="Z245" i="1"/>
  <c r="Z258" i="1"/>
  <c r="BP254" i="1"/>
  <c r="BN254" i="1"/>
  <c r="Z254" i="1"/>
  <c r="Y258" i="1"/>
  <c r="BP263" i="1"/>
  <c r="BN263" i="1"/>
  <c r="Z263" i="1"/>
  <c r="Z266" i="1" s="1"/>
  <c r="Y274" i="1"/>
  <c r="BP292" i="1"/>
  <c r="BN292" i="1"/>
  <c r="Z292" i="1"/>
  <c r="BP296" i="1"/>
  <c r="BN296" i="1"/>
  <c r="Z296" i="1"/>
  <c r="Y298" i="1"/>
  <c r="Y307" i="1"/>
  <c r="BP300" i="1"/>
  <c r="BN300" i="1"/>
  <c r="Z300" i="1"/>
  <c r="BP304" i="1"/>
  <c r="BN304" i="1"/>
  <c r="Z304" i="1"/>
  <c r="BP312" i="1"/>
  <c r="BN312" i="1"/>
  <c r="Z312" i="1"/>
  <c r="BP320" i="1"/>
  <c r="BN320" i="1"/>
  <c r="Z320" i="1"/>
  <c r="BP326" i="1"/>
  <c r="BN326" i="1"/>
  <c r="Z326" i="1"/>
  <c r="Y335" i="1"/>
  <c r="BP339" i="1"/>
  <c r="BN339" i="1"/>
  <c r="Z339" i="1"/>
  <c r="BP349" i="1"/>
  <c r="BN349" i="1"/>
  <c r="Z349" i="1"/>
  <c r="BP357" i="1"/>
  <c r="BN357" i="1"/>
  <c r="Z357" i="1"/>
  <c r="Z358" i="1" s="1"/>
  <c r="Y359" i="1"/>
  <c r="Y364" i="1"/>
  <c r="BP361" i="1"/>
  <c r="BN361" i="1"/>
  <c r="Z361" i="1"/>
  <c r="BP374" i="1"/>
  <c r="BN374" i="1"/>
  <c r="Z374" i="1"/>
  <c r="Y379" i="1"/>
  <c r="BP378" i="1"/>
  <c r="BN378" i="1"/>
  <c r="Z378" i="1"/>
  <c r="Z379" i="1" s="1"/>
  <c r="Y380" i="1"/>
  <c r="Y385" i="1"/>
  <c r="BP382" i="1"/>
  <c r="BN382" i="1"/>
  <c r="Z382" i="1"/>
  <c r="Y384" i="1"/>
  <c r="L520" i="1"/>
  <c r="Y259" i="1"/>
  <c r="M520" i="1"/>
  <c r="Y267" i="1"/>
  <c r="Y279" i="1"/>
  <c r="Y288" i="1"/>
  <c r="R520" i="1"/>
  <c r="Y297" i="1"/>
  <c r="Y342" i="1"/>
  <c r="T520" i="1"/>
  <c r="Y354" i="1"/>
  <c r="U520" i="1"/>
  <c r="Y375" i="1"/>
  <c r="BP394" i="1"/>
  <c r="BN394" i="1"/>
  <c r="Z394" i="1"/>
  <c r="BP398" i="1"/>
  <c r="BN398" i="1"/>
  <c r="Z398" i="1"/>
  <c r="BP402" i="1"/>
  <c r="BN402" i="1"/>
  <c r="Z402" i="1"/>
  <c r="Y404" i="1"/>
  <c r="Y409" i="1"/>
  <c r="BP406" i="1"/>
  <c r="BN406" i="1"/>
  <c r="Z406" i="1"/>
  <c r="Y420" i="1"/>
  <c r="BP419" i="1"/>
  <c r="BN419" i="1"/>
  <c r="Z419" i="1"/>
  <c r="X520" i="1"/>
  <c r="Y425" i="1"/>
  <c r="BP424" i="1"/>
  <c r="BN424" i="1"/>
  <c r="Z424" i="1"/>
  <c r="Z425" i="1" s="1"/>
  <c r="Y426" i="1"/>
  <c r="Y520" i="1"/>
  <c r="Y430" i="1"/>
  <c r="BP429" i="1"/>
  <c r="BN429" i="1"/>
  <c r="Z429" i="1"/>
  <c r="Z430" i="1" s="1"/>
  <c r="Y431" i="1"/>
  <c r="Z520" i="1"/>
  <c r="Y450" i="1"/>
  <c r="Y451" i="1"/>
  <c r="BP435" i="1"/>
  <c r="BN435" i="1"/>
  <c r="Z435" i="1"/>
  <c r="BP438" i="1"/>
  <c r="BN438" i="1"/>
  <c r="Z438" i="1"/>
  <c r="BP442" i="1"/>
  <c r="BN442" i="1"/>
  <c r="Z442" i="1"/>
  <c r="BP445" i="1"/>
  <c r="BN445" i="1"/>
  <c r="Z445" i="1"/>
  <c r="V520" i="1"/>
  <c r="Y403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Z498" i="1" s="1"/>
  <c r="Z420" i="1" l="1"/>
  <c r="Z375" i="1"/>
  <c r="Z341" i="1"/>
  <c r="Z328" i="1"/>
  <c r="Z493" i="1"/>
  <c r="Z403" i="1"/>
  <c r="Z65" i="1"/>
  <c r="Y514" i="1"/>
  <c r="Y512" i="1"/>
  <c r="Z32" i="1"/>
  <c r="Z216" i="1"/>
  <c r="Z481" i="1"/>
  <c r="Z472" i="1"/>
  <c r="Z456" i="1"/>
  <c r="Z408" i="1"/>
  <c r="Z384" i="1"/>
  <c r="Z363" i="1"/>
  <c r="Z353" i="1"/>
  <c r="Z307" i="1"/>
  <c r="Z297" i="1"/>
  <c r="Z109" i="1"/>
  <c r="Z101" i="1"/>
  <c r="Y511" i="1"/>
  <c r="Z133" i="1"/>
  <c r="Y513" i="1"/>
  <c r="Z450" i="1"/>
  <c r="Z488" i="1"/>
  <c r="Z466" i="1"/>
  <c r="Z321" i="1"/>
  <c r="Z315" i="1"/>
  <c r="Z80" i="1"/>
  <c r="Z44" i="1"/>
  <c r="Y510" i="1"/>
  <c r="Z232" i="1"/>
  <c r="Z172" i="1"/>
  <c r="X513" i="1"/>
  <c r="Z249" i="1"/>
  <c r="Z204" i="1"/>
  <c r="Z178" i="1"/>
  <c r="Z92" i="1"/>
  <c r="Z515" i="1" l="1"/>
</calcChain>
</file>

<file path=xl/sharedStrings.xml><?xml version="1.0" encoding="utf-8"?>
<sst xmlns="http://schemas.openxmlformats.org/spreadsheetml/2006/main" count="2282" uniqueCount="830">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</sst>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0"/>
  <sheetViews>
    <sheetView showGridLines="0" tabSelected="1" topLeftCell="A494" zoomScaleNormal="100" zoomScaleSheetLayoutView="100" workbookViewId="0">
      <selection activeCell="AA516" sqref="AA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39" t="s">
        <v>0</v>
      </c>
      <c r="E1" s="601"/>
      <c r="F1" s="601"/>
      <c r="G1" s="12" t="s">
        <v>1</v>
      </c>
      <c r="H1" s="639" t="s">
        <v>2</v>
      </c>
      <c r="I1" s="601"/>
      <c r="J1" s="601"/>
      <c r="K1" s="601"/>
      <c r="L1" s="601"/>
      <c r="M1" s="601"/>
      <c r="N1" s="601"/>
      <c r="O1" s="601"/>
      <c r="P1" s="601"/>
      <c r="Q1" s="601"/>
      <c r="R1" s="600" t="s">
        <v>3</v>
      </c>
      <c r="S1" s="601"/>
      <c r="T1" s="60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87" t="s">
        <v>8</v>
      </c>
      <c r="B5" s="577"/>
      <c r="C5" s="578"/>
      <c r="D5" s="643"/>
      <c r="E5" s="644"/>
      <c r="F5" s="864" t="s">
        <v>9</v>
      </c>
      <c r="G5" s="578"/>
      <c r="H5" s="643"/>
      <c r="I5" s="806"/>
      <c r="J5" s="806"/>
      <c r="K5" s="806"/>
      <c r="L5" s="806"/>
      <c r="M5" s="644"/>
      <c r="N5" s="58"/>
      <c r="P5" s="24" t="s">
        <v>10</v>
      </c>
      <c r="Q5" s="875">
        <v>45864</v>
      </c>
      <c r="R5" s="686"/>
      <c r="T5" s="734" t="s">
        <v>11</v>
      </c>
      <c r="U5" s="594"/>
      <c r="V5" s="736" t="s">
        <v>12</v>
      </c>
      <c r="W5" s="686"/>
      <c r="AB5" s="51"/>
      <c r="AC5" s="51"/>
      <c r="AD5" s="51"/>
      <c r="AE5" s="51"/>
    </row>
    <row r="6" spans="1:32" s="561" customFormat="1" ht="24" customHeight="1" x14ac:dyDescent="0.2">
      <c r="A6" s="687" t="s">
        <v>13</v>
      </c>
      <c r="B6" s="577"/>
      <c r="C6" s="578"/>
      <c r="D6" s="811" t="s">
        <v>14</v>
      </c>
      <c r="E6" s="812"/>
      <c r="F6" s="812"/>
      <c r="G6" s="812"/>
      <c r="H6" s="812"/>
      <c r="I6" s="812"/>
      <c r="J6" s="812"/>
      <c r="K6" s="812"/>
      <c r="L6" s="812"/>
      <c r="M6" s="686"/>
      <c r="N6" s="59"/>
      <c r="P6" s="24" t="s">
        <v>15</v>
      </c>
      <c r="Q6" s="88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44" t="s">
        <v>16</v>
      </c>
      <c r="U6" s="594"/>
      <c r="V6" s="794" t="s">
        <v>17</v>
      </c>
      <c r="W6" s="615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23" t="str">
        <f>IFERROR(VLOOKUP(DeliveryAddress,Table,3,0),1)</f>
        <v>4</v>
      </c>
      <c r="E7" s="624"/>
      <c r="F7" s="624"/>
      <c r="G7" s="624"/>
      <c r="H7" s="624"/>
      <c r="I7" s="624"/>
      <c r="J7" s="624"/>
      <c r="K7" s="624"/>
      <c r="L7" s="624"/>
      <c r="M7" s="625"/>
      <c r="N7" s="60"/>
      <c r="P7" s="24"/>
      <c r="Q7" s="42"/>
      <c r="R7" s="42"/>
      <c r="T7" s="586"/>
      <c r="U7" s="594"/>
      <c r="V7" s="795"/>
      <c r="W7" s="796"/>
      <c r="AB7" s="51"/>
      <c r="AC7" s="51"/>
      <c r="AD7" s="51"/>
      <c r="AE7" s="51"/>
    </row>
    <row r="8" spans="1:32" s="561" customFormat="1" ht="25.5" customHeight="1" x14ac:dyDescent="0.2">
      <c r="A8" s="898" t="s">
        <v>18</v>
      </c>
      <c r="B8" s="588"/>
      <c r="C8" s="589"/>
      <c r="D8" s="632"/>
      <c r="E8" s="633"/>
      <c r="F8" s="633"/>
      <c r="G8" s="633"/>
      <c r="H8" s="633"/>
      <c r="I8" s="633"/>
      <c r="J8" s="633"/>
      <c r="K8" s="633"/>
      <c r="L8" s="633"/>
      <c r="M8" s="634"/>
      <c r="N8" s="61"/>
      <c r="P8" s="24" t="s">
        <v>19</v>
      </c>
      <c r="Q8" s="695">
        <v>0.41666666666666669</v>
      </c>
      <c r="R8" s="625"/>
      <c r="T8" s="586"/>
      <c r="U8" s="594"/>
      <c r="V8" s="795"/>
      <c r="W8" s="796"/>
      <c r="AB8" s="51"/>
      <c r="AC8" s="51"/>
      <c r="AD8" s="51"/>
      <c r="AE8" s="51"/>
    </row>
    <row r="9" spans="1:32" s="561" customFormat="1" ht="39.950000000000003" customHeight="1" x14ac:dyDescent="0.2">
      <c r="A9" s="7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707"/>
      <c r="E9" s="591"/>
      <c r="F9" s="7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0" t="str">
        <f>IF(AND($A$9="Тип доверенности/получателя при получении в адресе перегруза:",$D$9="Разовая доверенность"),"Введите ФИО","")</f>
        <v/>
      </c>
      <c r="I9" s="591"/>
      <c r="J9" s="5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1"/>
      <c r="L9" s="591"/>
      <c r="M9" s="591"/>
      <c r="N9" s="559"/>
      <c r="P9" s="26" t="s">
        <v>20</v>
      </c>
      <c r="Q9" s="681"/>
      <c r="R9" s="682"/>
      <c r="T9" s="586"/>
      <c r="U9" s="594"/>
      <c r="V9" s="797"/>
      <c r="W9" s="798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7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707"/>
      <c r="E10" s="591"/>
      <c r="F10" s="7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8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45"/>
      <c r="R10" s="746"/>
      <c r="U10" s="24" t="s">
        <v>22</v>
      </c>
      <c r="V10" s="614" t="s">
        <v>23</v>
      </c>
      <c r="W10" s="615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5"/>
      <c r="R11" s="686"/>
      <c r="U11" s="24" t="s">
        <v>26</v>
      </c>
      <c r="V11" s="830" t="s">
        <v>27</v>
      </c>
      <c r="W11" s="682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27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695"/>
      <c r="R12" s="625"/>
      <c r="S12" s="23"/>
      <c r="U12" s="24"/>
      <c r="V12" s="601"/>
      <c r="W12" s="586"/>
      <c r="AB12" s="51"/>
      <c r="AC12" s="51"/>
      <c r="AD12" s="51"/>
      <c r="AE12" s="51"/>
    </row>
    <row r="13" spans="1:32" s="561" customFormat="1" ht="23.25" customHeight="1" x14ac:dyDescent="0.2">
      <c r="A13" s="727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830"/>
      <c r="R13" s="68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27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57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18" t="s">
        <v>34</v>
      </c>
      <c r="Q15" s="601"/>
      <c r="R15" s="601"/>
      <c r="S15" s="601"/>
      <c r="T15" s="60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9" t="s">
        <v>35</v>
      </c>
      <c r="B17" s="609" t="s">
        <v>36</v>
      </c>
      <c r="C17" s="705" t="s">
        <v>37</v>
      </c>
      <c r="D17" s="609" t="s">
        <v>38</v>
      </c>
      <c r="E17" s="666"/>
      <c r="F17" s="609" t="s">
        <v>39</v>
      </c>
      <c r="G17" s="609" t="s">
        <v>40</v>
      </c>
      <c r="H17" s="609" t="s">
        <v>41</v>
      </c>
      <c r="I17" s="609" t="s">
        <v>42</v>
      </c>
      <c r="J17" s="609" t="s">
        <v>43</v>
      </c>
      <c r="K17" s="609" t="s">
        <v>44</v>
      </c>
      <c r="L17" s="609" t="s">
        <v>45</v>
      </c>
      <c r="M17" s="609" t="s">
        <v>46</v>
      </c>
      <c r="N17" s="609" t="s">
        <v>47</v>
      </c>
      <c r="O17" s="609" t="s">
        <v>48</v>
      </c>
      <c r="P17" s="609" t="s">
        <v>49</v>
      </c>
      <c r="Q17" s="665"/>
      <c r="R17" s="665"/>
      <c r="S17" s="665"/>
      <c r="T17" s="666"/>
      <c r="U17" s="897" t="s">
        <v>50</v>
      </c>
      <c r="V17" s="578"/>
      <c r="W17" s="609" t="s">
        <v>51</v>
      </c>
      <c r="X17" s="609" t="s">
        <v>52</v>
      </c>
      <c r="Y17" s="895" t="s">
        <v>53</v>
      </c>
      <c r="Z17" s="804" t="s">
        <v>54</v>
      </c>
      <c r="AA17" s="785" t="s">
        <v>55</v>
      </c>
      <c r="AB17" s="785" t="s">
        <v>56</v>
      </c>
      <c r="AC17" s="785" t="s">
        <v>57</v>
      </c>
      <c r="AD17" s="785" t="s">
        <v>58</v>
      </c>
      <c r="AE17" s="859"/>
      <c r="AF17" s="860"/>
      <c r="AG17" s="66"/>
      <c r="BD17" s="65" t="s">
        <v>59</v>
      </c>
    </row>
    <row r="18" spans="1:68" ht="14.25" customHeight="1" x14ac:dyDescent="0.2">
      <c r="A18" s="610"/>
      <c r="B18" s="610"/>
      <c r="C18" s="610"/>
      <c r="D18" s="667"/>
      <c r="E18" s="669"/>
      <c r="F18" s="610"/>
      <c r="G18" s="610"/>
      <c r="H18" s="610"/>
      <c r="I18" s="610"/>
      <c r="J18" s="610"/>
      <c r="K18" s="610"/>
      <c r="L18" s="610"/>
      <c r="M18" s="610"/>
      <c r="N18" s="610"/>
      <c r="O18" s="610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0"/>
      <c r="X18" s="610"/>
      <c r="Y18" s="896"/>
      <c r="Z18" s="805"/>
      <c r="AA18" s="786"/>
      <c r="AB18" s="786"/>
      <c r="AC18" s="786"/>
      <c r="AD18" s="861"/>
      <c r="AE18" s="862"/>
      <c r="AF18" s="863"/>
      <c r="AG18" s="66"/>
      <c r="BD18" s="65"/>
    </row>
    <row r="19" spans="1:68" ht="27.75" customHeight="1" x14ac:dyDescent="0.2">
      <c r="A19" s="650" t="s">
        <v>62</v>
      </c>
      <c r="B19" s="651"/>
      <c r="C19" s="651"/>
      <c r="D19" s="651"/>
      <c r="E19" s="651"/>
      <c r="F19" s="651"/>
      <c r="G19" s="651"/>
      <c r="H19" s="651"/>
      <c r="I19" s="651"/>
      <c r="J19" s="651"/>
      <c r="K19" s="651"/>
      <c r="L19" s="651"/>
      <c r="M19" s="651"/>
      <c r="N19" s="651"/>
      <c r="O19" s="651"/>
      <c r="P19" s="651"/>
      <c r="Q19" s="651"/>
      <c r="R19" s="651"/>
      <c r="S19" s="651"/>
      <c r="T19" s="651"/>
      <c r="U19" s="651"/>
      <c r="V19" s="651"/>
      <c r="W19" s="651"/>
      <c r="X19" s="651"/>
      <c r="Y19" s="651"/>
      <c r="Z19" s="651"/>
      <c r="AA19" s="48"/>
      <c r="AB19" s="48"/>
      <c r="AC19" s="48"/>
    </row>
    <row r="20" spans="1:68" ht="16.5" customHeight="1" x14ac:dyDescent="0.25">
      <c r="A20" s="611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0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7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7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0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7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7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7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7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customHeight="1" x14ac:dyDescent="0.2">
      <c r="A38" s="650" t="s">
        <v>100</v>
      </c>
      <c r="B38" s="651"/>
      <c r="C38" s="651"/>
      <c r="D38" s="651"/>
      <c r="E38" s="651"/>
      <c r="F38" s="651"/>
      <c r="G38" s="651"/>
      <c r="H38" s="651"/>
      <c r="I38" s="651"/>
      <c r="J38" s="651"/>
      <c r="K38" s="651"/>
      <c r="L38" s="651"/>
      <c r="M38" s="651"/>
      <c r="N38" s="651"/>
      <c r="O38" s="651"/>
      <c r="P38" s="651"/>
      <c r="Q38" s="651"/>
      <c r="R38" s="651"/>
      <c r="S38" s="651"/>
      <c r="T38" s="651"/>
      <c r="U38" s="651"/>
      <c r="V38" s="651"/>
      <c r="W38" s="651"/>
      <c r="X38" s="651"/>
      <c r="Y38" s="651"/>
      <c r="Z38" s="651"/>
      <c r="AA38" s="48"/>
      <c r="AB38" s="48"/>
      <c r="AC38" s="48"/>
    </row>
    <row r="39" spans="1:68" ht="16.5" customHeight="1" x14ac:dyDescent="0.25">
      <c r="A39" s="611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7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0</v>
      </c>
      <c r="Y44" s="569">
        <f>IFERROR(Y41/H41,"0")+IFERROR(Y42/H42,"0")+IFERROR(Y43/H43,"0")</f>
        <v>0</v>
      </c>
      <c r="Z44" s="569">
        <f>IFERROR(IF(Z41="",0,Z41),"0")+IFERROR(IF(Z42="",0,Z42),"0")+IFERROR(IF(Z43="",0,Z43),"0")</f>
        <v>0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7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0</v>
      </c>
      <c r="Y45" s="569">
        <f>IFERROR(SUM(Y41:Y43),"0")</f>
        <v>0</v>
      </c>
      <c r="Z45" s="37"/>
      <c r="AA45" s="570"/>
      <c r="AB45" s="570"/>
      <c r="AC45" s="570"/>
    </row>
    <row r="46" spans="1:68" ht="14.25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7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7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customHeight="1" x14ac:dyDescent="0.25">
      <c r="A50" s="611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9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6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7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0</v>
      </c>
      <c r="Y58" s="569">
        <f>IFERROR(Y52/H52,"0")+IFERROR(Y53/H53,"0")+IFERROR(Y54/H54,"0")+IFERROR(Y55/H55,"0")+IFERROR(Y56/H56,"0")+IFERROR(Y57/H57,"0")</f>
        <v>0</v>
      </c>
      <c r="Z58" s="569">
        <f>IFERROR(IF(Z52="",0,Z52),"0")+IFERROR(IF(Z53="",0,Z53),"0")+IFERROR(IF(Z54="",0,Z54),"0")+IFERROR(IF(Z55="",0,Z55),"0")+IFERROR(IF(Z56="",0,Z56),"0")+IFERROR(IF(Z57="",0,Z57),"0")</f>
        <v>0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7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0</v>
      </c>
      <c r="Y59" s="569">
        <f>IFERROR(SUM(Y52:Y57),"0")</f>
        <v>0</v>
      </c>
      <c r="Z59" s="37"/>
      <c r="AA59" s="570"/>
      <c r="AB59" s="570"/>
      <c r="AC59" s="570"/>
    </row>
    <row r="60" spans="1:68" ht="14.25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2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4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7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7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1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7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7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3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5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7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7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9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7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7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customHeight="1" x14ac:dyDescent="0.25">
      <c r="A87" s="611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7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8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0</v>
      </c>
      <c r="Y91" s="56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7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0</v>
      </c>
      <c r="Y92" s="569">
        <f>IFERROR(Y89/H89,"0")+IFERROR(Y90/H90,"0")+IFERROR(Y91/H91,"0")</f>
        <v>0</v>
      </c>
      <c r="Z92" s="569">
        <f>IFERROR(IF(Z89="",0,Z89),"0")+IFERROR(IF(Z90="",0,Z90),"0")+IFERROR(IF(Z91="",0,Z91),"0")</f>
        <v>0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7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0</v>
      </c>
      <c r="Y93" s="569">
        <f>IFERROR(SUM(Y89:Y91),"0")</f>
        <v>0</v>
      </c>
      <c r="Z93" s="37"/>
      <c r="AA93" s="570"/>
      <c r="AB93" s="570"/>
      <c r="AC93" s="570"/>
    </row>
    <row r="94" spans="1:68" ht="14.25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6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7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6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0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0</v>
      </c>
      <c r="Y99" s="568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7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0</v>
      </c>
      <c r="Y101" s="569">
        <f>IFERROR(Y95/H95,"0")+IFERROR(Y96/H96,"0")+IFERROR(Y97/H97,"0")+IFERROR(Y98/H98,"0")+IFERROR(Y99/H99,"0")+IFERROR(Y100/H100,"0")</f>
        <v>0</v>
      </c>
      <c r="Z101" s="569">
        <f>IFERROR(IF(Z95="",0,Z95),"0")+IFERROR(IF(Z96="",0,Z96),"0")+IFERROR(IF(Z97="",0,Z97),"0")+IFERROR(IF(Z98="",0,Z98),"0")+IFERROR(IF(Z99="",0,Z99),"0")+IFERROR(IF(Z100="",0,Z100),"0")</f>
        <v>0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7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0</v>
      </c>
      <c r="Y102" s="569">
        <f>IFERROR(SUM(Y95:Y100),"0")</f>
        <v>0</v>
      </c>
      <c r="Z102" s="37"/>
      <c r="AA102" s="570"/>
      <c r="AB102" s="570"/>
      <c r="AC102" s="570"/>
    </row>
    <row r="103" spans="1:68" ht="16.5" customHeight="1" x14ac:dyDescent="0.25">
      <c r="A103" s="611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1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0</v>
      </c>
      <c r="Y107" s="56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8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7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0</v>
      </c>
      <c r="Y109" s="569">
        <f>IFERROR(Y105/H105,"0")+IFERROR(Y106/H106,"0")+IFERROR(Y107/H107,"0")+IFERROR(Y108/H108,"0")</f>
        <v>0</v>
      </c>
      <c r="Z109" s="569">
        <f>IFERROR(IF(Z105="",0,Z105),"0")+IFERROR(IF(Z106="",0,Z106),"0")+IFERROR(IF(Z107="",0,Z107),"0")+IFERROR(IF(Z108="",0,Z108),"0")</f>
        <v>0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7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0</v>
      </c>
      <c r="Y110" s="569">
        <f>IFERROR(SUM(Y105:Y108),"0")</f>
        <v>0</v>
      </c>
      <c r="Z110" s="37"/>
      <c r="AA110" s="570"/>
      <c r="AB110" s="570"/>
      <c r="AC110" s="570"/>
    </row>
    <row r="111" spans="1:68" ht="14.25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2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7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7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8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0</v>
      </c>
      <c r="Y120" s="56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6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7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0</v>
      </c>
      <c r="Y122" s="569">
        <f>IFERROR(Y118/H118,"0")+IFERROR(Y119/H119,"0")+IFERROR(Y120/H120,"0")+IFERROR(Y121/H121,"0")</f>
        <v>0</v>
      </c>
      <c r="Z122" s="569">
        <f>IFERROR(IF(Z118="",0,Z118),"0")+IFERROR(IF(Z119="",0,Z119),"0")+IFERROR(IF(Z120="",0,Z120),"0")+IFERROR(IF(Z121="",0,Z121),"0")</f>
        <v>0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7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0</v>
      </c>
      <c r="Y123" s="569">
        <f>IFERROR(SUM(Y118:Y121),"0")</f>
        <v>0</v>
      </c>
      <c r="Z123" s="37"/>
      <c r="AA123" s="570"/>
      <c r="AB123" s="570"/>
      <c r="AC123" s="570"/>
    </row>
    <row r="124" spans="1:68" ht="14.25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2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96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7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7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customHeight="1" x14ac:dyDescent="0.25">
      <c r="A129" s="611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1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596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7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7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6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7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7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6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96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7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7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customHeight="1" x14ac:dyDescent="0.25">
      <c r="A145" s="611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2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596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7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7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8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0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5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596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7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7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customHeight="1" x14ac:dyDescent="0.2">
      <c r="A156" s="650" t="s">
        <v>256</v>
      </c>
      <c r="B156" s="651"/>
      <c r="C156" s="651"/>
      <c r="D156" s="651"/>
      <c r="E156" s="651"/>
      <c r="F156" s="651"/>
      <c r="G156" s="651"/>
      <c r="H156" s="651"/>
      <c r="I156" s="651"/>
      <c r="J156" s="651"/>
      <c r="K156" s="651"/>
      <c r="L156" s="651"/>
      <c r="M156" s="651"/>
      <c r="N156" s="651"/>
      <c r="O156" s="651"/>
      <c r="P156" s="651"/>
      <c r="Q156" s="651"/>
      <c r="R156" s="651"/>
      <c r="S156" s="651"/>
      <c r="T156" s="651"/>
      <c r="U156" s="651"/>
      <c r="V156" s="651"/>
      <c r="W156" s="651"/>
      <c r="X156" s="651"/>
      <c r="Y156" s="651"/>
      <c r="Z156" s="651"/>
      <c r="AA156" s="48"/>
      <c r="AB156" s="48"/>
      <c r="AC156" s="48"/>
    </row>
    <row r="157" spans="1:68" ht="16.5" customHeight="1" x14ac:dyDescent="0.25">
      <c r="A157" s="611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596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7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7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100</v>
      </c>
      <c r="Y163" s="568">
        <f t="shared" ref="Y163:Y171" si="21">IFERROR(IF(X163="",0,CEILING((X163/$H163),1)*$H163),"")</f>
        <v>100.80000000000001</v>
      </c>
      <c r="Z163" s="36">
        <f>IFERROR(IF(Y163=0,"",ROUNDUP(Y163/H163,0)*0.00902),"")</f>
        <v>0.21648000000000001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106.42857142857143</v>
      </c>
      <c r="BN163" s="64">
        <f t="shared" ref="BN163:BN171" si="23">IFERROR(Y163*I163/H163,"0")</f>
        <v>107.28</v>
      </c>
      <c r="BO163" s="64">
        <f t="shared" ref="BO163:BO171" si="24">IFERROR(1/J163*(X163/H163),"0")</f>
        <v>0.18037518037518038</v>
      </c>
      <c r="BP163" s="64">
        <f t="shared" ref="BP163:BP171" si="25">IFERROR(1/J163*(Y163/H163),"0")</f>
        <v>0.18181818181818182</v>
      </c>
    </row>
    <row r="164" spans="1:68" ht="27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69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8.3999999999999986</v>
      </c>
      <c r="Y169" s="568">
        <f t="shared" si="21"/>
        <v>8.4</v>
      </c>
      <c r="Z169" s="36">
        <f>IFERROR(IF(Y169=0,"",ROUNDUP(Y169/H169,0)*0.00502),"")</f>
        <v>2.0080000000000001E-2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8.7999999999999989</v>
      </c>
      <c r="BN169" s="64">
        <f t="shared" si="23"/>
        <v>8.8000000000000007</v>
      </c>
      <c r="BO169" s="64">
        <f t="shared" si="24"/>
        <v>1.7094017094017092E-2</v>
      </c>
      <c r="BP169" s="64">
        <f t="shared" si="25"/>
        <v>1.7094017094017096E-2</v>
      </c>
    </row>
    <row r="170" spans="1:68" ht="27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1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6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7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27.80952380952381</v>
      </c>
      <c r="Y172" s="569">
        <f>IFERROR(Y163/H163,"0")+IFERROR(Y164/H164,"0")+IFERROR(Y165/H165,"0")+IFERROR(Y166/H166,"0")+IFERROR(Y167/H167,"0")+IFERROR(Y168/H168,"0")+IFERROR(Y169/H169,"0")+IFERROR(Y170/H170,"0")+IFERROR(Y171/H171,"0")</f>
        <v>28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0.23655999999999999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7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108.4</v>
      </c>
      <c r="Y173" s="569">
        <f>IFERROR(SUM(Y163:Y171),"0")</f>
        <v>109.20000000000002</v>
      </c>
      <c r="Z173" s="37"/>
      <c r="AA173" s="570"/>
      <c r="AB173" s="570"/>
      <c r="AC173" s="570"/>
    </row>
    <row r="174" spans="1:68" ht="14.25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2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96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7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7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596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7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7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customHeight="1" x14ac:dyDescent="0.25">
      <c r="A184" s="611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96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7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7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5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596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7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7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4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200</v>
      </c>
      <c r="Y197" s="568">
        <f t="shared" si="26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207.77777777777777</v>
      </c>
      <c r="BN197" s="64">
        <f t="shared" si="28"/>
        <v>213.18000000000004</v>
      </c>
      <c r="BO197" s="64">
        <f t="shared" si="29"/>
        <v>0.28058361391694725</v>
      </c>
      <c r="BP197" s="64">
        <f t="shared" si="30"/>
        <v>0.2878787878787879</v>
      </c>
    </row>
    <row r="198" spans="1:68" ht="27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150</v>
      </c>
      <c r="Y198" s="568">
        <f t="shared" si="26"/>
        <v>151.20000000000002</v>
      </c>
      <c r="Z198" s="36">
        <f>IFERROR(IF(Y198=0,"",ROUNDUP(Y198/H198,0)*0.00902),"")</f>
        <v>0.25256000000000001</v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155.83333333333331</v>
      </c>
      <c r="BN198" s="64">
        <f t="shared" si="28"/>
        <v>157.08000000000001</v>
      </c>
      <c r="BO198" s="64">
        <f t="shared" si="29"/>
        <v>0.21043771043771042</v>
      </c>
      <c r="BP198" s="64">
        <f t="shared" si="30"/>
        <v>0.21212121212121213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7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50</v>
      </c>
      <c r="Y199" s="568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0</v>
      </c>
      <c r="Y200" s="568">
        <f t="shared" si="26"/>
        <v>0</v>
      </c>
      <c r="Z200" s="36" t="str">
        <f>IFERROR(IF(Y200=0,"",ROUNDUP(Y200/H200,0)*0.00502),"")</f>
        <v/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6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7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74.074074074074076</v>
      </c>
      <c r="Y204" s="569">
        <f>IFERROR(Y196/H196,"0")+IFERROR(Y197/H197,"0")+IFERROR(Y198/H198,"0")+IFERROR(Y199/H199,"0")+IFERROR(Y200/H200,"0")+IFERROR(Y201/H201,"0")+IFERROR(Y202/H202,"0")+IFERROR(Y203/H203,"0")</f>
        <v>76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0.68552000000000013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7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400</v>
      </c>
      <c r="Y205" s="569">
        <f>IFERROR(SUM(Y196:Y203),"0")</f>
        <v>410.40000000000003</v>
      </c>
      <c r="Z205" s="37"/>
      <c r="AA205" s="570"/>
      <c r="AB205" s="570"/>
      <c r="AC205" s="570"/>
    </row>
    <row r="206" spans="1:68" ht="14.25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30</v>
      </c>
      <c r="Y207" s="568">
        <f t="shared" ref="Y207:Y215" si="31">IFERROR(IF(X207="",0,CEILING((X207/$H207),1)*$H207),"")</f>
        <v>32.4</v>
      </c>
      <c r="Z207" s="36">
        <f>IFERROR(IF(Y207=0,"",ROUNDUP(Y207/H207,0)*0.01898),"")</f>
        <v>7.5920000000000001E-2</v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31.922222222222224</v>
      </c>
      <c r="BN207" s="64">
        <f t="shared" ref="BN207:BN215" si="33">IFERROR(Y207*I207/H207,"0")</f>
        <v>34.475999999999999</v>
      </c>
      <c r="BO207" s="64">
        <f t="shared" ref="BO207:BO215" si="34">IFERROR(1/J207*(X207/H207),"0")</f>
        <v>5.7870370370370371E-2</v>
      </c>
      <c r="BP207" s="64">
        <f t="shared" ref="BP207:BP215" si="35">IFERROR(1/J207*(Y207/H207),"0")</f>
        <v>6.25E-2</v>
      </c>
    </row>
    <row r="208" spans="1:68" ht="27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1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30</v>
      </c>
      <c r="Y209" s="568">
        <f t="shared" si="31"/>
        <v>34.799999999999997</v>
      </c>
      <c r="Z209" s="36">
        <f>IFERROR(IF(Y209=0,"",ROUNDUP(Y209/H209,0)*0.01898),"")</f>
        <v>7.5920000000000001E-2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31.789655172413795</v>
      </c>
      <c r="BN209" s="64">
        <f t="shared" si="33"/>
        <v>36.875999999999998</v>
      </c>
      <c r="BO209" s="64">
        <f t="shared" si="34"/>
        <v>5.387931034482759E-2</v>
      </c>
      <c r="BP209" s="64">
        <f t="shared" si="35"/>
        <v>6.25E-2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2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0</v>
      </c>
      <c r="Y210" s="568">
        <f t="shared" si="31"/>
        <v>0</v>
      </c>
      <c r="Z210" s="36" t="str">
        <f t="shared" ref="Z210:Z215" si="36">IFERROR(IF(Y210=0,"",ROUNDUP(Y210/H210,0)*0.00651),"")</f>
        <v/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8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96</v>
      </c>
      <c r="Y212" s="568">
        <f t="shared" si="31"/>
        <v>96</v>
      </c>
      <c r="Z212" s="36">
        <f t="shared" si="36"/>
        <v>0.26040000000000002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106.08000000000001</v>
      </c>
      <c r="BN212" s="64">
        <f t="shared" si="33"/>
        <v>106.08000000000001</v>
      </c>
      <c r="BO212" s="64">
        <f t="shared" si="34"/>
        <v>0.2197802197802198</v>
      </c>
      <c r="BP212" s="64">
        <f t="shared" si="35"/>
        <v>0.2197802197802198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5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192</v>
      </c>
      <c r="Y214" s="568">
        <f t="shared" si="31"/>
        <v>192</v>
      </c>
      <c r="Z214" s="36">
        <f t="shared" si="36"/>
        <v>0.52080000000000004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212.16000000000003</v>
      </c>
      <c r="BN214" s="64">
        <f t="shared" si="33"/>
        <v>212.16000000000003</v>
      </c>
      <c r="BO214" s="64">
        <f t="shared" si="34"/>
        <v>0.43956043956043961</v>
      </c>
      <c r="BP214" s="64">
        <f t="shared" si="35"/>
        <v>0.43956043956043961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336</v>
      </c>
      <c r="Y215" s="568">
        <f t="shared" si="31"/>
        <v>336</v>
      </c>
      <c r="Z215" s="36">
        <f t="shared" si="36"/>
        <v>0.91139999999999999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372.12</v>
      </c>
      <c r="BN215" s="64">
        <f t="shared" si="33"/>
        <v>372.12</v>
      </c>
      <c r="BO215" s="64">
        <f t="shared" si="34"/>
        <v>0.76923076923076927</v>
      </c>
      <c r="BP215" s="64">
        <f t="shared" si="35"/>
        <v>0.76923076923076927</v>
      </c>
    </row>
    <row r="216" spans="1:68" x14ac:dyDescent="0.2">
      <c r="A216" s="596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7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267.15197956577265</v>
      </c>
      <c r="Y216" s="569">
        <f>IFERROR(Y207/H207,"0")+IFERROR(Y208/H208,"0")+IFERROR(Y209/H209,"0")+IFERROR(Y210/H210,"0")+IFERROR(Y211/H211,"0")+IFERROR(Y212/H212,"0")+IFERROR(Y213/H213,"0")+IFERROR(Y214/H214,"0")+IFERROR(Y215/H215,"0")</f>
        <v>268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1.8444400000000001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7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684</v>
      </c>
      <c r="Y217" s="569">
        <f>IFERROR(SUM(Y207:Y215),"0")</f>
        <v>691.2</v>
      </c>
      <c r="Z217" s="37"/>
      <c r="AA217" s="570"/>
      <c r="AB217" s="570"/>
      <c r="AC217" s="570"/>
    </row>
    <row r="218" spans="1:68" ht="14.25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33.6</v>
      </c>
      <c r="Y219" s="56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37.128000000000007</v>
      </c>
      <c r="BN219" s="64">
        <f>IFERROR(Y219*I219/H219,"0")</f>
        <v>37.128000000000007</v>
      </c>
      <c r="BO219" s="64">
        <f>IFERROR(1/J219*(X219/H219),"0")</f>
        <v>7.6923076923076941E-2</v>
      </c>
      <c r="BP219" s="64">
        <f>IFERROR(1/J219*(Y219/H219),"0")</f>
        <v>7.6923076923076941E-2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5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24</v>
      </c>
      <c r="Y220" s="568">
        <f>IFERROR(IF(X220="",0,CEILING((X220/$H220),1)*$H220),"")</f>
        <v>24</v>
      </c>
      <c r="Z220" s="36">
        <f>IFERROR(IF(Y220=0,"",ROUNDUP(Y220/H220,0)*0.00651),"")</f>
        <v>6.5100000000000005E-2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26.520000000000003</v>
      </c>
      <c r="BN220" s="64">
        <f>IFERROR(Y220*I220/H220,"0")</f>
        <v>26.520000000000003</v>
      </c>
      <c r="BO220" s="64">
        <f>IFERROR(1/J220*(X220/H220),"0")</f>
        <v>5.4945054945054951E-2</v>
      </c>
      <c r="BP220" s="64">
        <f>IFERROR(1/J220*(Y220/H220),"0")</f>
        <v>5.4945054945054951E-2</v>
      </c>
    </row>
    <row r="221" spans="1:68" x14ac:dyDescent="0.2">
      <c r="A221" s="596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7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24</v>
      </c>
      <c r="Y221" s="569">
        <f>IFERROR(Y219/H219,"0")+IFERROR(Y220/H220,"0")</f>
        <v>24</v>
      </c>
      <c r="Z221" s="569">
        <f>IFERROR(IF(Z219="",0,Z219),"0")+IFERROR(IF(Z220="",0,Z220),"0")</f>
        <v>0.15623999999999999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7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57.6</v>
      </c>
      <c r="Y222" s="569">
        <f>IFERROR(SUM(Y219:Y220),"0")</f>
        <v>57.6</v>
      </c>
      <c r="Z222" s="37"/>
      <c r="AA222" s="570"/>
      <c r="AB222" s="570"/>
      <c r="AC222" s="570"/>
    </row>
    <row r="223" spans="1:68" ht="16.5" customHeight="1" x14ac:dyDescent="0.25">
      <c r="A223" s="611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0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1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1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8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5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6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7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7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2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x14ac:dyDescent="0.2">
      <c r="A237" s="596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7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7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49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x14ac:dyDescent="0.2">
      <c r="A241" s="596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7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7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0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69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8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6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7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7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customHeight="1" x14ac:dyDescent="0.25">
      <c r="A251" s="611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x14ac:dyDescent="0.2">
      <c r="A258" s="596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7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7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customHeight="1" x14ac:dyDescent="0.25">
      <c r="A260" s="611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71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63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596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7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7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customHeight="1" x14ac:dyDescent="0.25">
      <c r="A268" s="611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0</v>
      </c>
      <c r="Y272" s="56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96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7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0</v>
      </c>
      <c r="Y273" s="569">
        <f>IFERROR(Y270/H270,"0")+IFERROR(Y271/H271,"0")+IFERROR(Y272/H272,"0")</f>
        <v>0</v>
      </c>
      <c r="Z273" s="569">
        <f>IFERROR(IF(Z270="",0,Z270),"0")+IFERROR(IF(Z271="",0,Z271),"0")+IFERROR(IF(Z272="",0,Z272),"0")</f>
        <v>0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7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0</v>
      </c>
      <c r="Y274" s="569">
        <f>IFERROR(SUM(Y270:Y272),"0")</f>
        <v>0</v>
      </c>
      <c r="Z274" s="37"/>
      <c r="AA274" s="570"/>
      <c r="AB274" s="570"/>
      <c r="AC274" s="570"/>
    </row>
    <row r="275" spans="1:68" ht="16.5" customHeight="1" x14ac:dyDescent="0.25">
      <c r="A275" s="611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2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596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7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7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96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7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7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customHeight="1" x14ac:dyDescent="0.25">
      <c r="A284" s="611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596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7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7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customHeight="1" x14ac:dyDescent="0.25">
      <c r="A289" s="611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8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x14ac:dyDescent="0.2">
      <c r="A297" s="596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7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7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6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x14ac:dyDescent="0.2">
      <c r="A307" s="596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7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7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x14ac:dyDescent="0.2">
      <c r="A315" s="596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7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7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150</v>
      </c>
      <c r="Y318" s="568">
        <f>IFERROR(IF(X318="",0,CEILING((X318/$H318),1)*$H318),"")</f>
        <v>151.20000000000002</v>
      </c>
      <c r="Z318" s="36">
        <f>IFERROR(IF(Y318=0,"",ROUNDUP(Y318/H318,0)*0.01898),"")</f>
        <v>0.34164</v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159.26785714285714</v>
      </c>
      <c r="BN318" s="64">
        <f>IFERROR(Y318*I318/H318,"0")</f>
        <v>160.542</v>
      </c>
      <c r="BO318" s="64">
        <f>IFERROR(1/J318*(X318/H318),"0")</f>
        <v>0.27901785714285715</v>
      </c>
      <c r="BP318" s="64">
        <f>IFERROR(1/J318*(Y318/H318),"0")</f>
        <v>0.28125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50</v>
      </c>
      <c r="Y319" s="568">
        <f>IFERROR(IF(X319="",0,CEILING((X319/$H319),1)*$H319),"")</f>
        <v>54.6</v>
      </c>
      <c r="Z319" s="36">
        <f>IFERROR(IF(Y319=0,"",ROUNDUP(Y319/H319,0)*0.01898),"")</f>
        <v>0.13286000000000001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53.326923076923087</v>
      </c>
      <c r="BN319" s="64">
        <f>IFERROR(Y319*I319/H319,"0")</f>
        <v>58.233000000000011</v>
      </c>
      <c r="BO319" s="64">
        <f>IFERROR(1/J319*(X319/H319),"0")</f>
        <v>0.10016025641025642</v>
      </c>
      <c r="BP319" s="64">
        <f>IFERROR(1/J319*(Y319/H319),"0")</f>
        <v>0.109375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16</v>
      </c>
      <c r="Y320" s="568">
        <f>IFERROR(IF(X320="",0,CEILING((X320/$H320),1)*$H320),"")</f>
        <v>16.8</v>
      </c>
      <c r="Z320" s="36">
        <f>IFERROR(IF(Y320=0,"",ROUNDUP(Y320/H320,0)*0.01898),"")</f>
        <v>3.7960000000000001E-2</v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16.988571428571429</v>
      </c>
      <c r="BN320" s="64">
        <f>IFERROR(Y320*I320/H320,"0")</f>
        <v>17.838000000000001</v>
      </c>
      <c r="BO320" s="64">
        <f>IFERROR(1/J320*(X320/H320),"0")</f>
        <v>2.976190476190476E-2</v>
      </c>
      <c r="BP320" s="64">
        <f>IFERROR(1/J320*(Y320/H320),"0")</f>
        <v>3.125E-2</v>
      </c>
    </row>
    <row r="321" spans="1:68" x14ac:dyDescent="0.2">
      <c r="A321" s="596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7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26.172161172161175</v>
      </c>
      <c r="Y321" s="569">
        <f>IFERROR(Y318/H318,"0")+IFERROR(Y319/H319,"0")+IFERROR(Y320/H320,"0")</f>
        <v>27</v>
      </c>
      <c r="Z321" s="569">
        <f>IFERROR(IF(Z318="",0,Z318),"0")+IFERROR(IF(Z319="",0,Z319),"0")+IFERROR(IF(Z320="",0,Z320),"0")</f>
        <v>0.51246000000000003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7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216</v>
      </c>
      <c r="Y322" s="569">
        <f>IFERROR(SUM(Y318:Y320),"0")</f>
        <v>222.60000000000002</v>
      </c>
      <c r="Z322" s="37"/>
      <c r="AA322" s="570"/>
      <c r="AB322" s="570"/>
      <c r="AC322" s="570"/>
    </row>
    <row r="323" spans="1:68" ht="14.25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55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79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0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596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7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7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x14ac:dyDescent="0.2">
      <c r="A334" s="596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7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7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customHeight="1" x14ac:dyDescent="0.25">
      <c r="A336" s="611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0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6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7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0</v>
      </c>
      <c r="Y341" s="569">
        <f>IFERROR(Y338/H338,"0")+IFERROR(Y339/H339,"0")+IFERROR(Y340/H340,"0")</f>
        <v>0</v>
      </c>
      <c r="Z341" s="569">
        <f>IFERROR(IF(Z338="",0,Z338),"0")+IFERROR(IF(Z339="",0,Z339),"0")+IFERROR(IF(Z340="",0,Z340),"0")</f>
        <v>0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7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0</v>
      </c>
      <c r="Y342" s="569">
        <f>IFERROR(SUM(Y338:Y340),"0")</f>
        <v>0</v>
      </c>
      <c r="Z342" s="37"/>
      <c r="AA342" s="570"/>
      <c r="AB342" s="570"/>
      <c r="AC342" s="570"/>
    </row>
    <row r="343" spans="1:68" ht="27.75" customHeight="1" x14ac:dyDescent="0.2">
      <c r="A343" s="650" t="s">
        <v>542</v>
      </c>
      <c r="B343" s="651"/>
      <c r="C343" s="651"/>
      <c r="D343" s="651"/>
      <c r="E343" s="651"/>
      <c r="F343" s="651"/>
      <c r="G343" s="651"/>
      <c r="H343" s="651"/>
      <c r="I343" s="651"/>
      <c r="J343" s="651"/>
      <c r="K343" s="651"/>
      <c r="L343" s="651"/>
      <c r="M343" s="651"/>
      <c r="N343" s="651"/>
      <c r="O343" s="651"/>
      <c r="P343" s="651"/>
      <c r="Q343" s="651"/>
      <c r="R343" s="651"/>
      <c r="S343" s="651"/>
      <c r="T343" s="651"/>
      <c r="U343" s="651"/>
      <c r="V343" s="651"/>
      <c r="W343" s="651"/>
      <c r="X343" s="651"/>
      <c r="Y343" s="651"/>
      <c r="Z343" s="651"/>
      <c r="AA343" s="48"/>
      <c r="AB343" s="48"/>
      <c r="AC343" s="48"/>
    </row>
    <row r="344" spans="1:68" ht="16.5" customHeight="1" x14ac:dyDescent="0.25">
      <c r="A344" s="611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0</v>
      </c>
      <c r="Y346" s="568">
        <f t="shared" ref="Y346:Y352" si="52"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0</v>
      </c>
      <c r="BN346" s="64">
        <f t="shared" ref="BN346:BN352" si="54">IFERROR(Y346*I346/H346,"0")</f>
        <v>0</v>
      </c>
      <c r="BO346" s="64">
        <f t="shared" ref="BO346:BO352" si="55">IFERROR(1/J346*(X346/H346),"0")</f>
        <v>0</v>
      </c>
      <c r="BP346" s="64">
        <f t="shared" ref="BP346:BP352" si="56">IFERROR(1/J346*(Y346/H346),"0")</f>
        <v>0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0</v>
      </c>
      <c r="Y348" s="568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5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0</v>
      </c>
      <c r="Y349" s="568">
        <f t="shared" si="52"/>
        <v>0</v>
      </c>
      <c r="Z349" s="36" t="str">
        <f>IFERROR(IF(Y349=0,"",ROUNDUP(Y349/H349,0)*0.02175),"")</f>
        <v/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0</v>
      </c>
      <c r="BN349" s="64">
        <f t="shared" si="54"/>
        <v>0</v>
      </c>
      <c r="BO349" s="64">
        <f t="shared" si="55"/>
        <v>0</v>
      </c>
      <c r="BP349" s="64">
        <f t="shared" si="56"/>
        <v>0</v>
      </c>
    </row>
    <row r="350" spans="1:68" ht="27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71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6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7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0</v>
      </c>
      <c r="Y353" s="569">
        <f>IFERROR(Y346/H346,"0")+IFERROR(Y347/H347,"0")+IFERROR(Y348/H348,"0")+IFERROR(Y349/H349,"0")+IFERROR(Y350/H350,"0")+IFERROR(Y351/H351,"0")+IFERROR(Y352/H352,"0")</f>
        <v>0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7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0</v>
      </c>
      <c r="Y354" s="569">
        <f>IFERROR(SUM(Y346:Y352),"0")</f>
        <v>0</v>
      </c>
      <c r="Z354" s="37"/>
      <c r="AA354" s="570"/>
      <c r="AB354" s="570"/>
      <c r="AC354" s="570"/>
    </row>
    <row r="355" spans="1:68" ht="14.25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4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1500</v>
      </c>
      <c r="Y356" s="568">
        <f>IFERROR(IF(X356="",0,CEILING((X356/$H356),1)*$H356),"")</f>
        <v>1500</v>
      </c>
      <c r="Z356" s="36">
        <f>IFERROR(IF(Y356=0,"",ROUNDUP(Y356/H356,0)*0.02175),"")</f>
        <v>2.1749999999999998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1548</v>
      </c>
      <c r="BN356" s="64">
        <f>IFERROR(Y356*I356/H356,"0")</f>
        <v>1548</v>
      </c>
      <c r="BO356" s="64">
        <f>IFERROR(1/J356*(X356/H356),"0")</f>
        <v>2.083333333333333</v>
      </c>
      <c r="BP356" s="64">
        <f>IFERROR(1/J356*(Y356/H356),"0")</f>
        <v>2.083333333333333</v>
      </c>
    </row>
    <row r="357" spans="1:68" ht="16.5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6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7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100</v>
      </c>
      <c r="Y358" s="569">
        <f>IFERROR(Y356/H356,"0")+IFERROR(Y357/H357,"0")</f>
        <v>100</v>
      </c>
      <c r="Z358" s="569">
        <f>IFERROR(IF(Z356="",0,Z356),"0")+IFERROR(IF(Z357="",0,Z357),"0")</f>
        <v>2.1749999999999998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7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1500</v>
      </c>
      <c r="Y359" s="569">
        <f>IFERROR(SUM(Y356:Y357),"0")</f>
        <v>1500</v>
      </c>
      <c r="Z359" s="37"/>
      <c r="AA359" s="570"/>
      <c r="AB359" s="570"/>
      <c r="AC359" s="570"/>
    </row>
    <row r="360" spans="1:68" ht="14.25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5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80</v>
      </c>
      <c r="Y362" s="568">
        <f>IFERROR(IF(X362="",0,CEILING((X362/$H362),1)*$H362),"")</f>
        <v>81</v>
      </c>
      <c r="Z362" s="36">
        <f>IFERROR(IF(Y362=0,"",ROUNDUP(Y362/H362,0)*0.01898),"")</f>
        <v>0.17082</v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84.61333333333333</v>
      </c>
      <c r="BN362" s="64">
        <f>IFERROR(Y362*I362/H362,"0")</f>
        <v>85.670999999999992</v>
      </c>
      <c r="BO362" s="64">
        <f>IFERROR(1/J362*(X362/H362),"0")</f>
        <v>0.1388888888888889</v>
      </c>
      <c r="BP362" s="64">
        <f>IFERROR(1/J362*(Y362/H362),"0")</f>
        <v>0.140625</v>
      </c>
    </row>
    <row r="363" spans="1:68" x14ac:dyDescent="0.2">
      <c r="A363" s="596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7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8.8888888888888893</v>
      </c>
      <c r="Y363" s="569">
        <f>IFERROR(Y361/H361,"0")+IFERROR(Y362/H362,"0")</f>
        <v>9</v>
      </c>
      <c r="Z363" s="569">
        <f>IFERROR(IF(Z361="",0,Z361),"0")+IFERROR(IF(Z362="",0,Z362),"0")</f>
        <v>0.17082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7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80</v>
      </c>
      <c r="Y364" s="569">
        <f>IFERROR(SUM(Y361:Y362),"0")</f>
        <v>81</v>
      </c>
      <c r="Z364" s="37"/>
      <c r="AA364" s="570"/>
      <c r="AB364" s="570"/>
      <c r="AC364" s="570"/>
    </row>
    <row r="365" spans="1:68" ht="14.25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1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200</v>
      </c>
      <c r="Y366" s="568">
        <f>IFERROR(IF(X366="",0,CEILING((X366/$H366),1)*$H366),"")</f>
        <v>207</v>
      </c>
      <c r="Z366" s="36">
        <f>IFERROR(IF(Y366=0,"",ROUNDUP(Y366/H366,0)*0.01898),"")</f>
        <v>0.43653999999999998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211.53333333333333</v>
      </c>
      <c r="BN366" s="64">
        <f>IFERROR(Y366*I366/H366,"0")</f>
        <v>218.93700000000001</v>
      </c>
      <c r="BO366" s="64">
        <f>IFERROR(1/J366*(X366/H366),"0")</f>
        <v>0.34722222222222221</v>
      </c>
      <c r="BP366" s="64">
        <f>IFERROR(1/J366*(Y366/H366),"0")</f>
        <v>0.359375</v>
      </c>
    </row>
    <row r="367" spans="1:68" x14ac:dyDescent="0.2">
      <c r="A367" s="596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7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22.222222222222221</v>
      </c>
      <c r="Y367" s="569">
        <f>IFERROR(Y366/H366,"0")</f>
        <v>23</v>
      </c>
      <c r="Z367" s="569">
        <f>IFERROR(IF(Z366="",0,Z366),"0")</f>
        <v>0.43653999999999998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7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200</v>
      </c>
      <c r="Y368" s="569">
        <f>IFERROR(SUM(Y366:Y366),"0")</f>
        <v>207</v>
      </c>
      <c r="Z368" s="37"/>
      <c r="AA368" s="570"/>
      <c r="AB368" s="570"/>
      <c r="AC368" s="570"/>
    </row>
    <row r="369" spans="1:68" ht="16.5" customHeight="1" x14ac:dyDescent="0.25">
      <c r="A369" s="611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0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3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6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7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7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6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7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7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6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7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7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6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7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7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customHeight="1" x14ac:dyDescent="0.2">
      <c r="A390" s="650" t="s">
        <v>599</v>
      </c>
      <c r="B390" s="651"/>
      <c r="C390" s="651"/>
      <c r="D390" s="651"/>
      <c r="E390" s="651"/>
      <c r="F390" s="651"/>
      <c r="G390" s="651"/>
      <c r="H390" s="651"/>
      <c r="I390" s="651"/>
      <c r="J390" s="651"/>
      <c r="K390" s="651"/>
      <c r="L390" s="651"/>
      <c r="M390" s="651"/>
      <c r="N390" s="651"/>
      <c r="O390" s="651"/>
      <c r="P390" s="651"/>
      <c r="Q390" s="651"/>
      <c r="R390" s="651"/>
      <c r="S390" s="651"/>
      <c r="T390" s="651"/>
      <c r="U390" s="651"/>
      <c r="V390" s="651"/>
      <c r="W390" s="651"/>
      <c r="X390" s="651"/>
      <c r="Y390" s="651"/>
      <c r="Z390" s="651"/>
      <c r="AA390" s="48"/>
      <c r="AB390" s="48"/>
      <c r="AC390" s="48"/>
    </row>
    <row r="391" spans="1:68" ht="16.5" customHeight="1" x14ac:dyDescent="0.25">
      <c r="A391" s="611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27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7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0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8.3999999999999986</v>
      </c>
      <c r="Y399" s="568">
        <f t="shared" si="57"/>
        <v>8.4</v>
      </c>
      <c r="Z399" s="36">
        <f t="shared" si="62"/>
        <v>2.0080000000000001E-2</v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8.9199999999999982</v>
      </c>
      <c r="BN399" s="64">
        <f t="shared" si="59"/>
        <v>8.92</v>
      </c>
      <c r="BO399" s="64">
        <f t="shared" si="60"/>
        <v>1.7094017094017092E-2</v>
      </c>
      <c r="BP399" s="64">
        <f t="shared" si="61"/>
        <v>1.7094017094017096E-2</v>
      </c>
    </row>
    <row r="400" spans="1:68" ht="27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8.3999999999999986</v>
      </c>
      <c r="Y401" s="568">
        <f t="shared" si="57"/>
        <v>8.4</v>
      </c>
      <c r="Z401" s="36">
        <f t="shared" si="62"/>
        <v>2.0080000000000001E-2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8.9199999999999982</v>
      </c>
      <c r="BN401" s="64">
        <f t="shared" si="59"/>
        <v>8.92</v>
      </c>
      <c r="BO401" s="64">
        <f t="shared" si="60"/>
        <v>1.7094017094017092E-2</v>
      </c>
      <c r="BP401" s="64">
        <f t="shared" si="61"/>
        <v>1.7094017094017096E-2</v>
      </c>
    </row>
    <row r="402" spans="1:68" ht="37.5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8.3999999999999986</v>
      </c>
      <c r="Y402" s="568">
        <f t="shared" si="57"/>
        <v>8.4</v>
      </c>
      <c r="Z402" s="36">
        <f t="shared" si="62"/>
        <v>2.0080000000000001E-2</v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8.9199999999999982</v>
      </c>
      <c r="BN402" s="64">
        <f t="shared" si="59"/>
        <v>8.92</v>
      </c>
      <c r="BO402" s="64">
        <f t="shared" si="60"/>
        <v>1.7094017094017092E-2</v>
      </c>
      <c r="BP402" s="64">
        <f t="shared" si="61"/>
        <v>1.7094017094017096E-2</v>
      </c>
    </row>
    <row r="403" spans="1:68" x14ac:dyDescent="0.2">
      <c r="A403" s="596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7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11.999999999999996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12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6.0240000000000002E-2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7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25.199999999999996</v>
      </c>
      <c r="Y404" s="569">
        <f>IFERROR(SUM(Y393:Y402),"0")</f>
        <v>25.200000000000003</v>
      </c>
      <c r="Z404" s="37"/>
      <c r="AA404" s="570"/>
      <c r="AB404" s="570"/>
      <c r="AC404" s="570"/>
    </row>
    <row r="405" spans="1:68" ht="14.25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0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96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7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7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customHeight="1" x14ac:dyDescent="0.25">
      <c r="A410" s="611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596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7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7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68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21</v>
      </c>
      <c r="Y417" s="568">
        <f>IFERROR(IF(X417="",0,CEILING((X417/$H417),1)*$H417),"")</f>
        <v>21</v>
      </c>
      <c r="Z417" s="36">
        <f>IFERROR(IF(Y417=0,"",ROUNDUP(Y417/H417,0)*0.00502),"")</f>
        <v>5.0200000000000002E-2</v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22.299999999999997</v>
      </c>
      <c r="BN417" s="64">
        <f>IFERROR(Y417*I417/H417,"0")</f>
        <v>22.299999999999997</v>
      </c>
      <c r="BO417" s="64">
        <f>IFERROR(1/J417*(X417/H417),"0")</f>
        <v>4.2735042735042736E-2</v>
      </c>
      <c r="BP417" s="64">
        <f>IFERROR(1/J417*(Y417/H417),"0")</f>
        <v>4.2735042735042736E-2</v>
      </c>
    </row>
    <row r="418" spans="1:68" ht="27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96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7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10</v>
      </c>
      <c r="Y420" s="569">
        <f>IFERROR(Y416/H416,"0")+IFERROR(Y417/H417,"0")+IFERROR(Y418/H418,"0")+IFERROR(Y419/H419,"0")</f>
        <v>10</v>
      </c>
      <c r="Z420" s="569">
        <f>IFERROR(IF(Z416="",0,Z416),"0")+IFERROR(IF(Z417="",0,Z417),"0")+IFERROR(IF(Z418="",0,Z418),"0")+IFERROR(IF(Z419="",0,Z419),"0")</f>
        <v>5.0200000000000002E-2</v>
      </c>
      <c r="AA420" s="570"/>
      <c r="AB420" s="570"/>
      <c r="AC420" s="570"/>
    </row>
    <row r="421" spans="1:68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7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21</v>
      </c>
      <c r="Y421" s="569">
        <f>IFERROR(SUM(Y416:Y419),"0")</f>
        <v>21</v>
      </c>
      <c r="Z421" s="37"/>
      <c r="AA421" s="570"/>
      <c r="AB421" s="570"/>
      <c r="AC421" s="570"/>
    </row>
    <row r="422" spans="1:68" ht="16.5" customHeight="1" x14ac:dyDescent="0.25">
      <c r="A422" s="611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7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7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customHeight="1" x14ac:dyDescent="0.25">
      <c r="A427" s="611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7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7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customHeight="1" x14ac:dyDescent="0.2">
      <c r="A432" s="650" t="s">
        <v>655</v>
      </c>
      <c r="B432" s="651"/>
      <c r="C432" s="651"/>
      <c r="D432" s="651"/>
      <c r="E432" s="651"/>
      <c r="F432" s="651"/>
      <c r="G432" s="651"/>
      <c r="H432" s="651"/>
      <c r="I432" s="651"/>
      <c r="J432" s="651"/>
      <c r="K432" s="651"/>
      <c r="L432" s="651"/>
      <c r="M432" s="651"/>
      <c r="N432" s="651"/>
      <c r="O432" s="651"/>
      <c r="P432" s="651"/>
      <c r="Q432" s="651"/>
      <c r="R432" s="651"/>
      <c r="S432" s="651"/>
      <c r="T432" s="651"/>
      <c r="U432" s="651"/>
      <c r="V432" s="651"/>
      <c r="W432" s="651"/>
      <c r="X432" s="651"/>
      <c r="Y432" s="651"/>
      <c r="Z432" s="651"/>
      <c r="AA432" s="48"/>
      <c r="AB432" s="48"/>
      <c r="AC432" s="48"/>
    </row>
    <row r="433" spans="1:68" ht="16.5" customHeight="1" x14ac:dyDescent="0.25">
      <c r="A433" s="611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43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0</v>
      </c>
      <c r="Y440" s="568">
        <f t="shared" si="63"/>
        <v>0</v>
      </c>
      <c r="Z440" s="36" t="str">
        <f t="shared" si="64"/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16.5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69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1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90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22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6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6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6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7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7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0</v>
      </c>
      <c r="Y451" s="569">
        <f>IFERROR(SUM(Y435:Y449),"0")</f>
        <v>0</v>
      </c>
      <c r="Z451" s="37"/>
      <c r="AA451" s="570"/>
      <c r="AB451" s="570"/>
      <c r="AC451" s="570"/>
    </row>
    <row r="452" spans="1:68" ht="14.25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200</v>
      </c>
      <c r="Y453" s="568">
        <f>IFERROR(IF(X453="",0,CEILING((X453/$H453),1)*$H453),"")</f>
        <v>200.64000000000001</v>
      </c>
      <c r="Z453" s="36">
        <f>IFERROR(IF(Y453=0,"",ROUNDUP(Y453/H453,0)*0.01196),"")</f>
        <v>0.45448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213.63636363636363</v>
      </c>
      <c r="BN453" s="64">
        <f>IFERROR(Y453*I453/H453,"0")</f>
        <v>214.32</v>
      </c>
      <c r="BO453" s="64">
        <f>IFERROR(1/J453*(X453/H453),"0")</f>
        <v>0.36421911421911418</v>
      </c>
      <c r="BP453" s="64">
        <f>IFERROR(1/J453*(Y453/H453),"0")</f>
        <v>0.36538461538461542</v>
      </c>
    </row>
    <row r="454" spans="1:68" ht="16.5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9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6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7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37.878787878787875</v>
      </c>
      <c r="Y456" s="569">
        <f>IFERROR(Y453/H453,"0")+IFERROR(Y454/H454,"0")+IFERROR(Y455/H455,"0")</f>
        <v>38</v>
      </c>
      <c r="Z456" s="569">
        <f>IFERROR(IF(Z453="",0,Z453),"0")+IFERROR(IF(Z454="",0,Z454),"0")+IFERROR(IF(Z455="",0,Z455),"0")</f>
        <v>0.45448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7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200</v>
      </c>
      <c r="Y457" s="569">
        <f>IFERROR(SUM(Y453:Y455),"0")</f>
        <v>200.64000000000001</v>
      </c>
      <c r="Z457" s="37"/>
      <c r="AA457" s="570"/>
      <c r="AB457" s="570"/>
      <c r="AC457" s="570"/>
    </row>
    <row r="458" spans="1:68" ht="14.25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77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100</v>
      </c>
      <c r="Y459" s="568">
        <f t="shared" ref="Y459:Y465" si="69">IFERROR(IF(X459="",0,CEILING((X459/$H459),1)*$H459),"")</f>
        <v>100.32000000000001</v>
      </c>
      <c r="Z459" s="36">
        <f>IFERROR(IF(Y459=0,"",ROUNDUP(Y459/H459,0)*0.01196),"")</f>
        <v>0.22724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106.81818181818181</v>
      </c>
      <c r="BN459" s="64">
        <f t="shared" ref="BN459:BN465" si="71">IFERROR(Y459*I459/H459,"0")</f>
        <v>107.16</v>
      </c>
      <c r="BO459" s="64">
        <f t="shared" ref="BO459:BO465" si="72">IFERROR(1/J459*(X459/H459),"0")</f>
        <v>0.18210955710955709</v>
      </c>
      <c r="BP459" s="64">
        <f t="shared" ref="BP459:BP465" si="73">IFERROR(1/J459*(Y459/H459),"0")</f>
        <v>0.18269230769230771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0</v>
      </c>
      <c r="Y460" s="568">
        <f t="shared" si="69"/>
        <v>0</v>
      </c>
      <c r="Z460" s="36" t="str">
        <f>IFERROR(IF(Y460=0,"",ROUNDUP(Y460/H460,0)*0.01196),"")</f>
        <v/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0</v>
      </c>
      <c r="Y461" s="568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0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5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6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7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18.939393939393938</v>
      </c>
      <c r="Y466" s="569">
        <f>IFERROR(Y459/H459,"0")+IFERROR(Y460/H460,"0")+IFERROR(Y461/H461,"0")+IFERROR(Y462/H462,"0")+IFERROR(Y463/H463,"0")+IFERROR(Y464/H464,"0")+IFERROR(Y465/H465,"0")</f>
        <v>19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0.22724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7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100</v>
      </c>
      <c r="Y467" s="569">
        <f>IFERROR(SUM(Y459:Y465),"0")</f>
        <v>100.32000000000001</v>
      </c>
      <c r="Z467" s="37"/>
      <c r="AA467" s="570"/>
      <c r="AB467" s="570"/>
      <c r="AC467" s="570"/>
    </row>
    <row r="468" spans="1:68" ht="14.25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700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4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x14ac:dyDescent="0.2">
      <c r="A472" s="596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7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7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customHeight="1" x14ac:dyDescent="0.2">
      <c r="A474" s="650" t="s">
        <v>725</v>
      </c>
      <c r="B474" s="651"/>
      <c r="C474" s="651"/>
      <c r="D474" s="651"/>
      <c r="E474" s="651"/>
      <c r="F474" s="651"/>
      <c r="G474" s="651"/>
      <c r="H474" s="651"/>
      <c r="I474" s="651"/>
      <c r="J474" s="651"/>
      <c r="K474" s="651"/>
      <c r="L474" s="651"/>
      <c r="M474" s="651"/>
      <c r="N474" s="651"/>
      <c r="O474" s="651"/>
      <c r="P474" s="651"/>
      <c r="Q474" s="651"/>
      <c r="R474" s="651"/>
      <c r="S474" s="651"/>
      <c r="T474" s="651"/>
      <c r="U474" s="651"/>
      <c r="V474" s="651"/>
      <c r="W474" s="651"/>
      <c r="X474" s="651"/>
      <c r="Y474" s="651"/>
      <c r="Z474" s="651"/>
      <c r="AA474" s="48"/>
      <c r="AB474" s="48"/>
      <c r="AC474" s="48"/>
    </row>
    <row r="475" spans="1:68" ht="16.5" customHeight="1" x14ac:dyDescent="0.25">
      <c r="A475" s="611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68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3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694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6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7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7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0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4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6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1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96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7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7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51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120</v>
      </c>
      <c r="Y491" s="568">
        <f>IFERROR(IF(X491="",0,CEILING((X491/$H491),1)*$H491),"")</f>
        <v>121.80000000000001</v>
      </c>
      <c r="Z491" s="36">
        <f>IFERROR(IF(Y491=0,"",ROUNDUP(Y491/H491,0)*0.00902),"")</f>
        <v>0.26158000000000003</v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127.71428571428571</v>
      </c>
      <c r="BN491" s="64">
        <f>IFERROR(Y491*I491/H491,"0")</f>
        <v>129.63</v>
      </c>
      <c r="BO491" s="64">
        <f>IFERROR(1/J491*(X491/H491),"0")</f>
        <v>0.21645021645021645</v>
      </c>
      <c r="BP491" s="64">
        <f>IFERROR(1/J491*(Y491/H491),"0")</f>
        <v>0.2196969696969697</v>
      </c>
    </row>
    <row r="492" spans="1:68" ht="27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96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7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28.571428571428569</v>
      </c>
      <c r="Y493" s="569">
        <f>IFERROR(Y491/H491,"0")+IFERROR(Y492/H492,"0")</f>
        <v>29</v>
      </c>
      <c r="Z493" s="569">
        <f>IFERROR(IF(Z491="",0,Z491),"0")+IFERROR(IF(Z492="",0,Z492),"0")</f>
        <v>0.26158000000000003</v>
      </c>
      <c r="AA493" s="570"/>
      <c r="AB493" s="570"/>
      <c r="AC493" s="570"/>
    </row>
    <row r="494" spans="1:68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7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120</v>
      </c>
      <c r="Y494" s="569">
        <f>IFERROR(SUM(Y491:Y492),"0")</f>
        <v>121.80000000000001</v>
      </c>
      <c r="Z494" s="37"/>
      <c r="AA494" s="570"/>
      <c r="AB494" s="570"/>
      <c r="AC494" s="570"/>
    </row>
    <row r="495" spans="1:68" ht="14.25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37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77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6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7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7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26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637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96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7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7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customHeight="1" x14ac:dyDescent="0.25">
      <c r="A505" s="611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902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x14ac:dyDescent="0.2">
      <c r="A508" s="596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7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7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593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594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3712.2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3747.96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594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3919.462853862613</v>
      </c>
      <c r="Y511" s="569">
        <f>IFERROR(SUM(BN22:BN507),"0")</f>
        <v>3957.1909999999998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594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7</v>
      </c>
      <c r="Y512" s="38">
        <f>ROUNDUP(SUM(BP22:BP507),0)</f>
        <v>7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594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4094.462853862613</v>
      </c>
      <c r="Y513" s="569">
        <f>GrossWeightTotalR+PalletQtyTotalR*25</f>
        <v>4132.1909999999998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594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657.70846012225309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663</v>
      </c>
      <c r="Z514" s="37"/>
      <c r="AA514" s="570"/>
      <c r="AB514" s="570"/>
      <c r="AC514" s="570"/>
    </row>
    <row r="515" spans="1:32" ht="14.25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594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7.2713200000000011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12"/>
      <c r="E517" s="612"/>
      <c r="F517" s="612"/>
      <c r="G517" s="612"/>
      <c r="H517" s="572"/>
      <c r="I517" s="571" t="s">
        <v>256</v>
      </c>
      <c r="J517" s="612"/>
      <c r="K517" s="612"/>
      <c r="L517" s="612"/>
      <c r="M517" s="612"/>
      <c r="N517" s="612"/>
      <c r="O517" s="612"/>
      <c r="P517" s="612"/>
      <c r="Q517" s="612"/>
      <c r="R517" s="612"/>
      <c r="S517" s="572"/>
      <c r="T517" s="571" t="s">
        <v>542</v>
      </c>
      <c r="U517" s="572"/>
      <c r="V517" s="571" t="s">
        <v>599</v>
      </c>
      <c r="W517" s="612"/>
      <c r="X517" s="612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89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0"/>
      <c r="B519" s="608"/>
      <c r="C519" s="608"/>
      <c r="D519" s="608"/>
      <c r="E519" s="608"/>
      <c r="F519" s="608"/>
      <c r="G519" s="608"/>
      <c r="H519" s="608"/>
      <c r="I519" s="608"/>
      <c r="J519" s="608"/>
      <c r="K519" s="608"/>
      <c r="L519" s="608"/>
      <c r="M519" s="608"/>
      <c r="N519" s="565"/>
      <c r="O519" s="608"/>
      <c r="P519" s="608"/>
      <c r="Q519" s="608"/>
      <c r="R519" s="608"/>
      <c r="S519" s="608"/>
      <c r="T519" s="608"/>
      <c r="U519" s="608"/>
      <c r="V519" s="608"/>
      <c r="W519" s="608"/>
      <c r="X519" s="608"/>
      <c r="Y519" s="608"/>
      <c r="Z519" s="608"/>
      <c r="AA519" s="608"/>
      <c r="AB519" s="608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20" s="46">
        <f>IFERROR(Y89*1,"0")+IFERROR(Y90*1,"0")+IFERROR(Y91*1,"0")+IFERROR(Y95*1,"0")+IFERROR(Y96*1,"0")+IFERROR(Y97*1,"0")+IFERROR(Y98*1,"0")+IFERROR(Y99*1,"0")+IFERROR(Y100*1,"0")</f>
        <v>0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109.20000000000002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1159.1999999999998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0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222.60000000000002</v>
      </c>
      <c r="S520" s="46">
        <f>IFERROR(Y338*1,"0")+IFERROR(Y339*1,"0")+IFERROR(Y340*1,"0")</f>
        <v>0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1788</v>
      </c>
      <c r="U520" s="46">
        <f>IFERROR(Y371*1,"0")+IFERROR(Y372*1,"0")+IFERROR(Y373*1,"0")+IFERROR(Y374*1,"0")+IFERROR(Y378*1,"0")+IFERROR(Y382*1,"0")+IFERROR(Y383*1,"0")+IFERROR(Y387*1,"0")</f>
        <v>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25.200000000000003</v>
      </c>
      <c r="W520" s="46">
        <f>IFERROR(Y412*1,"0")+IFERROR(Y416*1,"0")+IFERROR(Y417*1,"0")+IFERROR(Y418*1,"0")+IFERROR(Y419*1,"0")</f>
        <v>21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300.96000000000004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121.80000000000001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2025-07-24T07:10:26Z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