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5EFE82-FD20-41D6-8137-1E4C64F7D7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X342" i="1"/>
  <c r="X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BP326" i="1" s="1"/>
  <c r="P326" i="1"/>
  <c r="BO325" i="1"/>
  <c r="BM325" i="1"/>
  <c r="Z325" i="1"/>
  <c r="Y325" i="1"/>
  <c r="BP324" i="1"/>
  <c r="BO324" i="1"/>
  <c r="BN324" i="1"/>
  <c r="BM324" i="1"/>
  <c r="Z324" i="1"/>
  <c r="Y324" i="1"/>
  <c r="X322" i="1"/>
  <c r="X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P300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BP265" i="1" s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Y172" i="1" s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8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4" i="1" s="1"/>
  <c r="BO22" i="1"/>
  <c r="BM22" i="1"/>
  <c r="X511" i="1" s="1"/>
  <c r="Y22" i="1"/>
  <c r="H10" i="1"/>
  <c r="A9" i="1"/>
  <c r="F10" i="1" s="1"/>
  <c r="D7" i="1"/>
  <c r="Q6" i="1"/>
  <c r="P2" i="1"/>
  <c r="BP96" i="1" l="1"/>
  <c r="BN96" i="1"/>
  <c r="Z96" i="1"/>
  <c r="BP125" i="1"/>
  <c r="BN125" i="1"/>
  <c r="Z125" i="1"/>
  <c r="BP167" i="1"/>
  <c r="BN167" i="1"/>
  <c r="Z167" i="1"/>
  <c r="BP198" i="1"/>
  <c r="BN198" i="1"/>
  <c r="Z198" i="1"/>
  <c r="BP228" i="1"/>
  <c r="BN228" i="1"/>
  <c r="Z228" i="1"/>
  <c r="BP262" i="1"/>
  <c r="BN262" i="1"/>
  <c r="Z262" i="1"/>
  <c r="BP295" i="1"/>
  <c r="BN295" i="1"/>
  <c r="Z295" i="1"/>
  <c r="BP327" i="1"/>
  <c r="BN327" i="1"/>
  <c r="Z327" i="1"/>
  <c r="BP352" i="1"/>
  <c r="BN352" i="1"/>
  <c r="Z352" i="1"/>
  <c r="BP397" i="1"/>
  <c r="BN397" i="1"/>
  <c r="Z397" i="1"/>
  <c r="BP441" i="1"/>
  <c r="BN441" i="1"/>
  <c r="Z441" i="1"/>
  <c r="BP464" i="1"/>
  <c r="BN464" i="1"/>
  <c r="Z464" i="1"/>
  <c r="BP492" i="1"/>
  <c r="BN492" i="1"/>
  <c r="Z492" i="1"/>
  <c r="Z31" i="1"/>
  <c r="BN31" i="1"/>
  <c r="Z52" i="1"/>
  <c r="BN52" i="1"/>
  <c r="Z64" i="1"/>
  <c r="BN64" i="1"/>
  <c r="Z76" i="1"/>
  <c r="BN76" i="1"/>
  <c r="Z91" i="1"/>
  <c r="BN91" i="1"/>
  <c r="BP107" i="1"/>
  <c r="BN107" i="1"/>
  <c r="Z107" i="1"/>
  <c r="Y148" i="1"/>
  <c r="BP147" i="1"/>
  <c r="BN147" i="1"/>
  <c r="Z147" i="1"/>
  <c r="Z148" i="1" s="1"/>
  <c r="BP151" i="1"/>
  <c r="BN151" i="1"/>
  <c r="Z151" i="1"/>
  <c r="BP177" i="1"/>
  <c r="BN177" i="1"/>
  <c r="Z177" i="1"/>
  <c r="Y217" i="1"/>
  <c r="BP210" i="1"/>
  <c r="BN210" i="1"/>
  <c r="Z210" i="1"/>
  <c r="BP248" i="1"/>
  <c r="BN248" i="1"/>
  <c r="Z248" i="1"/>
  <c r="BP270" i="1"/>
  <c r="BN270" i="1"/>
  <c r="Z270" i="1"/>
  <c r="BP311" i="1"/>
  <c r="BN311" i="1"/>
  <c r="Z311" i="1"/>
  <c r="BP340" i="1"/>
  <c r="BN340" i="1"/>
  <c r="Z340" i="1"/>
  <c r="BP373" i="1"/>
  <c r="BN373" i="1"/>
  <c r="Z373" i="1"/>
  <c r="BP418" i="1"/>
  <c r="BN418" i="1"/>
  <c r="Z418" i="1"/>
  <c r="BP448" i="1"/>
  <c r="BN448" i="1"/>
  <c r="Z448" i="1"/>
  <c r="Y494" i="1"/>
  <c r="Y493" i="1"/>
  <c r="BP491" i="1"/>
  <c r="BN491" i="1"/>
  <c r="Z491" i="1"/>
  <c r="Z493" i="1" s="1"/>
  <c r="Y128" i="1"/>
  <c r="G520" i="1"/>
  <c r="Y154" i="1"/>
  <c r="Y307" i="1"/>
  <c r="Y329" i="1"/>
  <c r="X513" i="1"/>
  <c r="S520" i="1"/>
  <c r="BP338" i="1"/>
  <c r="BN338" i="1"/>
  <c r="Z338" i="1"/>
  <c r="BP350" i="1"/>
  <c r="BN350" i="1"/>
  <c r="Z350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B520" i="1"/>
  <c r="X512" i="1"/>
  <c r="X510" i="1"/>
  <c r="Y32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Z54" i="1"/>
  <c r="BN54" i="1"/>
  <c r="Z62" i="1"/>
  <c r="BN62" i="1"/>
  <c r="Z68" i="1"/>
  <c r="BN68" i="1"/>
  <c r="BP68" i="1"/>
  <c r="Y71" i="1"/>
  <c r="Z74" i="1"/>
  <c r="BN74" i="1"/>
  <c r="BP74" i="1"/>
  <c r="Z78" i="1"/>
  <c r="BN78" i="1"/>
  <c r="Z89" i="1"/>
  <c r="Z92" i="1" s="1"/>
  <c r="BN89" i="1"/>
  <c r="Y92" i="1"/>
  <c r="Y101" i="1"/>
  <c r="Z98" i="1"/>
  <c r="BN98" i="1"/>
  <c r="Z105" i="1"/>
  <c r="BN105" i="1"/>
  <c r="Y110" i="1"/>
  <c r="Z113" i="1"/>
  <c r="BN113" i="1"/>
  <c r="Y122" i="1"/>
  <c r="Z121" i="1"/>
  <c r="BN121" i="1"/>
  <c r="Y127" i="1"/>
  <c r="Z132" i="1"/>
  <c r="BN132" i="1"/>
  <c r="Y138" i="1"/>
  <c r="Z142" i="1"/>
  <c r="BN142" i="1"/>
  <c r="Y155" i="1"/>
  <c r="Z153" i="1"/>
  <c r="BN153" i="1"/>
  <c r="Y173" i="1"/>
  <c r="Z165" i="1"/>
  <c r="BN165" i="1"/>
  <c r="Z169" i="1"/>
  <c r="BN169" i="1"/>
  <c r="Z175" i="1"/>
  <c r="BN175" i="1"/>
  <c r="BP175" i="1"/>
  <c r="Y178" i="1"/>
  <c r="Z181" i="1"/>
  <c r="Z182" i="1" s="1"/>
  <c r="BN181" i="1"/>
  <c r="BP181" i="1"/>
  <c r="Y182" i="1"/>
  <c r="Z186" i="1"/>
  <c r="BN186" i="1"/>
  <c r="Y189" i="1"/>
  <c r="Z196" i="1"/>
  <c r="BN196" i="1"/>
  <c r="BP196" i="1"/>
  <c r="Y205" i="1"/>
  <c r="Z200" i="1"/>
  <c r="BN200" i="1"/>
  <c r="Z208" i="1"/>
  <c r="BN208" i="1"/>
  <c r="Z212" i="1"/>
  <c r="BN212" i="1"/>
  <c r="Z226" i="1"/>
  <c r="BN226" i="1"/>
  <c r="Z230" i="1"/>
  <c r="BN230" i="1"/>
  <c r="Z246" i="1"/>
  <c r="BN246" i="1"/>
  <c r="Z253" i="1"/>
  <c r="BN253" i="1"/>
  <c r="Z257" i="1"/>
  <c r="BN257" i="1"/>
  <c r="Z264" i="1"/>
  <c r="BN264" i="1"/>
  <c r="Z265" i="1"/>
  <c r="BN265" i="1"/>
  <c r="Y274" i="1"/>
  <c r="Z272" i="1"/>
  <c r="BN272" i="1"/>
  <c r="Z293" i="1"/>
  <c r="BN293" i="1"/>
  <c r="Z301" i="1"/>
  <c r="BN301" i="1"/>
  <c r="Z305" i="1"/>
  <c r="BN305" i="1"/>
  <c r="Y315" i="1"/>
  <c r="Z313" i="1"/>
  <c r="BN313" i="1"/>
  <c r="Y321" i="1"/>
  <c r="BP325" i="1"/>
  <c r="BN325" i="1"/>
  <c r="Y335" i="1"/>
  <c r="BP331" i="1"/>
  <c r="BN331" i="1"/>
  <c r="Z331" i="1"/>
  <c r="BP346" i="1"/>
  <c r="BN346" i="1"/>
  <c r="Z346" i="1"/>
  <c r="Y358" i="1"/>
  <c r="BP356" i="1"/>
  <c r="BN356" i="1"/>
  <c r="Z356" i="1"/>
  <c r="Z358" i="1" s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Z503" i="1" s="1"/>
  <c r="H9" i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20" i="1"/>
  <c r="Z42" i="1"/>
  <c r="BN42" i="1"/>
  <c r="Y45" i="1"/>
  <c r="Y49" i="1"/>
  <c r="D520" i="1"/>
  <c r="Y58" i="1"/>
  <c r="Z53" i="1"/>
  <c r="BN53" i="1"/>
  <c r="Z55" i="1"/>
  <c r="BN55" i="1"/>
  <c r="Z57" i="1"/>
  <c r="BN57" i="1"/>
  <c r="BP63" i="1"/>
  <c r="BN63" i="1"/>
  <c r="Z63" i="1"/>
  <c r="BP75" i="1"/>
  <c r="BN75" i="1"/>
  <c r="Z75" i="1"/>
  <c r="BP79" i="1"/>
  <c r="BN79" i="1"/>
  <c r="Z79" i="1"/>
  <c r="Y81" i="1"/>
  <c r="Y85" i="1"/>
  <c r="Y86" i="1"/>
  <c r="BP83" i="1"/>
  <c r="BN83" i="1"/>
  <c r="Z83" i="1"/>
  <c r="Z85" i="1" s="1"/>
  <c r="F9" i="1"/>
  <c r="J9" i="1"/>
  <c r="Y24" i="1"/>
  <c r="Y44" i="1"/>
  <c r="Y59" i="1"/>
  <c r="Y66" i="1"/>
  <c r="BP61" i="1"/>
  <c r="BN61" i="1"/>
  <c r="Z61" i="1"/>
  <c r="Z65" i="1" s="1"/>
  <c r="Y65" i="1"/>
  <c r="BP69" i="1"/>
  <c r="BN69" i="1"/>
  <c r="Z69" i="1"/>
  <c r="Z71" i="1" s="1"/>
  <c r="BP77" i="1"/>
  <c r="BN77" i="1"/>
  <c r="Z77" i="1"/>
  <c r="E520" i="1"/>
  <c r="Z90" i="1"/>
  <c r="BN90" i="1"/>
  <c r="BP90" i="1"/>
  <c r="Y93" i="1"/>
  <c r="Z95" i="1"/>
  <c r="BN95" i="1"/>
  <c r="BP95" i="1"/>
  <c r="Z97" i="1"/>
  <c r="BN97" i="1"/>
  <c r="Z99" i="1"/>
  <c r="BN99" i="1"/>
  <c r="Y102" i="1"/>
  <c r="F520" i="1"/>
  <c r="Z106" i="1"/>
  <c r="Z109" i="1" s="1"/>
  <c r="BN106" i="1"/>
  <c r="BP106" i="1"/>
  <c r="Z108" i="1"/>
  <c r="BN108" i="1"/>
  <c r="Y109" i="1"/>
  <c r="Z112" i="1"/>
  <c r="Z115" i="1" s="1"/>
  <c r="BN112" i="1"/>
  <c r="BP112" i="1"/>
  <c r="Z114" i="1"/>
  <c r="BN114" i="1"/>
  <c r="Y115" i="1"/>
  <c r="Z118" i="1"/>
  <c r="Z122" i="1" s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1" i="1"/>
  <c r="Z143" i="1" s="1"/>
  <c r="BN141" i="1"/>
  <c r="BP141" i="1"/>
  <c r="Y144" i="1"/>
  <c r="H520" i="1"/>
  <c r="Y149" i="1"/>
  <c r="Z152" i="1"/>
  <c r="Z154" i="1" s="1"/>
  <c r="BN152" i="1"/>
  <c r="BP152" i="1"/>
  <c r="I520" i="1"/>
  <c r="Y161" i="1"/>
  <c r="Z164" i="1"/>
  <c r="BN164" i="1"/>
  <c r="BP164" i="1"/>
  <c r="Z166" i="1"/>
  <c r="BN166" i="1"/>
  <c r="Z168" i="1"/>
  <c r="BN168" i="1"/>
  <c r="Z170" i="1"/>
  <c r="BN170" i="1"/>
  <c r="Z176" i="1"/>
  <c r="Z178" i="1" s="1"/>
  <c r="BN176" i="1"/>
  <c r="BP176" i="1"/>
  <c r="J520" i="1"/>
  <c r="Z187" i="1"/>
  <c r="Z188" i="1" s="1"/>
  <c r="BN187" i="1"/>
  <c r="BP187" i="1"/>
  <c r="Y188" i="1"/>
  <c r="Z191" i="1"/>
  <c r="Z193" i="1" s="1"/>
  <c r="BN191" i="1"/>
  <c r="BP191" i="1"/>
  <c r="Y194" i="1"/>
  <c r="Z197" i="1"/>
  <c r="Z204" i="1" s="1"/>
  <c r="BN197" i="1"/>
  <c r="BP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Y216" i="1"/>
  <c r="Z219" i="1"/>
  <c r="BN219" i="1"/>
  <c r="BP219" i="1"/>
  <c r="BP220" i="1"/>
  <c r="BN220" i="1"/>
  <c r="Z220" i="1"/>
  <c r="Y222" i="1"/>
  <c r="K520" i="1"/>
  <c r="Y232" i="1"/>
  <c r="BP225" i="1"/>
  <c r="BN225" i="1"/>
  <c r="Z225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Y133" i="1"/>
  <c r="BP227" i="1"/>
  <c r="BN227" i="1"/>
  <c r="Z227" i="1"/>
  <c r="BP231" i="1"/>
  <c r="BN231" i="1"/>
  <c r="Z231" i="1"/>
  <c r="Y233" i="1"/>
  <c r="Y238" i="1"/>
  <c r="BP235" i="1"/>
  <c r="BN235" i="1"/>
  <c r="Z235" i="1"/>
  <c r="Z237" i="1" s="1"/>
  <c r="BP245" i="1"/>
  <c r="BN245" i="1"/>
  <c r="Z245" i="1"/>
  <c r="Y249" i="1"/>
  <c r="BP254" i="1"/>
  <c r="BN254" i="1"/>
  <c r="Z254" i="1"/>
  <c r="Y258" i="1"/>
  <c r="BP263" i="1"/>
  <c r="BN263" i="1"/>
  <c r="Z263" i="1"/>
  <c r="Y266" i="1"/>
  <c r="Y273" i="1"/>
  <c r="Y298" i="1"/>
  <c r="Y308" i="1"/>
  <c r="Y316" i="1"/>
  <c r="Y322" i="1"/>
  <c r="Y328" i="1"/>
  <c r="Y334" i="1"/>
  <c r="Y341" i="1"/>
  <c r="Y353" i="1"/>
  <c r="Y359" i="1"/>
  <c r="Y363" i="1"/>
  <c r="Y376" i="1"/>
  <c r="Y379" i="1"/>
  <c r="BP378" i="1"/>
  <c r="Y380" i="1"/>
  <c r="Y385" i="1"/>
  <c r="BP382" i="1"/>
  <c r="BN382" i="1"/>
  <c r="Z382" i="1"/>
  <c r="Z384" i="1" s="1"/>
  <c r="BP396" i="1"/>
  <c r="BN396" i="1"/>
  <c r="Z396" i="1"/>
  <c r="BP400" i="1"/>
  <c r="BN400" i="1"/>
  <c r="Z400" i="1"/>
  <c r="BP417" i="1"/>
  <c r="BN417" i="1"/>
  <c r="Z417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O520" i="1"/>
  <c r="W520" i="1"/>
  <c r="L520" i="1"/>
  <c r="Y259" i="1"/>
  <c r="M520" i="1"/>
  <c r="Y267" i="1"/>
  <c r="Z271" i="1"/>
  <c r="BN271" i="1"/>
  <c r="Y279" i="1"/>
  <c r="Y288" i="1"/>
  <c r="R520" i="1"/>
  <c r="Z292" i="1"/>
  <c r="BN292" i="1"/>
  <c r="Z294" i="1"/>
  <c r="BN294" i="1"/>
  <c r="Z296" i="1"/>
  <c r="BN296" i="1"/>
  <c r="Y297" i="1"/>
  <c r="Z300" i="1"/>
  <c r="BN300" i="1"/>
  <c r="BP300" i="1"/>
  <c r="Z302" i="1"/>
  <c r="BN302" i="1"/>
  <c r="Z304" i="1"/>
  <c r="BN304" i="1"/>
  <c r="Z306" i="1"/>
  <c r="BN306" i="1"/>
  <c r="Z310" i="1"/>
  <c r="BN310" i="1"/>
  <c r="BP310" i="1"/>
  <c r="Z312" i="1"/>
  <c r="BN312" i="1"/>
  <c r="Z314" i="1"/>
  <c r="BN314" i="1"/>
  <c r="Z318" i="1"/>
  <c r="BN318" i="1"/>
  <c r="BP318" i="1"/>
  <c r="Z320" i="1"/>
  <c r="BN320" i="1"/>
  <c r="Z326" i="1"/>
  <c r="Z328" i="1" s="1"/>
  <c r="BN326" i="1"/>
  <c r="Z332" i="1"/>
  <c r="Z334" i="1" s="1"/>
  <c r="BN332" i="1"/>
  <c r="Z339" i="1"/>
  <c r="BN339" i="1"/>
  <c r="Y342" i="1"/>
  <c r="T520" i="1"/>
  <c r="Z347" i="1"/>
  <c r="BN347" i="1"/>
  <c r="Z349" i="1"/>
  <c r="BN349" i="1"/>
  <c r="Z351" i="1"/>
  <c r="BN351" i="1"/>
  <c r="Y354" i="1"/>
  <c r="Z357" i="1"/>
  <c r="BN357" i="1"/>
  <c r="Z361" i="1"/>
  <c r="Z363" i="1" s="1"/>
  <c r="BN361" i="1"/>
  <c r="BP361" i="1"/>
  <c r="U520" i="1"/>
  <c r="Z372" i="1"/>
  <c r="BN372" i="1"/>
  <c r="Z374" i="1"/>
  <c r="BN374" i="1"/>
  <c r="Y375" i="1"/>
  <c r="Z378" i="1"/>
  <c r="Z379" i="1" s="1"/>
  <c r="BN378" i="1"/>
  <c r="Y384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Y421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AA520" i="1"/>
  <c r="V520" i="1"/>
  <c r="Y403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Z273" i="1" l="1"/>
  <c r="Z266" i="1"/>
  <c r="Z258" i="1"/>
  <c r="Z44" i="1"/>
  <c r="Z403" i="1"/>
  <c r="Z375" i="1"/>
  <c r="Z58" i="1"/>
  <c r="Z498" i="1"/>
  <c r="Z472" i="1"/>
  <c r="Z456" i="1"/>
  <c r="Z353" i="1"/>
  <c r="Z341" i="1"/>
  <c r="Z315" i="1"/>
  <c r="Z297" i="1"/>
  <c r="Z420" i="1"/>
  <c r="Z172" i="1"/>
  <c r="Z80" i="1"/>
  <c r="Z32" i="1"/>
  <c r="Z481" i="1"/>
  <c r="Z488" i="1"/>
  <c r="Z466" i="1"/>
  <c r="Z249" i="1"/>
  <c r="Z232" i="1"/>
  <c r="Y512" i="1"/>
  <c r="Z450" i="1"/>
  <c r="Z321" i="1"/>
  <c r="Z307" i="1"/>
  <c r="Z221" i="1"/>
  <c r="Z216" i="1"/>
  <c r="Z101" i="1"/>
  <c r="Y510" i="1"/>
  <c r="Y514" i="1"/>
  <c r="Y511" i="1"/>
  <c r="Y513" i="1" l="1"/>
  <c r="Z515" i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<sst xmlns="http://schemas.openxmlformats.org/spreadsheetml/2006/main" count="2283" uniqueCount="831">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</sst>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45864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14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4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0.54166666666666663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42</v>
      </c>
      <c r="Y41" s="56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43.691666666666663</v>
      </c>
      <c r="BN41" s="64">
        <f>IFERROR(Y41*I41/H41,"0")</f>
        <v>44.94</v>
      </c>
      <c r="BO41" s="64">
        <f>IFERROR(1/J41*(X41/H41),"0")</f>
        <v>6.0763888888888888E-2</v>
      </c>
      <c r="BP41" s="64">
        <f>IFERROR(1/J41*(Y41/H41),"0")</f>
        <v>6.25E-2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86</v>
      </c>
      <c r="Y43" s="568">
        <f>IFERROR(IF(X43="",0,CEILING((X43/$H43),1)*$H43),"")</f>
        <v>88.800000000000011</v>
      </c>
      <c r="Z43" s="36">
        <f>IFERROR(IF(Y43=0,"",ROUNDUP(Y43/H43,0)*0.00902),"")</f>
        <v>0.21648000000000001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90.881081081081078</v>
      </c>
      <c r="BN43" s="64">
        <f>IFERROR(Y43*I43/H43,"0")</f>
        <v>93.840000000000018</v>
      </c>
      <c r="BO43" s="64">
        <f>IFERROR(1/J43*(X43/H43),"0")</f>
        <v>0.17608517608517607</v>
      </c>
      <c r="BP43" s="64">
        <f>IFERROR(1/J43*(Y43/H43),"0")</f>
        <v>0.18181818181818185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27.132132132132131</v>
      </c>
      <c r="Y44" s="569">
        <f>IFERROR(Y41/H41,"0")+IFERROR(Y42/H42,"0")+IFERROR(Y43/H43,"0")</f>
        <v>28.000000000000004</v>
      </c>
      <c r="Z44" s="569">
        <f>IFERROR(IF(Z41="",0,Z41),"0")+IFERROR(IF(Z42="",0,Z42),"0")+IFERROR(IF(Z43="",0,Z43),"0")</f>
        <v>0.29239999999999999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128</v>
      </c>
      <c r="Y45" s="569">
        <f>IFERROR(SUM(Y41:Y43),"0")</f>
        <v>132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6</v>
      </c>
      <c r="Y52" s="56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6.2330357142857151</v>
      </c>
      <c r="BN52" s="64">
        <f t="shared" ref="BN52:BN57" si="8">IFERROR(Y52*I52/H52,"0")</f>
        <v>11.635</v>
      </c>
      <c r="BO52" s="64">
        <f t="shared" ref="BO52:BO57" si="9">IFERROR(1/J52*(X52/H52),"0")</f>
        <v>8.370535714285714E-3</v>
      </c>
      <c r="BP52" s="64">
        <f t="shared" ref="BP52:BP57" si="10">IFERROR(1/J52*(Y52/H52),"0")</f>
        <v>1.5625E-2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0.5357142857142857</v>
      </c>
      <c r="Y58" s="569">
        <f>IFERROR(Y52/H52,"0")+IFERROR(Y53/H53,"0")+IFERROR(Y54/H54,"0")+IFERROR(Y55/H55,"0")+IFERROR(Y56/H56,"0")+IFERROR(Y57/H57,"0")</f>
        <v>1</v>
      </c>
      <c r="Z58" s="569">
        <f>IFERROR(IF(Z52="",0,Z52),"0")+IFERROR(IF(Z53="",0,Z53),"0")+IFERROR(IF(Z54="",0,Z54),"0")+IFERROR(IF(Z55="",0,Z55),"0")+IFERROR(IF(Z56="",0,Z56),"0")+IFERROR(IF(Z57="",0,Z57),"0")</f>
        <v>1.898E-2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6</v>
      </c>
      <c r="Y59" s="569">
        <f>IFERROR(SUM(Y52:Y57),"0")</f>
        <v>11.2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30</v>
      </c>
      <c r="Y61" s="56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31.208333333333329</v>
      </c>
      <c r="BN61" s="64">
        <f>IFERROR(Y61*I61/H61,"0")</f>
        <v>33.705000000000005</v>
      </c>
      <c r="BO61" s="64">
        <f>IFERROR(1/J61*(X61/H61),"0")</f>
        <v>4.3402777777777776E-2</v>
      </c>
      <c r="BP61" s="64">
        <f>IFERROR(1/J61*(Y61/H61),"0")</f>
        <v>4.6875000000000007E-2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2.7777777777777777</v>
      </c>
      <c r="Y65" s="569">
        <f>IFERROR(Y61/H61,"0")+IFERROR(Y62/H62,"0")+IFERROR(Y63/H63,"0")+IFERROR(Y64/H64,"0")</f>
        <v>3.0000000000000004</v>
      </c>
      <c r="Z65" s="569">
        <f>IFERROR(IF(Z61="",0,Z61),"0")+IFERROR(IF(Z62="",0,Z62),"0")+IFERROR(IF(Z63="",0,Z63),"0")+IFERROR(IF(Z64="",0,Z64),"0")</f>
        <v>5.6940000000000004E-2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30</v>
      </c>
      <c r="Y66" s="569">
        <f>IFERROR(SUM(Y61:Y64),"0")</f>
        <v>32.400000000000006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20</v>
      </c>
      <c r="Y69" s="568">
        <f>IFERROR(IF(X69="",0,CEILING((X69/$H69),1)*$H69),"")</f>
        <v>21.6</v>
      </c>
      <c r="Z69" s="36">
        <f>IFERROR(IF(Y69=0,"",ROUNDUP(Y69/H69,0)*0.00502),"")</f>
        <v>6.0240000000000002E-2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21.111111111111111</v>
      </c>
      <c r="BN69" s="64">
        <f>IFERROR(Y69*I69/H69,"0")</f>
        <v>22.8</v>
      </c>
      <c r="BO69" s="64">
        <f>IFERROR(1/J69*(X69/H69),"0")</f>
        <v>4.7483380816714153E-2</v>
      </c>
      <c r="BP69" s="64">
        <f>IFERROR(1/J69*(Y69/H69),"0")</f>
        <v>5.1282051282051287E-2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30</v>
      </c>
      <c r="Y70" s="568">
        <f>IFERROR(IF(X70="",0,CEILING((X70/$H70),1)*$H70),"")</f>
        <v>30.6</v>
      </c>
      <c r="Z70" s="36">
        <f>IFERROR(IF(Y70=0,"",ROUNDUP(Y70/H70,0)*0.00502),"")</f>
        <v>8.5339999999999999E-2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31.666666666666664</v>
      </c>
      <c r="BN70" s="64">
        <f>IFERROR(Y70*I70/H70,"0")</f>
        <v>32.299999999999997</v>
      </c>
      <c r="BO70" s="64">
        <f>IFERROR(1/J70*(X70/H70),"0")</f>
        <v>7.122507122507124E-2</v>
      </c>
      <c r="BP70" s="64">
        <f>IFERROR(1/J70*(Y70/H70),"0")</f>
        <v>7.2649572649572655E-2</v>
      </c>
    </row>
    <row r="71" spans="1:68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27.777777777777779</v>
      </c>
      <c r="Y71" s="569">
        <f>IFERROR(Y68/H68,"0")+IFERROR(Y69/H69,"0")+IFERROR(Y70/H70,"0")</f>
        <v>29</v>
      </c>
      <c r="Z71" s="569">
        <f>IFERROR(IF(Z68="",0,Z68),"0")+IFERROR(IF(Z69="",0,Z69),"0")+IFERROR(IF(Z70="",0,Z70),"0")</f>
        <v>0.14557999999999999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50</v>
      </c>
      <c r="Y72" s="569">
        <f>IFERROR(SUM(Y68:Y70),"0")</f>
        <v>52.2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25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26.39423076923077</v>
      </c>
      <c r="BN83" s="64">
        <f>IFERROR(Y83*I83/H83,"0")</f>
        <v>32.94</v>
      </c>
      <c r="BO83" s="64">
        <f>IFERROR(1/J83*(X83/H83),"0")</f>
        <v>5.0080128205128208E-2</v>
      </c>
      <c r="BP83" s="64">
        <f>IFERROR(1/J83*(Y83/H83),"0")</f>
        <v>6.25E-2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3.2051282051282053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25</v>
      </c>
      <c r="Y86" s="569">
        <f>IFERROR(SUM(Y83:Y84),"0")</f>
        <v>31.2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82</v>
      </c>
      <c r="Y89" s="568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85.302777777777777</v>
      </c>
      <c r="BN89" s="64">
        <f>IFERROR(Y89*I89/H89,"0")</f>
        <v>89.88</v>
      </c>
      <c r="BO89" s="64">
        <f>IFERROR(1/J89*(X89/H89),"0")</f>
        <v>0.11863425925925924</v>
      </c>
      <c r="BP89" s="64">
        <f>IFERROR(1/J89*(Y89/H89),"0")</f>
        <v>0.125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98</v>
      </c>
      <c r="Y91" s="568">
        <f>IFERROR(IF(X91="",0,CEILING((X91/$H91),1)*$H91),"")</f>
        <v>99</v>
      </c>
      <c r="Z91" s="36">
        <f>IFERROR(IF(Y91=0,"",ROUNDUP(Y91/H91,0)*0.00902),"")</f>
        <v>0.19844000000000001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102.57333333333332</v>
      </c>
      <c r="BN91" s="64">
        <f>IFERROR(Y91*I91/H91,"0")</f>
        <v>103.62</v>
      </c>
      <c r="BO91" s="64">
        <f>IFERROR(1/J91*(X91/H91),"0")</f>
        <v>0.16498316498316498</v>
      </c>
      <c r="BP91" s="64">
        <f>IFERROR(1/J91*(Y91/H91),"0")</f>
        <v>0.16666666666666669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29.37037037037037</v>
      </c>
      <c r="Y92" s="569">
        <f>IFERROR(Y89/H89,"0")+IFERROR(Y90/H90,"0")+IFERROR(Y91/H91,"0")</f>
        <v>30</v>
      </c>
      <c r="Z92" s="569">
        <f>IFERROR(IF(Z89="",0,Z89),"0")+IFERROR(IF(Z90="",0,Z90),"0")+IFERROR(IF(Z91="",0,Z91),"0")</f>
        <v>0.35028000000000004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180</v>
      </c>
      <c r="Y93" s="569">
        <f>IFERROR(SUM(Y89:Y91),"0")</f>
        <v>185.4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169</v>
      </c>
      <c r="Y95" s="568">
        <f t="shared" ref="Y95:Y100" si="16">IFERROR(IF(X95="",0,CEILING((X95/$H95),1)*$H95),"")</f>
        <v>170.1</v>
      </c>
      <c r="Z95" s="36">
        <f>IFERROR(IF(Y95=0,"",ROUNDUP(Y95/H95,0)*0.01898),"")</f>
        <v>0.39857999999999999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179.82851851851851</v>
      </c>
      <c r="BN95" s="64">
        <f t="shared" ref="BN95:BN100" si="18">IFERROR(Y95*I95/H95,"0")</f>
        <v>180.999</v>
      </c>
      <c r="BO95" s="64">
        <f t="shared" ref="BO95:BO100" si="19">IFERROR(1/J95*(X95/H95),"0")</f>
        <v>0.32600308641975312</v>
      </c>
      <c r="BP95" s="64">
        <f t="shared" ref="BP95:BP100" si="20">IFERROR(1/J95*(Y95/H95),"0")</f>
        <v>0.328125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96</v>
      </c>
      <c r="Y99" s="568">
        <f t="shared" si="16"/>
        <v>97.2</v>
      </c>
      <c r="Z99" s="36">
        <f>IFERROR(IF(Y99=0,"",ROUNDUP(Y99/H99,0)*0.00651),"")</f>
        <v>0.23436000000000001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104.96</v>
      </c>
      <c r="BN99" s="64">
        <f t="shared" si="18"/>
        <v>106.27199999999999</v>
      </c>
      <c r="BO99" s="64">
        <f t="shared" si="19"/>
        <v>0.19536019536019533</v>
      </c>
      <c r="BP99" s="64">
        <f t="shared" si="20"/>
        <v>0.19780219780219782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56.419753086419746</v>
      </c>
      <c r="Y101" s="569">
        <f>IFERROR(Y95/H95,"0")+IFERROR(Y96/H96,"0")+IFERROR(Y97/H97,"0")+IFERROR(Y98/H98,"0")+IFERROR(Y99/H99,"0")+IFERROR(Y100/H100,"0")</f>
        <v>57</v>
      </c>
      <c r="Z101" s="569">
        <f>IFERROR(IF(Z95="",0,Z95),"0")+IFERROR(IF(Z96="",0,Z96),"0")+IFERROR(IF(Z97="",0,Z97),"0")+IFERROR(IF(Z98="",0,Z98),"0")+IFERROR(IF(Z99="",0,Z99),"0")+IFERROR(IF(Z100="",0,Z100),"0")</f>
        <v>0.63294000000000006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265</v>
      </c>
      <c r="Y102" s="569">
        <f>IFERROR(SUM(Y95:Y100),"0")</f>
        <v>267.3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93</v>
      </c>
      <c r="Y105" s="568">
        <f>IFERROR(IF(X105="",0,CEILING((X105/$H105),1)*$H105),"")</f>
        <v>97.2</v>
      </c>
      <c r="Z105" s="36">
        <f>IFERROR(IF(Y105=0,"",ROUNDUP(Y105/H105,0)*0.01898),"")</f>
        <v>0.17082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96.745833333333323</v>
      </c>
      <c r="BN105" s="64">
        <f>IFERROR(Y105*I105/H105,"0")</f>
        <v>101.11499999999998</v>
      </c>
      <c r="BO105" s="64">
        <f>IFERROR(1/J105*(X105/H105),"0")</f>
        <v>0.1345486111111111</v>
      </c>
      <c r="BP105" s="64">
        <f>IFERROR(1/J105*(Y105/H105),"0")</f>
        <v>0.140625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83</v>
      </c>
      <c r="Y107" s="568">
        <f>IFERROR(IF(X107="",0,CEILING((X107/$H107),1)*$H107),"")</f>
        <v>85.5</v>
      </c>
      <c r="Z107" s="36">
        <f>IFERROR(IF(Y107=0,"",ROUNDUP(Y107/H107,0)*0.00902),"")</f>
        <v>0.17138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86.873333333333335</v>
      </c>
      <c r="BN107" s="64">
        <f>IFERROR(Y107*I107/H107,"0")</f>
        <v>89.49</v>
      </c>
      <c r="BO107" s="64">
        <f>IFERROR(1/J107*(X107/H107),"0")</f>
        <v>0.13973063973063973</v>
      </c>
      <c r="BP107" s="64">
        <f>IFERROR(1/J107*(Y107/H107),"0")</f>
        <v>0.14393939393939395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27.055555555555554</v>
      </c>
      <c r="Y109" s="569">
        <f>IFERROR(Y105/H105,"0")+IFERROR(Y106/H106,"0")+IFERROR(Y107/H107,"0")+IFERROR(Y108/H108,"0")</f>
        <v>28</v>
      </c>
      <c r="Z109" s="569">
        <f>IFERROR(IF(Z105="",0,Z105),"0")+IFERROR(IF(Z106="",0,Z106),"0")+IFERROR(IF(Z107="",0,Z107),"0")+IFERROR(IF(Z108="",0,Z108),"0")</f>
        <v>0.3422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176</v>
      </c>
      <c r="Y110" s="569">
        <f>IFERROR(SUM(Y105:Y108),"0")</f>
        <v>182.7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8</v>
      </c>
      <c r="Y112" s="568">
        <f>IFERROR(IF(X112="",0,CEILING((X112/$H112),1)*$H112),"")</f>
        <v>10.8</v>
      </c>
      <c r="Z112" s="36">
        <f>IFERROR(IF(Y112=0,"",ROUNDUP(Y112/H112,0)*0.01898),"")</f>
        <v>1.898E-2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8.3222222222222211</v>
      </c>
      <c r="BN112" s="64">
        <f>IFERROR(Y112*I112/H112,"0")</f>
        <v>11.234999999999999</v>
      </c>
      <c r="BO112" s="64">
        <f>IFERROR(1/J112*(X112/H112),"0")</f>
        <v>1.1574074074074073E-2</v>
      </c>
      <c r="BP112" s="64">
        <f>IFERROR(1/J112*(Y112/H112),"0")</f>
        <v>1.5625E-2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14</v>
      </c>
      <c r="Y114" s="568">
        <f>IFERROR(IF(X114="",0,CEILING((X114/$H114),1)*$H114),"")</f>
        <v>14.399999999999999</v>
      </c>
      <c r="Z114" s="36">
        <f>IFERROR(IF(Y114=0,"",ROUNDUP(Y114/H114,0)*0.00651),"")</f>
        <v>3.9059999999999997E-2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15.050000000000002</v>
      </c>
      <c r="BN114" s="64">
        <f>IFERROR(Y114*I114/H114,"0")</f>
        <v>15.479999999999999</v>
      </c>
      <c r="BO114" s="64">
        <f>IFERROR(1/J114*(X114/H114),"0")</f>
        <v>3.2051282051282055E-2</v>
      </c>
      <c r="BP114" s="64">
        <f>IFERROR(1/J114*(Y114/H114),"0")</f>
        <v>3.2967032967032968E-2</v>
      </c>
    </row>
    <row r="115" spans="1:68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6.5740740740740744</v>
      </c>
      <c r="Y115" s="569">
        <f>IFERROR(Y112/H112,"0")+IFERROR(Y113/H113,"0")+IFERROR(Y114/H114,"0")</f>
        <v>7</v>
      </c>
      <c r="Z115" s="569">
        <f>IFERROR(IF(Z112="",0,Z112),"0")+IFERROR(IF(Z113="",0,Z113),"0")+IFERROR(IF(Z114="",0,Z114),"0")</f>
        <v>5.8039999999999994E-2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22</v>
      </c>
      <c r="Y116" s="569">
        <f>IFERROR(SUM(Y112:Y114),"0")</f>
        <v>25.2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88</v>
      </c>
      <c r="Y118" s="568">
        <f>IFERROR(IF(X118="",0,CEILING((X118/$H118),1)*$H118),"")</f>
        <v>89.1</v>
      </c>
      <c r="Z118" s="36">
        <f>IFERROR(IF(Y118=0,"",ROUNDUP(Y118/H118,0)*0.01898),"")</f>
        <v>0.20877999999999999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93.573333333333338</v>
      </c>
      <c r="BN118" s="64">
        <f>IFERROR(Y118*I118/H118,"0")</f>
        <v>94.742999999999995</v>
      </c>
      <c r="BO118" s="64">
        <f>IFERROR(1/J118*(X118/H118),"0")</f>
        <v>0.16975308641975309</v>
      </c>
      <c r="BP118" s="64">
        <f>IFERROR(1/J118*(Y118/H118),"0")</f>
        <v>0.171875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65</v>
      </c>
      <c r="Y120" s="568">
        <f>IFERROR(IF(X120="",0,CEILING((X120/$H120),1)*$H120),"")</f>
        <v>67.5</v>
      </c>
      <c r="Z120" s="36">
        <f>IFERROR(IF(Y120=0,"",ROUNDUP(Y120/H120,0)*0.00651),"")</f>
        <v>0.16275000000000001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71.066666666666663</v>
      </c>
      <c r="BN120" s="64">
        <f>IFERROR(Y120*I120/H120,"0")</f>
        <v>73.8</v>
      </c>
      <c r="BO120" s="64">
        <f>IFERROR(1/J120*(X120/H120),"0")</f>
        <v>0.13227513227513227</v>
      </c>
      <c r="BP120" s="64">
        <f>IFERROR(1/J120*(Y120/H120),"0")</f>
        <v>0.13736263736263737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34.938271604938272</v>
      </c>
      <c r="Y122" s="569">
        <f>IFERROR(Y118/H118,"0")+IFERROR(Y119/H119,"0")+IFERROR(Y120/H120,"0")+IFERROR(Y121/H121,"0")</f>
        <v>36</v>
      </c>
      <c r="Z122" s="569">
        <f>IFERROR(IF(Z118="",0,Z118),"0")+IFERROR(IF(Z119="",0,Z119),"0")+IFERROR(IF(Z120="",0,Z120),"0")+IFERROR(IF(Z121="",0,Z121),"0")</f>
        <v>0.37153000000000003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153</v>
      </c>
      <c r="Y123" s="569">
        <f>IFERROR(SUM(Y118:Y121),"0")</f>
        <v>156.6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148</v>
      </c>
      <c r="Y163" s="568">
        <f t="shared" ref="Y163:Y171" si="21">IFERROR(IF(X163="",0,CEILING((X163/$H163),1)*$H163),"")</f>
        <v>151.20000000000002</v>
      </c>
      <c r="Z163" s="36">
        <f>IFERROR(IF(Y163=0,"",ROUNDUP(Y163/H163,0)*0.00902),"")</f>
        <v>0.32472000000000001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157.51428571428571</v>
      </c>
      <c r="BN163" s="64">
        <f t="shared" ref="BN163:BN171" si="23">IFERROR(Y163*I163/H163,"0")</f>
        <v>160.91999999999999</v>
      </c>
      <c r="BO163" s="64">
        <f t="shared" ref="BO163:BO171" si="24">IFERROR(1/J163*(X163/H163),"0")</f>
        <v>0.26695526695526695</v>
      </c>
      <c r="BP163" s="64">
        <f t="shared" ref="BP163:BP171" si="25">IFERROR(1/J163*(Y163/H163),"0")</f>
        <v>0.27272727272727271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100</v>
      </c>
      <c r="Y165" s="568">
        <f t="shared" si="21"/>
        <v>100.80000000000001</v>
      </c>
      <c r="Z165" s="36">
        <f>IFERROR(IF(Y165=0,"",ROUNDUP(Y165/H165,0)*0.00902),"")</f>
        <v>0.21648000000000001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105</v>
      </c>
      <c r="BN165" s="64">
        <f t="shared" si="23"/>
        <v>105.84000000000002</v>
      </c>
      <c r="BO165" s="64">
        <f t="shared" si="24"/>
        <v>0.18037518037518038</v>
      </c>
      <c r="BP165" s="64">
        <f t="shared" si="25"/>
        <v>0.18181818181818182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80</v>
      </c>
      <c r="Y166" s="568">
        <f t="shared" si="21"/>
        <v>81.900000000000006</v>
      </c>
      <c r="Z166" s="36">
        <f>IFERROR(IF(Y166=0,"",ROUNDUP(Y166/H166,0)*0.00502),"")</f>
        <v>0.19578000000000001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84.952380952380949</v>
      </c>
      <c r="BN166" s="64">
        <f t="shared" si="23"/>
        <v>86.97</v>
      </c>
      <c r="BO166" s="64">
        <f t="shared" si="24"/>
        <v>0.16280016280016282</v>
      </c>
      <c r="BP166" s="64">
        <f t="shared" si="25"/>
        <v>0.16666666666666669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10</v>
      </c>
      <c r="Y168" s="568">
        <f t="shared" si="21"/>
        <v>10.8</v>
      </c>
      <c r="Z168" s="36">
        <f>IFERROR(IF(Y168=0,"",ROUNDUP(Y168/H168,0)*0.00502),"")</f>
        <v>3.0120000000000001E-2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10.722222222222223</v>
      </c>
      <c r="BN168" s="64">
        <f t="shared" si="23"/>
        <v>11.58</v>
      </c>
      <c r="BO168" s="64">
        <f t="shared" si="24"/>
        <v>2.3741690408357077E-2</v>
      </c>
      <c r="BP168" s="64">
        <f t="shared" si="25"/>
        <v>2.5641025641025644E-2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102.6984126984127</v>
      </c>
      <c r="Y172" s="569">
        <f>IFERROR(Y163/H163,"0")+IFERROR(Y164/H164,"0")+IFERROR(Y165/H165,"0")+IFERROR(Y166/H166,"0")+IFERROR(Y167/H167,"0")+IFERROR(Y168/H168,"0")+IFERROR(Y169/H169,"0")+IFERROR(Y170/H170,"0")+IFERROR(Y171/H171,"0")</f>
        <v>105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0.7671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338</v>
      </c>
      <c r="Y173" s="569">
        <f>IFERROR(SUM(Y163:Y171),"0")</f>
        <v>344.70000000000005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31</v>
      </c>
      <c r="Y200" s="568">
        <f t="shared" si="26"/>
        <v>32.4</v>
      </c>
      <c r="Z200" s="36">
        <f>IFERROR(IF(Y200=0,"",ROUNDUP(Y200/H200,0)*0.00502),"")</f>
        <v>9.0359999999999996E-2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33.238888888888887</v>
      </c>
      <c r="BN200" s="64">
        <f t="shared" si="28"/>
        <v>34.739999999999995</v>
      </c>
      <c r="BO200" s="64">
        <f t="shared" si="29"/>
        <v>7.3599240265906932E-2</v>
      </c>
      <c r="BP200" s="64">
        <f t="shared" si="30"/>
        <v>7.6923076923076927E-2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15</v>
      </c>
      <c r="Y203" s="568">
        <f t="shared" si="26"/>
        <v>16.2</v>
      </c>
      <c r="Z203" s="36">
        <f>IFERROR(IF(Y203=0,"",ROUNDUP(Y203/H203,0)*0.00502),"")</f>
        <v>4.5179999999999998E-2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15.833333333333332</v>
      </c>
      <c r="BN203" s="64">
        <f t="shared" si="28"/>
        <v>17.099999999999998</v>
      </c>
      <c r="BO203" s="64">
        <f t="shared" si="29"/>
        <v>3.561253561253562E-2</v>
      </c>
      <c r="BP203" s="64">
        <f t="shared" si="30"/>
        <v>3.8461538461538464E-2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25.555555555555557</v>
      </c>
      <c r="Y204" s="569">
        <f>IFERROR(Y196/H196,"0")+IFERROR(Y197/H197,"0")+IFERROR(Y198/H198,"0")+IFERROR(Y199/H199,"0")+IFERROR(Y200/H200,"0")+IFERROR(Y201/H201,"0")+IFERROR(Y202/H202,"0")+IFERROR(Y203/H203,"0")</f>
        <v>27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0.13553999999999999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46</v>
      </c>
      <c r="Y205" s="569">
        <f>IFERROR(SUM(Y196:Y203),"0")</f>
        <v>48.599999999999994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161</v>
      </c>
      <c r="Y210" s="568">
        <f t="shared" si="31"/>
        <v>163.19999999999999</v>
      </c>
      <c r="Z210" s="36">
        <f t="shared" ref="Z210:Z215" si="36">IFERROR(IF(Y210=0,"",ROUNDUP(Y210/H210,0)*0.00651),"")</f>
        <v>0.44268000000000002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179.11250000000001</v>
      </c>
      <c r="BN210" s="64">
        <f t="shared" si="33"/>
        <v>181.56</v>
      </c>
      <c r="BO210" s="64">
        <f t="shared" si="34"/>
        <v>0.36858974358974367</v>
      </c>
      <c r="BP210" s="64">
        <f t="shared" si="35"/>
        <v>0.37362637362637363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153</v>
      </c>
      <c r="Y212" s="568">
        <f t="shared" si="31"/>
        <v>153.6</v>
      </c>
      <c r="Z212" s="36">
        <f t="shared" si="36"/>
        <v>0.41664000000000001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169.06500000000003</v>
      </c>
      <c r="BN212" s="64">
        <f t="shared" si="33"/>
        <v>169.72800000000001</v>
      </c>
      <c r="BO212" s="64">
        <f t="shared" si="34"/>
        <v>0.35027472527472531</v>
      </c>
      <c r="BP212" s="64">
        <f t="shared" si="35"/>
        <v>0.35164835164835168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85</v>
      </c>
      <c r="Y213" s="568">
        <f t="shared" si="31"/>
        <v>86.399999999999991</v>
      </c>
      <c r="Z213" s="36">
        <f t="shared" si="36"/>
        <v>0.23436000000000001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93.925000000000011</v>
      </c>
      <c r="BN213" s="64">
        <f t="shared" si="33"/>
        <v>95.472000000000008</v>
      </c>
      <c r="BO213" s="64">
        <f t="shared" si="34"/>
        <v>0.19459706959706963</v>
      </c>
      <c r="BP213" s="64">
        <f t="shared" si="35"/>
        <v>0.19780219780219782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139</v>
      </c>
      <c r="Y214" s="568">
        <f t="shared" si="31"/>
        <v>139.19999999999999</v>
      </c>
      <c r="Z214" s="36">
        <f t="shared" si="36"/>
        <v>0.37758000000000003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153.59500000000003</v>
      </c>
      <c r="BN214" s="64">
        <f t="shared" si="33"/>
        <v>153.816</v>
      </c>
      <c r="BO214" s="64">
        <f t="shared" si="34"/>
        <v>0.31822344322344326</v>
      </c>
      <c r="BP214" s="64">
        <f t="shared" si="35"/>
        <v>0.31868131868131871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125</v>
      </c>
      <c r="Y215" s="568">
        <f t="shared" si="31"/>
        <v>127.19999999999999</v>
      </c>
      <c r="Z215" s="36">
        <f t="shared" si="36"/>
        <v>0.34503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138.4375</v>
      </c>
      <c r="BN215" s="64">
        <f t="shared" si="33"/>
        <v>140.874</v>
      </c>
      <c r="BO215" s="64">
        <f t="shared" si="34"/>
        <v>0.28617216117216121</v>
      </c>
      <c r="BP215" s="64">
        <f t="shared" si="35"/>
        <v>0.29120879120879123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276.25</v>
      </c>
      <c r="Y216" s="569">
        <f>IFERROR(Y207/H207,"0")+IFERROR(Y208/H208,"0")+IFERROR(Y209/H209,"0")+IFERROR(Y210/H210,"0")+IFERROR(Y211/H211,"0")+IFERROR(Y212/H212,"0")+IFERROR(Y213/H213,"0")+IFERROR(Y214/H214,"0")+IFERROR(Y215/H215,"0")</f>
        <v>279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1.81629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663</v>
      </c>
      <c r="Y217" s="569">
        <f>IFERROR(SUM(Y207:Y215),"0")</f>
        <v>669.59999999999991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54</v>
      </c>
      <c r="Y219" s="568">
        <f>IFERROR(IF(X219="",0,CEILING((X219/$H219),1)*$H219),"")</f>
        <v>55.199999999999996</v>
      </c>
      <c r="Z219" s="36">
        <f>IFERROR(IF(Y219=0,"",ROUNDUP(Y219/H219,0)*0.00651),"")</f>
        <v>0.14973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59.67</v>
      </c>
      <c r="BN219" s="64">
        <f>IFERROR(Y219*I219/H219,"0")</f>
        <v>60.996000000000002</v>
      </c>
      <c r="BO219" s="64">
        <f>IFERROR(1/J219*(X219/H219),"0")</f>
        <v>0.12362637362637363</v>
      </c>
      <c r="BP219" s="64">
        <f>IFERROR(1/J219*(Y219/H219),"0")</f>
        <v>0.1263736263736264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57</v>
      </c>
      <c r="Y220" s="568">
        <f>IFERROR(IF(X220="",0,CEILING((X220/$H220),1)*$H220),"")</f>
        <v>57.599999999999994</v>
      </c>
      <c r="Z220" s="36">
        <f>IFERROR(IF(Y220=0,"",ROUNDUP(Y220/H220,0)*0.00651),"")</f>
        <v>0.15623999999999999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62.985000000000007</v>
      </c>
      <c r="BN220" s="64">
        <f>IFERROR(Y220*I220/H220,"0")</f>
        <v>63.648000000000003</v>
      </c>
      <c r="BO220" s="64">
        <f>IFERROR(1/J220*(X220/H220),"0")</f>
        <v>0.1304945054945055</v>
      </c>
      <c r="BP220" s="64">
        <f>IFERROR(1/J220*(Y220/H220),"0")</f>
        <v>0.13186813186813187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46.25</v>
      </c>
      <c r="Y221" s="569">
        <f>IFERROR(Y219/H219,"0")+IFERROR(Y220/H220,"0")</f>
        <v>47</v>
      </c>
      <c r="Z221" s="569">
        <f>IFERROR(IF(Z219="",0,Z219),"0")+IFERROR(IF(Z220="",0,Z220),"0")</f>
        <v>0.30596999999999996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111</v>
      </c>
      <c r="Y222" s="569">
        <f>IFERROR(SUM(Y219:Y220),"0")</f>
        <v>112.79999999999998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24</v>
      </c>
      <c r="Y228" s="568">
        <f t="shared" si="37"/>
        <v>24</v>
      </c>
      <c r="Z228" s="36">
        <f>IFERROR(IF(Y228=0,"",ROUNDUP(Y228/H228,0)*0.00902),"")</f>
        <v>5.4120000000000001E-2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25.259999999999998</v>
      </c>
      <c r="BN228" s="64">
        <f t="shared" si="39"/>
        <v>25.259999999999998</v>
      </c>
      <c r="BO228" s="64">
        <f t="shared" si="40"/>
        <v>4.5454545454545456E-2</v>
      </c>
      <c r="BP228" s="64">
        <f t="shared" si="41"/>
        <v>4.5454545454545456E-2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6</v>
      </c>
      <c r="Y232" s="569">
        <f>IFERROR(Y225/H225,"0")+IFERROR(Y226/H226,"0")+IFERROR(Y227/H227,"0")+IFERROR(Y228/H228,"0")+IFERROR(Y229/H229,"0")+IFERROR(Y230/H230,"0")+IFERROR(Y231/H231,"0")</f>
        <v>6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5.4120000000000001E-2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24</v>
      </c>
      <c r="Y233" s="569">
        <f>IFERROR(SUM(Y225:Y231),"0")</f>
        <v>24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1</v>
      </c>
      <c r="Y240" s="568">
        <f>IFERROR(IF(X240="",0,CEILING((X240/$H240),1)*$H240),"")</f>
        <v>1.8</v>
      </c>
      <c r="Z240" s="36">
        <f>IFERROR(IF(Y240=0,"",ROUNDUP(Y240/H240,0)*0.0059),"")</f>
        <v>5.8999999999999999E-3</v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1.0972222222222223</v>
      </c>
      <c r="BN240" s="64">
        <f>IFERROR(Y240*I240/H240,"0")</f>
        <v>1.9750000000000001</v>
      </c>
      <c r="BO240" s="64">
        <f>IFERROR(1/J240*(X240/H240),"0")</f>
        <v>2.5720164609053498E-3</v>
      </c>
      <c r="BP240" s="64">
        <f>IFERROR(1/J240*(Y240/H240),"0")</f>
        <v>4.6296296296296294E-3</v>
      </c>
    </row>
    <row r="241" spans="1:68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0.55555555555555558</v>
      </c>
      <c r="Y241" s="569">
        <f>IFERROR(Y240/H240,"0")</f>
        <v>1</v>
      </c>
      <c r="Z241" s="569">
        <f>IFERROR(IF(Z240="",0,Z240),"0")</f>
        <v>5.8999999999999999E-3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1</v>
      </c>
      <c r="Y242" s="569">
        <f>IFERROR(SUM(Y240:Y240),"0")</f>
        <v>1.8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52</v>
      </c>
      <c r="Y271" s="568">
        <f>IFERROR(IF(X271="",0,CEILING((X271/$H271),1)*$H271),"")</f>
        <v>52.8</v>
      </c>
      <c r="Z271" s="36">
        <f>IFERROR(IF(Y271=0,"",ROUNDUP(Y271/H271,0)*0.00651),"")</f>
        <v>0.14322000000000001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57.46</v>
      </c>
      <c r="BN271" s="64">
        <f>IFERROR(Y271*I271/H271,"0")</f>
        <v>58.344000000000001</v>
      </c>
      <c r="BO271" s="64">
        <f>IFERROR(1/J271*(X271/H271),"0")</f>
        <v>0.11904761904761907</v>
      </c>
      <c r="BP271" s="64">
        <f>IFERROR(1/J271*(Y271/H271),"0")</f>
        <v>0.12087912087912089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81</v>
      </c>
      <c r="Y272" s="568">
        <f>IFERROR(IF(X272="",0,CEILING((X272/$H272),1)*$H272),"")</f>
        <v>81.599999999999994</v>
      </c>
      <c r="Z272" s="36">
        <f>IFERROR(IF(Y272=0,"",ROUNDUP(Y272/H272,0)*0.00651),"")</f>
        <v>0.22134000000000001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87.075000000000017</v>
      </c>
      <c r="BN272" s="64">
        <f>IFERROR(Y272*I272/H272,"0")</f>
        <v>87.72</v>
      </c>
      <c r="BO272" s="64">
        <f>IFERROR(1/J272*(X272/H272),"0")</f>
        <v>0.18543956043956045</v>
      </c>
      <c r="BP272" s="64">
        <f>IFERROR(1/J272*(Y272/H272),"0")</f>
        <v>0.18681318681318682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55.416666666666671</v>
      </c>
      <c r="Y273" s="569">
        <f>IFERROR(Y270/H270,"0")+IFERROR(Y271/H271,"0")+IFERROR(Y272/H272,"0")</f>
        <v>56</v>
      </c>
      <c r="Z273" s="569">
        <f>IFERROR(IF(Z270="",0,Z270),"0")+IFERROR(IF(Z271="",0,Z271),"0")+IFERROR(IF(Z272="",0,Z272),"0")</f>
        <v>0.36456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133</v>
      </c>
      <c r="Y274" s="569">
        <f>IFERROR(SUM(Y270:Y272),"0")</f>
        <v>134.39999999999998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5</v>
      </c>
      <c r="Y306" s="568">
        <f t="shared" si="47"/>
        <v>5.4</v>
      </c>
      <c r="Z306" s="36">
        <f>IFERROR(IF(Y306=0,"",ROUNDUP(Y306/H306,0)*0.00651),"")</f>
        <v>1.9529999999999999E-2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5.6333333333333337</v>
      </c>
      <c r="BN306" s="64">
        <f t="shared" si="49"/>
        <v>6.0839999999999996</v>
      </c>
      <c r="BO306" s="64">
        <f t="shared" si="50"/>
        <v>1.5262515262515264E-2</v>
      </c>
      <c r="BP306" s="64">
        <f t="shared" si="51"/>
        <v>1.6483516483516484E-2</v>
      </c>
    </row>
    <row r="307" spans="1:68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2.7777777777777777</v>
      </c>
      <c r="Y307" s="569">
        <f>IFERROR(Y300/H300,"0")+IFERROR(Y301/H301,"0")+IFERROR(Y302/H302,"0")+IFERROR(Y303/H303,"0")+IFERROR(Y304/H304,"0")+IFERROR(Y305/H305,"0")+IFERROR(Y306/H306,"0")</f>
        <v>3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1.9529999999999999E-2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5</v>
      </c>
      <c r="Y308" s="569">
        <f>IFERROR(SUM(Y300:Y306),"0")</f>
        <v>5.4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hidden="1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0</v>
      </c>
      <c r="Y321" s="569">
        <f>IFERROR(Y318/H318,"0")+IFERROR(Y319/H319,"0")+IFERROR(Y320/H320,"0")</f>
        <v>0</v>
      </c>
      <c r="Z321" s="569">
        <f>IFERROR(IF(Z318="",0,Z318),"0")+IFERROR(IF(Z319="",0,Z319),"0")+IFERROR(IF(Z320="",0,Z320),"0")</f>
        <v>0</v>
      </c>
      <c r="AA321" s="570"/>
      <c r="AB321" s="570"/>
      <c r="AC321" s="570"/>
    </row>
    <row r="322" spans="1:68" hidden="1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0</v>
      </c>
      <c r="Y322" s="569">
        <f>IFERROR(SUM(Y318:Y320),"0")</f>
        <v>0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9</v>
      </c>
      <c r="Y327" s="568">
        <f>IFERROR(IF(X327="",0,CEILING((X327/$H327),1)*$H327),"")</f>
        <v>10.199999999999999</v>
      </c>
      <c r="Z327" s="36">
        <f>IFERROR(IF(Y327=0,"",ROUNDUP(Y327/H327,0)*0.00651),"")</f>
        <v>2.6040000000000001E-2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10.164705882352941</v>
      </c>
      <c r="BN327" s="64">
        <f>IFERROR(Y327*I327/H327,"0")</f>
        <v>11.52</v>
      </c>
      <c r="BO327" s="64">
        <f>IFERROR(1/J327*(X327/H327),"0")</f>
        <v>1.9392372333548808E-2</v>
      </c>
      <c r="BP327" s="64">
        <f>IFERROR(1/J327*(Y327/H327),"0")</f>
        <v>2.197802197802198E-2</v>
      </c>
    </row>
    <row r="328" spans="1:68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3.5294117647058827</v>
      </c>
      <c r="Y328" s="569">
        <f>IFERROR(Y324/H324,"0")+IFERROR(Y325/H325,"0")+IFERROR(Y326/H326,"0")+IFERROR(Y327/H327,"0")</f>
        <v>4</v>
      </c>
      <c r="Z328" s="569">
        <f>IFERROR(IF(Z324="",0,Z324),"0")+IFERROR(IF(Z325="",0,Z325),"0")+IFERROR(IF(Z326="",0,Z326),"0")+IFERROR(IF(Z327="",0,Z327),"0")</f>
        <v>2.6040000000000001E-2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9</v>
      </c>
      <c r="Y329" s="569">
        <f>IFERROR(SUM(Y324:Y327),"0")</f>
        <v>10.199999999999999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hidden="1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342</v>
      </c>
      <c r="Y346" s="568">
        <f t="shared" ref="Y346:Y352" si="52">IFERROR(IF(X346="",0,CEILING((X346/$H346),1)*$H346),"")</f>
        <v>345</v>
      </c>
      <c r="Z346" s="36">
        <f>IFERROR(IF(Y346=0,"",ROUNDUP(Y346/H346,0)*0.02175),"")</f>
        <v>0.50024999999999997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352.94400000000002</v>
      </c>
      <c r="BN346" s="64">
        <f t="shared" ref="BN346:BN352" si="54">IFERROR(Y346*I346/H346,"0")</f>
        <v>356.04</v>
      </c>
      <c r="BO346" s="64">
        <f t="shared" ref="BO346:BO352" si="55">IFERROR(1/J346*(X346/H346),"0")</f>
        <v>0.47499999999999998</v>
      </c>
      <c r="BP346" s="64">
        <f t="shared" ref="BP346:BP352" si="56">IFERROR(1/J346*(Y346/H346),"0")</f>
        <v>0.47916666666666663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128</v>
      </c>
      <c r="Y347" s="568">
        <f t="shared" si="52"/>
        <v>135</v>
      </c>
      <c r="Z347" s="36">
        <f>IFERROR(IF(Y347=0,"",ROUNDUP(Y347/H347,0)*0.02175),"")</f>
        <v>0.19574999999999998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132.096</v>
      </c>
      <c r="BN347" s="64">
        <f t="shared" si="54"/>
        <v>139.32000000000002</v>
      </c>
      <c r="BO347" s="64">
        <f t="shared" si="55"/>
        <v>0.17777777777777776</v>
      </c>
      <c r="BP347" s="64">
        <f t="shared" si="56"/>
        <v>0.1875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37.5" hidden="1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31.333333333333336</v>
      </c>
      <c r="Y353" s="569">
        <f>IFERROR(Y346/H346,"0")+IFERROR(Y347/H347,"0")+IFERROR(Y348/H348,"0")+IFERROR(Y349/H349,"0")+IFERROR(Y350/H350,"0")+IFERROR(Y351/H351,"0")+IFERROR(Y352/H352,"0")</f>
        <v>32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0.69599999999999995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470</v>
      </c>
      <c r="Y354" s="569">
        <f>IFERROR(SUM(Y346:Y352),"0")</f>
        <v>480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hidden="1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0</v>
      </c>
      <c r="Y356" s="568">
        <f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0</v>
      </c>
      <c r="Y358" s="569">
        <f>IFERROR(Y356/H356,"0")+IFERROR(Y357/H357,"0")</f>
        <v>0</v>
      </c>
      <c r="Z358" s="569">
        <f>IFERROR(IF(Z356="",0,Z356),"0")+IFERROR(IF(Z357="",0,Z357),"0")</f>
        <v>0</v>
      </c>
      <c r="AA358" s="570"/>
      <c r="AB358" s="570"/>
      <c r="AC358" s="570"/>
    </row>
    <row r="359" spans="1:68" hidden="1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0</v>
      </c>
      <c r="Y359" s="569">
        <f>IFERROR(SUM(Y356:Y357),"0")</f>
        <v>0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40</v>
      </c>
      <c r="Y366" s="568">
        <f>IFERROR(IF(X366="",0,CEILING((X366/$H366),1)*$H366),"")</f>
        <v>45</v>
      </c>
      <c r="Z366" s="36">
        <f>IFERROR(IF(Y366=0,"",ROUNDUP(Y366/H366,0)*0.01898),"")</f>
        <v>9.4899999999999998E-2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42.306666666666665</v>
      </c>
      <c r="BN366" s="64">
        <f>IFERROR(Y366*I366/H366,"0")</f>
        <v>47.594999999999999</v>
      </c>
      <c r="BO366" s="64">
        <f>IFERROR(1/J366*(X366/H366),"0")</f>
        <v>6.9444444444444448E-2</v>
      </c>
      <c r="BP366" s="64">
        <f>IFERROR(1/J366*(Y366/H366),"0")</f>
        <v>7.8125E-2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4.4444444444444446</v>
      </c>
      <c r="Y367" s="569">
        <f>IFERROR(Y366/H366,"0")</f>
        <v>5</v>
      </c>
      <c r="Z367" s="569">
        <f>IFERROR(IF(Z366="",0,Z366),"0")</f>
        <v>9.4899999999999998E-2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40</v>
      </c>
      <c r="Y368" s="569">
        <f>IFERROR(SUM(Y366:Y366),"0")</f>
        <v>45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658</v>
      </c>
      <c r="Y382" s="568">
        <f>IFERROR(IF(X382="",0,CEILING((X382/$H382),1)*$H382),"")</f>
        <v>666</v>
      </c>
      <c r="Z382" s="36">
        <f>IFERROR(IF(Y382=0,"",ROUNDUP(Y382/H382,0)*0.01898),"")</f>
        <v>1.40452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695.94466666666676</v>
      </c>
      <c r="BN382" s="64">
        <f>IFERROR(Y382*I382/H382,"0")</f>
        <v>704.40600000000006</v>
      </c>
      <c r="BO382" s="64">
        <f>IFERROR(1/J382*(X382/H382),"0")</f>
        <v>1.1423611111111112</v>
      </c>
      <c r="BP382" s="64">
        <f>IFERROR(1/J382*(Y382/H382),"0")</f>
        <v>1.15625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73.111111111111114</v>
      </c>
      <c r="Y384" s="569">
        <f>IFERROR(Y382/H382,"0")+IFERROR(Y383/H383,"0")</f>
        <v>74</v>
      </c>
      <c r="Z384" s="569">
        <f>IFERROR(IF(Z382="",0,Z382),"0")+IFERROR(IF(Z383="",0,Z383),"0")</f>
        <v>1.40452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658</v>
      </c>
      <c r="Y385" s="569">
        <f>IFERROR(SUM(Y382:Y383),"0")</f>
        <v>666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55</v>
      </c>
      <c r="Y393" s="568">
        <f t="shared" ref="Y393:Y402" si="57">IFERROR(IF(X393="",0,CEILING((X393/$H393),1)*$H393),"")</f>
        <v>59.400000000000006</v>
      </c>
      <c r="Z393" s="36">
        <f>IFERROR(IF(Y393=0,"",ROUNDUP(Y393/H393,0)*0.00902),"")</f>
        <v>9.9220000000000003E-2</v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57.138888888888886</v>
      </c>
      <c r="BN393" s="64">
        <f t="shared" ref="BN393:BN402" si="59">IFERROR(Y393*I393/H393,"0")</f>
        <v>61.71</v>
      </c>
      <c r="BO393" s="64">
        <f t="shared" ref="BO393:BO402" si="60">IFERROR(1/J393*(X393/H393),"0")</f>
        <v>7.716049382716049E-2</v>
      </c>
      <c r="BP393" s="64">
        <f t="shared" ref="BP393:BP402" si="61">IFERROR(1/J393*(Y393/H393),"0")</f>
        <v>8.3333333333333343E-2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hidden="1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19</v>
      </c>
      <c r="Y401" s="568">
        <f t="shared" si="57"/>
        <v>21</v>
      </c>
      <c r="Z401" s="36">
        <f t="shared" si="62"/>
        <v>5.0200000000000002E-2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20.176190476190474</v>
      </c>
      <c r="BN401" s="64">
        <f t="shared" si="59"/>
        <v>22.299999999999997</v>
      </c>
      <c r="BO401" s="64">
        <f t="shared" si="60"/>
        <v>3.8665038665038669E-2</v>
      </c>
      <c r="BP401" s="64">
        <f t="shared" si="61"/>
        <v>4.2735042735042736E-2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19.232804232804234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21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0.14942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74</v>
      </c>
      <c r="Y404" s="569">
        <f>IFERROR(SUM(Y393:Y402),"0")</f>
        <v>80.400000000000006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56</v>
      </c>
      <c r="Y416" s="568">
        <f>IFERROR(IF(X416="",0,CEILING((X416/$H416),1)*$H416),"")</f>
        <v>59.400000000000006</v>
      </c>
      <c r="Z416" s="36">
        <f>IFERROR(IF(Y416=0,"",ROUNDUP(Y416/H416,0)*0.00902),"")</f>
        <v>9.9220000000000003E-2</v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58.177777777777777</v>
      </c>
      <c r="BN416" s="64">
        <f>IFERROR(Y416*I416/H416,"0")</f>
        <v>61.71</v>
      </c>
      <c r="BO416" s="64">
        <f>IFERROR(1/J416*(X416/H416),"0")</f>
        <v>7.8563411896745233E-2</v>
      </c>
      <c r="BP416" s="64">
        <f>IFERROR(1/J416*(Y416/H416),"0")</f>
        <v>8.3333333333333343E-2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10.37037037037037</v>
      </c>
      <c r="Y420" s="569">
        <f>IFERROR(Y416/H416,"0")+IFERROR(Y417/H417,"0")+IFERROR(Y418/H418,"0")+IFERROR(Y419/H419,"0")</f>
        <v>11</v>
      </c>
      <c r="Z420" s="569">
        <f>IFERROR(IF(Z416="",0,Z416),"0")+IFERROR(IF(Z417="",0,Z417),"0")+IFERROR(IF(Z418="",0,Z418),"0")+IFERROR(IF(Z419="",0,Z419),"0")</f>
        <v>9.9220000000000003E-2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56</v>
      </c>
      <c r="Y421" s="569">
        <f>IFERROR(SUM(Y416:Y419),"0")</f>
        <v>59.400000000000006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9</v>
      </c>
      <c r="Y424" s="568">
        <f>IFERROR(IF(X424="",0,CEILING((X424/$H424),1)*$H424),"")</f>
        <v>9.6</v>
      </c>
      <c r="Z424" s="36">
        <f>IFERROR(IF(Y424=0,"",ROUNDUP(Y424/H424,0)*0.00651),"")</f>
        <v>5.2080000000000001E-2</v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15.750000000000002</v>
      </c>
      <c r="BN424" s="64">
        <f>IFERROR(Y424*I424/H424,"0")</f>
        <v>16.8</v>
      </c>
      <c r="BO424" s="64">
        <f>IFERROR(1/J424*(X424/H424),"0")</f>
        <v>4.1208791208791215E-2</v>
      </c>
      <c r="BP424" s="64">
        <f>IFERROR(1/J424*(Y424/H424),"0")</f>
        <v>4.3956043956043959E-2</v>
      </c>
    </row>
    <row r="425" spans="1:68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7.5</v>
      </c>
      <c r="Y425" s="569">
        <f>IFERROR(Y424/H424,"0")</f>
        <v>8</v>
      </c>
      <c r="Z425" s="569">
        <f>IFERROR(IF(Z424="",0,Z424),"0")</f>
        <v>5.2080000000000001E-2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9</v>
      </c>
      <c r="Y426" s="569">
        <f>IFERROR(SUM(Y424:Y424),"0")</f>
        <v>9.6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52</v>
      </c>
      <c r="Y435" s="568">
        <f t="shared" ref="Y435:Y449" si="63">IFERROR(IF(X435="",0,CEILING((X435/$H435),1)*$H435),"")</f>
        <v>52.800000000000004</v>
      </c>
      <c r="Z435" s="36">
        <f t="shared" ref="Z435:Z441" si="64">IFERROR(IF(Y435=0,"",ROUNDUP(Y435/H435,0)*0.01196),"")</f>
        <v>0.1196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55.54545454545454</v>
      </c>
      <c r="BN435" s="64">
        <f t="shared" ref="BN435:BN449" si="66">IFERROR(Y435*I435/H435,"0")</f>
        <v>56.400000000000006</v>
      </c>
      <c r="BO435" s="64">
        <f t="shared" ref="BO435:BO449" si="67">IFERROR(1/J435*(X435/H435),"0")</f>
        <v>9.4696969696969696E-2</v>
      </c>
      <c r="BP435" s="64">
        <f t="shared" ref="BP435:BP449" si="68">IFERROR(1/J435*(Y435/H435),"0")</f>
        <v>9.6153846153846159E-2</v>
      </c>
    </row>
    <row r="436" spans="1:68" ht="27" hidden="1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125</v>
      </c>
      <c r="Y437" s="568">
        <f t="shared" si="63"/>
        <v>126.72</v>
      </c>
      <c r="Z437" s="36">
        <f t="shared" si="64"/>
        <v>0.28704000000000002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133.52272727272728</v>
      </c>
      <c r="BN437" s="64">
        <f t="shared" si="66"/>
        <v>135.35999999999999</v>
      </c>
      <c r="BO437" s="64">
        <f t="shared" si="67"/>
        <v>0.22763694638694637</v>
      </c>
      <c r="BP437" s="64">
        <f t="shared" si="68"/>
        <v>0.23076923076923078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392</v>
      </c>
      <c r="Y440" s="568">
        <f t="shared" si="63"/>
        <v>396</v>
      </c>
      <c r="Z440" s="36">
        <f t="shared" si="64"/>
        <v>0.89700000000000002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418.72727272727263</v>
      </c>
      <c r="BN440" s="64">
        <f t="shared" si="66"/>
        <v>423</v>
      </c>
      <c r="BO440" s="64">
        <f t="shared" si="67"/>
        <v>0.71386946386946382</v>
      </c>
      <c r="BP440" s="64">
        <f t="shared" si="68"/>
        <v>0.72115384615384615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107.7651515151515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109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1.3036400000000001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569</v>
      </c>
      <c r="Y451" s="569">
        <f>IFERROR(SUM(Y435:Y449),"0")</f>
        <v>575.52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181</v>
      </c>
      <c r="Y453" s="568">
        <f>IFERROR(IF(X453="",0,CEILING((X453/$H453),1)*$H453),"")</f>
        <v>184.8</v>
      </c>
      <c r="Z453" s="36">
        <f>IFERROR(IF(Y453=0,"",ROUNDUP(Y453/H453,0)*0.01196),"")</f>
        <v>0.41860000000000003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193.34090909090907</v>
      </c>
      <c r="BN453" s="64">
        <f>IFERROR(Y453*I453/H453,"0")</f>
        <v>197.39999999999998</v>
      </c>
      <c r="BO453" s="64">
        <f>IFERROR(1/J453*(X453/H453),"0")</f>
        <v>0.32961829836829837</v>
      </c>
      <c r="BP453" s="64">
        <f>IFERROR(1/J453*(Y453/H453),"0")</f>
        <v>0.33653846153846156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34.280303030303031</v>
      </c>
      <c r="Y456" s="569">
        <f>IFERROR(Y453/H453,"0")+IFERROR(Y454/H454,"0")+IFERROR(Y455/H455,"0")</f>
        <v>35</v>
      </c>
      <c r="Z456" s="569">
        <f>IFERROR(IF(Z453="",0,Z453),"0")+IFERROR(IF(Z454="",0,Z454),"0")+IFERROR(IF(Z455="",0,Z455),"0")</f>
        <v>0.41860000000000003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181</v>
      </c>
      <c r="Y457" s="569">
        <f>IFERROR(SUM(Y453:Y455),"0")</f>
        <v>184.8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30</v>
      </c>
      <c r="Y459" s="568">
        <f t="shared" ref="Y459:Y465" si="69">IFERROR(IF(X459="",0,CEILING((X459/$H459),1)*$H459),"")</f>
        <v>31.68</v>
      </c>
      <c r="Z459" s="36">
        <f>IFERROR(IF(Y459=0,"",ROUNDUP(Y459/H459,0)*0.01196),"")</f>
        <v>7.1760000000000004E-2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32.04545454545454</v>
      </c>
      <c r="BN459" s="64">
        <f t="shared" ref="BN459:BN465" si="71">IFERROR(Y459*I459/H459,"0")</f>
        <v>33.839999999999996</v>
      </c>
      <c r="BO459" s="64">
        <f t="shared" ref="BO459:BO465" si="72">IFERROR(1/J459*(X459/H459),"0")</f>
        <v>5.4632867132867136E-2</v>
      </c>
      <c r="BP459" s="64">
        <f t="shared" ref="BP459:BP465" si="73">IFERROR(1/J459*(Y459/H459),"0")</f>
        <v>5.7692307692307696E-2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36</v>
      </c>
      <c r="Y460" s="568">
        <f t="shared" si="69"/>
        <v>36.96</v>
      </c>
      <c r="Z460" s="36">
        <f>IFERROR(IF(Y460=0,"",ROUNDUP(Y460/H460,0)*0.01196),"")</f>
        <v>8.3720000000000003E-2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38.454545454545453</v>
      </c>
      <c r="BN460" s="64">
        <f t="shared" si="71"/>
        <v>39.479999999999997</v>
      </c>
      <c r="BO460" s="64">
        <f t="shared" si="72"/>
        <v>6.555944055944056E-2</v>
      </c>
      <c r="BP460" s="64">
        <f t="shared" si="73"/>
        <v>6.7307692307692318E-2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11</v>
      </c>
      <c r="Y461" s="568">
        <f t="shared" si="69"/>
        <v>15.84</v>
      </c>
      <c r="Z461" s="36">
        <f>IFERROR(IF(Y461=0,"",ROUNDUP(Y461/H461,0)*0.01196),"")</f>
        <v>3.5880000000000002E-2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11.75</v>
      </c>
      <c r="BN461" s="64">
        <f t="shared" si="71"/>
        <v>16.919999999999998</v>
      </c>
      <c r="BO461" s="64">
        <f t="shared" si="72"/>
        <v>2.003205128205128E-2</v>
      </c>
      <c r="BP461" s="64">
        <f t="shared" si="73"/>
        <v>2.8846153846153848E-2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14.583333333333332</v>
      </c>
      <c r="Y466" s="569">
        <f>IFERROR(Y459/H459,"0")+IFERROR(Y460/H460,"0")+IFERROR(Y461/H461,"0")+IFERROR(Y462/H462,"0")+IFERROR(Y463/H463,"0")+IFERROR(Y464/H464,"0")+IFERROR(Y465/H465,"0")</f>
        <v>16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0.19136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77</v>
      </c>
      <c r="Y467" s="569">
        <f>IFERROR(SUM(Y459:Y465),"0")</f>
        <v>84.48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233</v>
      </c>
      <c r="Y496" s="568">
        <f>IFERROR(IF(X496="",0,CEILING((X496/$H496),1)*$H496),"")</f>
        <v>234</v>
      </c>
      <c r="Z496" s="36">
        <f>IFERROR(IF(Y496=0,"",ROUNDUP(Y496/H496,0)*0.01898),"")</f>
        <v>0.49348000000000003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246.43633333333335</v>
      </c>
      <c r="BN496" s="64">
        <f>IFERROR(Y496*I496/H496,"0")</f>
        <v>247.494</v>
      </c>
      <c r="BO496" s="64">
        <f>IFERROR(1/J496*(X496/H496),"0")</f>
        <v>0.4045138888888889</v>
      </c>
      <c r="BP496" s="64">
        <f>IFERROR(1/J496*(Y496/H496),"0")</f>
        <v>0.40625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25.888888888888889</v>
      </c>
      <c r="Y498" s="569">
        <f>IFERROR(Y496/H496,"0")+IFERROR(Y497/H497,"0")</f>
        <v>26</v>
      </c>
      <c r="Z498" s="569">
        <f>IFERROR(IF(Z496="",0,Z496),"0")+IFERROR(IF(Z497="",0,Z497),"0")</f>
        <v>0.49348000000000003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233</v>
      </c>
      <c r="Y499" s="569">
        <f>IFERROR(SUM(Y496:Y497),"0")</f>
        <v>234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4732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4846.9000000000005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5050.5804038558008</v>
      </c>
      <c r="Y511" s="569">
        <f>IFERROR(SUM(BN22:BN507),"0")</f>
        <v>5172.7159999999994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9</v>
      </c>
      <c r="Y512" s="38">
        <f>ROUNDUP(SUM(BP22:BP507),0)</f>
        <v>10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5275.5804038558008</v>
      </c>
      <c r="Y513" s="569">
        <f>GrossWeightTotalR+PalletQtyTotalR*25</f>
        <v>5422.7159999999994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1063.3296751483026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1088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10.743079999999999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132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127.00000000000001</v>
      </c>
      <c r="E520" s="46">
        <f>IFERROR(Y89*1,"0")+IFERROR(Y90*1,"0")+IFERROR(Y91*1,"0")+IFERROR(Y95*1,"0")+IFERROR(Y96*1,"0")+IFERROR(Y97*1,"0")+IFERROR(Y98*1,"0")+IFERROR(Y99*1,"0")+IFERROR(Y100*1,"0")</f>
        <v>452.7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364.5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344.70000000000005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831.00000000000011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25.8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134.39999999999998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15.6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525</v>
      </c>
      <c r="U520" s="46">
        <f>IFERROR(Y371*1,"0")+IFERROR(Y372*1,"0")+IFERROR(Y373*1,"0")+IFERROR(Y374*1,"0")+IFERROR(Y378*1,"0")+IFERROR(Y382*1,"0")+IFERROR(Y383*1,"0")+IFERROR(Y387*1,"0")</f>
        <v>666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80.400000000000006</v>
      </c>
      <c r="W520" s="46">
        <f>IFERROR(Y412*1,"0")+IFERROR(Y416*1,"0")+IFERROR(Y417*1,"0")+IFERROR(Y418*1,"0")+IFERROR(Y419*1,"0")</f>
        <v>59.400000000000006</v>
      </c>
      <c r="X520" s="46">
        <f>IFERROR(Y424*1,"0")</f>
        <v>9.6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844.8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234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4"/>
        <filter val="0,56"/>
        <filter val="1 063,33"/>
        <filter val="1,00"/>
        <filter val="10,00"/>
        <filter val="10,37"/>
        <filter val="100,00"/>
        <filter val="102,70"/>
        <filter val="107,77"/>
        <filter val="11,00"/>
        <filter val="111,00"/>
        <filter val="125,00"/>
        <filter val="128,00"/>
        <filter val="133,00"/>
        <filter val="139,00"/>
        <filter val="14,00"/>
        <filter val="14,58"/>
        <filter val="148,00"/>
        <filter val="15,00"/>
        <filter val="153,00"/>
        <filter val="161,00"/>
        <filter val="169,00"/>
        <filter val="176,00"/>
        <filter val="180,00"/>
        <filter val="181,00"/>
        <filter val="19,00"/>
        <filter val="19,23"/>
        <filter val="2,78"/>
        <filter val="20,00"/>
        <filter val="22,00"/>
        <filter val="233,00"/>
        <filter val="24,00"/>
        <filter val="25,00"/>
        <filter val="25,56"/>
        <filter val="25,89"/>
        <filter val="265,00"/>
        <filter val="27,06"/>
        <filter val="27,13"/>
        <filter val="27,78"/>
        <filter val="276,25"/>
        <filter val="29,37"/>
        <filter val="3,21"/>
        <filter val="3,53"/>
        <filter val="30,00"/>
        <filter val="31,00"/>
        <filter val="31,33"/>
        <filter val="338,00"/>
        <filter val="34,28"/>
        <filter val="34,94"/>
        <filter val="342,00"/>
        <filter val="36,00"/>
        <filter val="392,00"/>
        <filter val="4 732,00"/>
        <filter val="4,44"/>
        <filter val="40,00"/>
        <filter val="42,00"/>
        <filter val="46,00"/>
        <filter val="46,25"/>
        <filter val="470,00"/>
        <filter val="5 050,58"/>
        <filter val="5 275,58"/>
        <filter val="5,00"/>
        <filter val="50,00"/>
        <filter val="52,00"/>
        <filter val="54,00"/>
        <filter val="55,00"/>
        <filter val="55,42"/>
        <filter val="56,00"/>
        <filter val="56,42"/>
        <filter val="569,00"/>
        <filter val="57,00"/>
        <filter val="6,00"/>
        <filter val="6,57"/>
        <filter val="65,00"/>
        <filter val="658,00"/>
        <filter val="663,00"/>
        <filter val="7,50"/>
        <filter val="73,11"/>
        <filter val="74,00"/>
        <filter val="77,00"/>
        <filter val="8,00"/>
        <filter val="80,00"/>
        <filter val="81,00"/>
        <filter val="82,00"/>
        <filter val="83,00"/>
        <filter val="85,00"/>
        <filter val="86,00"/>
        <filter val="88,00"/>
        <filter val="9"/>
        <filter val="9,00"/>
        <filter val="93,00"/>
        <filter val="96,00"/>
        <filter val="98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2025-07-24T12:02:00Z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