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905C51-CAA0-4771-AE2F-7D14F93AE5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3" i="1" s="1"/>
  <c r="P361" i="1"/>
  <c r="X359" i="1"/>
  <c r="X358" i="1"/>
  <c r="BO357" i="1"/>
  <c r="BM357" i="1"/>
  <c r="Y357" i="1"/>
  <c r="P357" i="1"/>
  <c r="BO356" i="1"/>
  <c r="BM356" i="1"/>
  <c r="Y356" i="1"/>
  <c r="BP356" i="1" s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BO324" i="1"/>
  <c r="BM324" i="1"/>
  <c r="Y324" i="1"/>
  <c r="BP324" i="1" s="1"/>
  <c r="X322" i="1"/>
  <c r="X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X288" i="1"/>
  <c r="X287" i="1"/>
  <c r="BO286" i="1"/>
  <c r="BM286" i="1"/>
  <c r="Y286" i="1"/>
  <c r="Q520" i="1" s="1"/>
  <c r="P286" i="1"/>
  <c r="X283" i="1"/>
  <c r="X282" i="1"/>
  <c r="BO281" i="1"/>
  <c r="BM281" i="1"/>
  <c r="Y281" i="1"/>
  <c r="Y283" i="1" s="1"/>
  <c r="P281" i="1"/>
  <c r="X279" i="1"/>
  <c r="X278" i="1"/>
  <c r="BO277" i="1"/>
  <c r="BM277" i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8" i="1" l="1"/>
  <c r="BN28" i="1"/>
  <c r="Z166" i="1"/>
  <c r="BN166" i="1"/>
  <c r="Z228" i="1"/>
  <c r="BN228" i="1"/>
  <c r="Z303" i="1"/>
  <c r="BN303" i="1"/>
  <c r="Z387" i="1"/>
  <c r="Z388" i="1" s="1"/>
  <c r="BN387" i="1"/>
  <c r="BP387" i="1"/>
  <c r="Y388" i="1"/>
  <c r="Z393" i="1"/>
  <c r="BN393" i="1"/>
  <c r="Z55" i="1"/>
  <c r="BN55" i="1"/>
  <c r="Z83" i="1"/>
  <c r="BN83" i="1"/>
  <c r="Z97" i="1"/>
  <c r="BN97" i="1"/>
  <c r="Z137" i="1"/>
  <c r="BN137" i="1"/>
  <c r="Z187" i="1"/>
  <c r="BN187" i="1"/>
  <c r="Z191" i="1"/>
  <c r="BN191" i="1"/>
  <c r="Z213" i="1"/>
  <c r="BN213" i="1"/>
  <c r="Z253" i="1"/>
  <c r="BN253" i="1"/>
  <c r="Z277" i="1"/>
  <c r="Z278" i="1" s="1"/>
  <c r="BN277" i="1"/>
  <c r="BP277" i="1"/>
  <c r="Y278" i="1"/>
  <c r="Z281" i="1"/>
  <c r="Z282" i="1" s="1"/>
  <c r="BN281" i="1"/>
  <c r="BP281" i="1"/>
  <c r="Y282" i="1"/>
  <c r="Z286" i="1"/>
  <c r="Z287" i="1" s="1"/>
  <c r="BN286" i="1"/>
  <c r="BP286" i="1"/>
  <c r="Y287" i="1"/>
  <c r="Z291" i="1"/>
  <c r="BN291" i="1"/>
  <c r="Z319" i="1"/>
  <c r="BN319" i="1"/>
  <c r="Z324" i="1"/>
  <c r="BN324" i="1"/>
  <c r="Z325" i="1"/>
  <c r="BN325" i="1"/>
  <c r="Z356" i="1"/>
  <c r="BN356" i="1"/>
  <c r="Z401" i="1"/>
  <c r="BN401" i="1"/>
  <c r="Y494" i="1"/>
  <c r="X510" i="1"/>
  <c r="Y32" i="1"/>
  <c r="Z42" i="1"/>
  <c r="BN42" i="1"/>
  <c r="D520" i="1"/>
  <c r="Z61" i="1"/>
  <c r="BN61" i="1"/>
  <c r="Z77" i="1"/>
  <c r="BN77" i="1"/>
  <c r="Y101" i="1"/>
  <c r="Z106" i="1"/>
  <c r="BN106" i="1"/>
  <c r="Z120" i="1"/>
  <c r="BN120" i="1"/>
  <c r="Z152" i="1"/>
  <c r="BN152" i="1"/>
  <c r="Z170" i="1"/>
  <c r="BN170" i="1"/>
  <c r="Z199" i="1"/>
  <c r="BN199" i="1"/>
  <c r="Z209" i="1"/>
  <c r="BN209" i="1"/>
  <c r="Z219" i="1"/>
  <c r="BN219" i="1"/>
  <c r="Z236" i="1"/>
  <c r="BN236" i="1"/>
  <c r="Z246" i="1"/>
  <c r="BN246" i="1"/>
  <c r="Z257" i="1"/>
  <c r="BN257" i="1"/>
  <c r="Z270" i="1"/>
  <c r="BN270" i="1"/>
  <c r="Z295" i="1"/>
  <c r="BN295" i="1"/>
  <c r="Z311" i="1"/>
  <c r="BN311" i="1"/>
  <c r="Z333" i="1"/>
  <c r="BN333" i="1"/>
  <c r="Z350" i="1"/>
  <c r="BN350" i="1"/>
  <c r="Z373" i="1"/>
  <c r="BN373" i="1"/>
  <c r="Z397" i="1"/>
  <c r="BN397" i="1"/>
  <c r="Z418" i="1"/>
  <c r="BN418" i="1"/>
  <c r="Z441" i="1"/>
  <c r="BN441" i="1"/>
  <c r="Z448" i="1"/>
  <c r="BN448" i="1"/>
  <c r="Z464" i="1"/>
  <c r="BN464" i="1"/>
  <c r="Z491" i="1"/>
  <c r="BN491" i="1"/>
  <c r="BP491" i="1"/>
  <c r="Z492" i="1"/>
  <c r="BN492" i="1"/>
  <c r="Y493" i="1"/>
  <c r="Y266" i="1"/>
  <c r="BP331" i="1"/>
  <c r="BN331" i="1"/>
  <c r="Z331" i="1"/>
  <c r="BP348" i="1"/>
  <c r="BN348" i="1"/>
  <c r="Z348" i="1"/>
  <c r="BP362" i="1"/>
  <c r="BN362" i="1"/>
  <c r="Z362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Z22" i="1"/>
  <c r="Z23" i="1" s="1"/>
  <c r="BN22" i="1"/>
  <c r="BP22" i="1"/>
  <c r="Z26" i="1"/>
  <c r="BN26" i="1"/>
  <c r="BP26" i="1"/>
  <c r="Z30" i="1"/>
  <c r="BN30" i="1"/>
  <c r="C520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BN95" i="1"/>
  <c r="BP95" i="1"/>
  <c r="Z99" i="1"/>
  <c r="BN99" i="1"/>
  <c r="F520" i="1"/>
  <c r="Z108" i="1"/>
  <c r="BN108" i="1"/>
  <c r="Y116" i="1"/>
  <c r="Z114" i="1"/>
  <c r="BN114" i="1"/>
  <c r="Y115" i="1"/>
  <c r="Z118" i="1"/>
  <c r="BN118" i="1"/>
  <c r="Z126" i="1"/>
  <c r="BN126" i="1"/>
  <c r="Z131" i="1"/>
  <c r="BN131" i="1"/>
  <c r="Z141" i="1"/>
  <c r="BN141" i="1"/>
  <c r="BP141" i="1"/>
  <c r="Z164" i="1"/>
  <c r="BN164" i="1"/>
  <c r="Z168" i="1"/>
  <c r="BN168" i="1"/>
  <c r="Z176" i="1"/>
  <c r="BN176" i="1"/>
  <c r="Z197" i="1"/>
  <c r="BN197" i="1"/>
  <c r="Z201" i="1"/>
  <c r="BN201" i="1"/>
  <c r="Z207" i="1"/>
  <c r="BN207" i="1"/>
  <c r="Z211" i="1"/>
  <c r="BN211" i="1"/>
  <c r="Z215" i="1"/>
  <c r="BN215" i="1"/>
  <c r="Z226" i="1"/>
  <c r="BN226" i="1"/>
  <c r="Z230" i="1"/>
  <c r="BN230" i="1"/>
  <c r="Z248" i="1"/>
  <c r="BN248" i="1"/>
  <c r="Z255" i="1"/>
  <c r="BN255" i="1"/>
  <c r="Z262" i="1"/>
  <c r="BN262" i="1"/>
  <c r="Z272" i="1"/>
  <c r="BN272" i="1"/>
  <c r="Z293" i="1"/>
  <c r="BN293" i="1"/>
  <c r="Z301" i="1"/>
  <c r="BN301" i="1"/>
  <c r="Z305" i="1"/>
  <c r="BN305" i="1"/>
  <c r="Z313" i="1"/>
  <c r="BN313" i="1"/>
  <c r="Y329" i="1"/>
  <c r="Z327" i="1"/>
  <c r="BN327" i="1"/>
  <c r="Y328" i="1"/>
  <c r="S520" i="1"/>
  <c r="BP338" i="1"/>
  <c r="BN338" i="1"/>
  <c r="Z338" i="1"/>
  <c r="BP352" i="1"/>
  <c r="BN352" i="1"/>
  <c r="Z352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Y358" i="1"/>
  <c r="H9" i="1"/>
  <c r="A10" i="1"/>
  <c r="Y33" i="1"/>
  <c r="Y37" i="1"/>
  <c r="Y45" i="1"/>
  <c r="Y49" i="1"/>
  <c r="Y58" i="1"/>
  <c r="Y66" i="1"/>
  <c r="Y72" i="1"/>
  <c r="Y80" i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Y134" i="1"/>
  <c r="Y139" i="1"/>
  <c r="BP136" i="1"/>
  <c r="BN136" i="1"/>
  <c r="Z136" i="1"/>
  <c r="Z138" i="1" s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BP271" i="1"/>
  <c r="BN271" i="1"/>
  <c r="Z271" i="1"/>
  <c r="Z273" i="1" s="1"/>
  <c r="O520" i="1"/>
  <c r="Y273" i="1"/>
  <c r="BP347" i="1"/>
  <c r="BN347" i="1"/>
  <c r="Z347" i="1"/>
  <c r="Y353" i="1"/>
  <c r="BP351" i="1"/>
  <c r="BN351" i="1"/>
  <c r="Z351" i="1"/>
  <c r="F9" i="1"/>
  <c r="J9" i="1"/>
  <c r="B520" i="1"/>
  <c r="X511" i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BP332" i="1"/>
  <c r="BN332" i="1"/>
  <c r="Z332" i="1"/>
  <c r="Y334" i="1"/>
  <c r="BP372" i="1"/>
  <c r="BN372" i="1"/>
  <c r="Z372" i="1"/>
  <c r="Y376" i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BP245" i="1"/>
  <c r="BN245" i="1"/>
  <c r="Z245" i="1"/>
  <c r="BP254" i="1"/>
  <c r="BN254" i="1"/>
  <c r="Z254" i="1"/>
  <c r="Y258" i="1"/>
  <c r="BP263" i="1"/>
  <c r="BN263" i="1"/>
  <c r="Z263" i="1"/>
  <c r="Y274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Y335" i="1"/>
  <c r="BP339" i="1"/>
  <c r="BN339" i="1"/>
  <c r="Z339" i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Z498" i="1" s="1"/>
  <c r="Z266" i="1" l="1"/>
  <c r="Z258" i="1"/>
  <c r="Z237" i="1"/>
  <c r="Z334" i="1"/>
  <c r="Z71" i="1"/>
  <c r="Z58" i="1"/>
  <c r="Z122" i="1"/>
  <c r="Z420" i="1"/>
  <c r="Z375" i="1"/>
  <c r="Z341" i="1"/>
  <c r="Z328" i="1"/>
  <c r="Z493" i="1"/>
  <c r="Z403" i="1"/>
  <c r="Z65" i="1"/>
  <c r="Y514" i="1"/>
  <c r="Y512" i="1"/>
  <c r="Z32" i="1"/>
  <c r="Z216" i="1"/>
  <c r="Z481" i="1"/>
  <c r="Z472" i="1"/>
  <c r="Z456" i="1"/>
  <c r="Z408" i="1"/>
  <c r="Z384" i="1"/>
  <c r="Z363" i="1"/>
  <c r="Z353" i="1"/>
  <c r="Z307" i="1"/>
  <c r="Z297" i="1"/>
  <c r="Z109" i="1"/>
  <c r="Z101" i="1"/>
  <c r="Y511" i="1"/>
  <c r="Z133" i="1"/>
  <c r="Y513" i="1"/>
  <c r="Z450" i="1"/>
  <c r="Z488" i="1"/>
  <c r="Z466" i="1"/>
  <c r="Z321" i="1"/>
  <c r="Z315" i="1"/>
  <c r="Z80" i="1"/>
  <c r="Z44" i="1"/>
  <c r="Y510" i="1"/>
  <c r="Z232" i="1"/>
  <c r="Z172" i="1"/>
  <c r="X513" i="1"/>
  <c r="Z249" i="1"/>
  <c r="Z204" i="1"/>
  <c r="Z178" i="1"/>
  <c r="Z92" i="1"/>
  <c r="Z515" i="1" l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<sst xmlns="http://schemas.openxmlformats.org/spreadsheetml/2006/main" count="2283" uniqueCount="831">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</sst>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163" sqref="AA16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45864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4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0.54166666666666663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100</v>
      </c>
      <c r="Y163" s="568">
        <f t="shared" ref="Y163:Y171" si="21">IFERROR(IF(X163="",0,CEILING((X163/$H163),1)*$H163),"")</f>
        <v>100.80000000000001</v>
      </c>
      <c r="Z163" s="36">
        <f>IFERROR(IF(Y163=0,"",ROUNDUP(Y163/H163,0)*0.00902),"")</f>
        <v>0.21648000000000001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106.42857142857143</v>
      </c>
      <c r="BN163" s="64">
        <f t="shared" ref="BN163:BN171" si="23">IFERROR(Y163*I163/H163,"0")</f>
        <v>107.28</v>
      </c>
      <c r="BO163" s="64">
        <f t="shared" ref="BO163:BO171" si="24">IFERROR(1/J163*(X163/H163),"0")</f>
        <v>0.18037518037518038</v>
      </c>
      <c r="BP163" s="64">
        <f t="shared" ref="BP163:BP171" si="25">IFERROR(1/J163*(Y163/H163),"0")</f>
        <v>0.18181818181818182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8.3999999999999986</v>
      </c>
      <c r="Y169" s="568">
        <f t="shared" si="21"/>
        <v>8.4</v>
      </c>
      <c r="Z169" s="36">
        <f>IFERROR(IF(Y169=0,"",ROUNDUP(Y169/H169,0)*0.00502),"")</f>
        <v>2.0080000000000001E-2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8.7999999999999989</v>
      </c>
      <c r="BN169" s="64">
        <f t="shared" si="23"/>
        <v>8.8000000000000007</v>
      </c>
      <c r="BO169" s="64">
        <f t="shared" si="24"/>
        <v>1.7094017094017092E-2</v>
      </c>
      <c r="BP169" s="64">
        <f t="shared" si="25"/>
        <v>1.7094017094017096E-2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27.80952380952381</v>
      </c>
      <c r="Y172" s="569">
        <f>IFERROR(Y163/H163,"0")+IFERROR(Y164/H164,"0")+IFERROR(Y165/H165,"0")+IFERROR(Y166/H166,"0")+IFERROR(Y167/H167,"0")+IFERROR(Y168/H168,"0")+IFERROR(Y169/H169,"0")+IFERROR(Y170/H170,"0")+IFERROR(Y171/H171,"0")</f>
        <v>28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0.23655999999999999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108.4</v>
      </c>
      <c r="Y173" s="569">
        <f>IFERROR(SUM(Y163:Y171),"0")</f>
        <v>109.20000000000002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200</v>
      </c>
      <c r="Y197" s="568">
        <f t="shared" si="26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207.77777777777777</v>
      </c>
      <c r="BN197" s="64">
        <f t="shared" si="28"/>
        <v>213.18000000000004</v>
      </c>
      <c r="BO197" s="64">
        <f t="shared" si="29"/>
        <v>0.28058361391694725</v>
      </c>
      <c r="BP197" s="64">
        <f t="shared" si="30"/>
        <v>0.2878787878787879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150</v>
      </c>
      <c r="Y198" s="568">
        <f t="shared" si="26"/>
        <v>151.20000000000002</v>
      </c>
      <c r="Z198" s="36">
        <f>IFERROR(IF(Y198=0,"",ROUNDUP(Y198/H198,0)*0.00902),"")</f>
        <v>0.25256000000000001</v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155.83333333333331</v>
      </c>
      <c r="BN198" s="64">
        <f t="shared" si="28"/>
        <v>157.08000000000001</v>
      </c>
      <c r="BO198" s="64">
        <f t="shared" si="29"/>
        <v>0.21043771043771042</v>
      </c>
      <c r="BP198" s="64">
        <f t="shared" si="30"/>
        <v>0.21212121212121213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50</v>
      </c>
      <c r="Y199" s="568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74.074074074074076</v>
      </c>
      <c r="Y204" s="569">
        <f>IFERROR(Y196/H196,"0")+IFERROR(Y197/H197,"0")+IFERROR(Y198/H198,"0")+IFERROR(Y199/H199,"0")+IFERROR(Y200/H200,"0")+IFERROR(Y201/H201,"0")+IFERROR(Y202/H202,"0")+IFERROR(Y203/H203,"0")</f>
        <v>76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0.68552000000000013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400</v>
      </c>
      <c r="Y205" s="569">
        <f>IFERROR(SUM(Y196:Y203),"0")</f>
        <v>410.40000000000003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30</v>
      </c>
      <c r="Y207" s="568">
        <f t="shared" ref="Y207:Y215" si="31">IFERROR(IF(X207="",0,CEILING((X207/$H207),1)*$H207),"")</f>
        <v>32.4</v>
      </c>
      <c r="Z207" s="36">
        <f>IFERROR(IF(Y207=0,"",ROUNDUP(Y207/H207,0)*0.01898),"")</f>
        <v>7.5920000000000001E-2</v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31.922222222222224</v>
      </c>
      <c r="BN207" s="64">
        <f t="shared" ref="BN207:BN215" si="33">IFERROR(Y207*I207/H207,"0")</f>
        <v>34.475999999999999</v>
      </c>
      <c r="BO207" s="64">
        <f t="shared" ref="BO207:BO215" si="34">IFERROR(1/J207*(X207/H207),"0")</f>
        <v>5.7870370370370371E-2</v>
      </c>
      <c r="BP207" s="64">
        <f t="shared" ref="BP207:BP215" si="35">IFERROR(1/J207*(Y207/H207),"0")</f>
        <v>6.25E-2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30</v>
      </c>
      <c r="Y209" s="568">
        <f t="shared" si="31"/>
        <v>34.799999999999997</v>
      </c>
      <c r="Z209" s="36">
        <f>IFERROR(IF(Y209=0,"",ROUNDUP(Y209/H209,0)*0.01898),"")</f>
        <v>7.5920000000000001E-2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31.789655172413795</v>
      </c>
      <c r="BN209" s="64">
        <f t="shared" si="33"/>
        <v>36.875999999999998</v>
      </c>
      <c r="BO209" s="64">
        <f t="shared" si="34"/>
        <v>5.387931034482759E-2</v>
      </c>
      <c r="BP209" s="64">
        <f t="shared" si="35"/>
        <v>6.25E-2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96</v>
      </c>
      <c r="Y212" s="568">
        <f t="shared" si="31"/>
        <v>96</v>
      </c>
      <c r="Z212" s="36">
        <f t="shared" si="36"/>
        <v>0.26040000000000002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106.08000000000001</v>
      </c>
      <c r="BN212" s="64">
        <f t="shared" si="33"/>
        <v>106.08000000000001</v>
      </c>
      <c r="BO212" s="64">
        <f t="shared" si="34"/>
        <v>0.2197802197802198</v>
      </c>
      <c r="BP212" s="64">
        <f t="shared" si="35"/>
        <v>0.2197802197802198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192</v>
      </c>
      <c r="Y214" s="568">
        <f t="shared" si="31"/>
        <v>192</v>
      </c>
      <c r="Z214" s="36">
        <f t="shared" si="36"/>
        <v>0.52080000000000004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212.16000000000003</v>
      </c>
      <c r="BN214" s="64">
        <f t="shared" si="33"/>
        <v>212.16000000000003</v>
      </c>
      <c r="BO214" s="64">
        <f t="shared" si="34"/>
        <v>0.43956043956043961</v>
      </c>
      <c r="BP214" s="64">
        <f t="shared" si="35"/>
        <v>0.43956043956043961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336</v>
      </c>
      <c r="Y215" s="568">
        <f t="shared" si="31"/>
        <v>336</v>
      </c>
      <c r="Z215" s="36">
        <f t="shared" si="36"/>
        <v>0.91139999999999999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372.12</v>
      </c>
      <c r="BN215" s="64">
        <f t="shared" si="33"/>
        <v>372.12</v>
      </c>
      <c r="BO215" s="64">
        <f t="shared" si="34"/>
        <v>0.76923076923076927</v>
      </c>
      <c r="BP215" s="64">
        <f t="shared" si="35"/>
        <v>0.76923076923076927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267.15197956577265</v>
      </c>
      <c r="Y216" s="569">
        <f>IFERROR(Y207/H207,"0")+IFERROR(Y208/H208,"0")+IFERROR(Y209/H209,"0")+IFERROR(Y210/H210,"0")+IFERROR(Y211/H211,"0")+IFERROR(Y212/H212,"0")+IFERROR(Y213/H213,"0")+IFERROR(Y214/H214,"0")+IFERROR(Y215/H215,"0")</f>
        <v>268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1.8444400000000001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684</v>
      </c>
      <c r="Y217" s="569">
        <f>IFERROR(SUM(Y207:Y215),"0")</f>
        <v>691.2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33.6</v>
      </c>
      <c r="Y219" s="56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37.128000000000007</v>
      </c>
      <c r="BN219" s="64">
        <f>IFERROR(Y219*I219/H219,"0")</f>
        <v>37.128000000000007</v>
      </c>
      <c r="BO219" s="64">
        <f>IFERROR(1/J219*(X219/H219),"0")</f>
        <v>7.6923076923076941E-2</v>
      </c>
      <c r="BP219" s="64">
        <f>IFERROR(1/J219*(Y219/H219),"0")</f>
        <v>7.6923076923076941E-2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24</v>
      </c>
      <c r="Y220" s="568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24</v>
      </c>
      <c r="Y221" s="569">
        <f>IFERROR(Y219/H219,"0")+IFERROR(Y220/H220,"0")</f>
        <v>24</v>
      </c>
      <c r="Z221" s="569">
        <f>IFERROR(IF(Z219="",0,Z219),"0")+IFERROR(IF(Z220="",0,Z220),"0")</f>
        <v>0.15623999999999999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57.6</v>
      </c>
      <c r="Y222" s="569">
        <f>IFERROR(SUM(Y219:Y220),"0")</f>
        <v>57.6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hidden="1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idden="1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hidden="1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150</v>
      </c>
      <c r="Y318" s="568">
        <f>IFERROR(IF(X318="",0,CEILING((X318/$H318),1)*$H318),"")</f>
        <v>151.20000000000002</v>
      </c>
      <c r="Z318" s="36">
        <f>IFERROR(IF(Y318=0,"",ROUNDUP(Y318/H318,0)*0.01898),"")</f>
        <v>0.34164</v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159.26785714285714</v>
      </c>
      <c r="BN318" s="64">
        <f>IFERROR(Y318*I318/H318,"0")</f>
        <v>160.542</v>
      </c>
      <c r="BO318" s="64">
        <f>IFERROR(1/J318*(X318/H318),"0")</f>
        <v>0.27901785714285715</v>
      </c>
      <c r="BP318" s="64">
        <f>IFERROR(1/J318*(Y318/H318),"0")</f>
        <v>0.28125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50</v>
      </c>
      <c r="Y319" s="568">
        <f>IFERROR(IF(X319="",0,CEILING((X319/$H319),1)*$H319),"")</f>
        <v>54.6</v>
      </c>
      <c r="Z319" s="36">
        <f>IFERROR(IF(Y319=0,"",ROUNDUP(Y319/H319,0)*0.01898),"")</f>
        <v>0.13286000000000001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53.326923076923087</v>
      </c>
      <c r="BN319" s="64">
        <f>IFERROR(Y319*I319/H319,"0")</f>
        <v>58.233000000000011</v>
      </c>
      <c r="BO319" s="64">
        <f>IFERROR(1/J319*(X319/H319),"0")</f>
        <v>0.10016025641025642</v>
      </c>
      <c r="BP319" s="64">
        <f>IFERROR(1/J319*(Y319/H319),"0")</f>
        <v>0.109375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16</v>
      </c>
      <c r="Y320" s="568">
        <f>IFERROR(IF(X320="",0,CEILING((X320/$H320),1)*$H320),"")</f>
        <v>16.8</v>
      </c>
      <c r="Z320" s="36">
        <f>IFERROR(IF(Y320=0,"",ROUNDUP(Y320/H320,0)*0.01898),"")</f>
        <v>3.7960000000000001E-2</v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16.988571428571429</v>
      </c>
      <c r="BN320" s="64">
        <f>IFERROR(Y320*I320/H320,"0")</f>
        <v>17.838000000000001</v>
      </c>
      <c r="BO320" s="64">
        <f>IFERROR(1/J320*(X320/H320),"0")</f>
        <v>2.976190476190476E-2</v>
      </c>
      <c r="BP320" s="64">
        <f>IFERROR(1/J320*(Y320/H320),"0")</f>
        <v>3.125E-2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26.172161172161175</v>
      </c>
      <c r="Y321" s="569">
        <f>IFERROR(Y318/H318,"0")+IFERROR(Y319/H319,"0")+IFERROR(Y320/H320,"0")</f>
        <v>27</v>
      </c>
      <c r="Z321" s="569">
        <f>IFERROR(IF(Z318="",0,Z318),"0")+IFERROR(IF(Z319="",0,Z319),"0")+IFERROR(IF(Z320="",0,Z320),"0")</f>
        <v>0.51246000000000003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216</v>
      </c>
      <c r="Y322" s="569">
        <f>IFERROR(SUM(Y318:Y320),"0")</f>
        <v>222.60000000000002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hidden="1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ref="Y346:Y352" si="52"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0</v>
      </c>
      <c r="BN346" s="64">
        <f t="shared" ref="BN346:BN352" si="54">IFERROR(Y346*I346/H346,"0")</f>
        <v>0</v>
      </c>
      <c r="BO346" s="64">
        <f t="shared" ref="BO346:BO352" si="55">IFERROR(1/J346*(X346/H346),"0")</f>
        <v>0</v>
      </c>
      <c r="BP346" s="64">
        <f t="shared" ref="BP346:BP352" si="56">IFERROR(1/J346*(Y346/H346),"0")</f>
        <v>0</v>
      </c>
    </row>
    <row r="347" spans="1:68" ht="27" hidden="1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hidden="1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idden="1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0</v>
      </c>
      <c r="Y353" s="569">
        <f>IFERROR(Y346/H346,"0")+IFERROR(Y347/H347,"0")+IFERROR(Y348/H348,"0")+IFERROR(Y349/H349,"0")+IFERROR(Y350/H350,"0")+IFERROR(Y351/H351,"0")+IFERROR(Y352/H352,"0")</f>
        <v>0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</v>
      </c>
      <c r="AA353" s="570"/>
      <c r="AB353" s="570"/>
      <c r="AC353" s="570"/>
    </row>
    <row r="354" spans="1:68" hidden="1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0</v>
      </c>
      <c r="Y354" s="569">
        <f>IFERROR(SUM(Y346:Y352),"0")</f>
        <v>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1500</v>
      </c>
      <c r="Y356" s="568">
        <f>IFERROR(IF(X356="",0,CEILING((X356/$H356),1)*$H356),"")</f>
        <v>1500</v>
      </c>
      <c r="Z356" s="36">
        <f>IFERROR(IF(Y356=0,"",ROUNDUP(Y356/H356,0)*0.02175),"")</f>
        <v>2.1749999999999998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1548</v>
      </c>
      <c r="BN356" s="64">
        <f>IFERROR(Y356*I356/H356,"0")</f>
        <v>1548</v>
      </c>
      <c r="BO356" s="64">
        <f>IFERROR(1/J356*(X356/H356),"0")</f>
        <v>2.083333333333333</v>
      </c>
      <c r="BP356" s="64">
        <f>IFERROR(1/J356*(Y356/H356),"0")</f>
        <v>2.083333333333333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100</v>
      </c>
      <c r="Y358" s="569">
        <f>IFERROR(Y356/H356,"0")+IFERROR(Y357/H357,"0")</f>
        <v>100</v>
      </c>
      <c r="Z358" s="569">
        <f>IFERROR(IF(Z356="",0,Z356),"0")+IFERROR(IF(Z357="",0,Z357),"0")</f>
        <v>2.1749999999999998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1500</v>
      </c>
      <c r="Y359" s="569">
        <f>IFERROR(SUM(Y356:Y357),"0")</f>
        <v>1500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80</v>
      </c>
      <c r="Y362" s="568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84.61333333333333</v>
      </c>
      <c r="BN362" s="64">
        <f>IFERROR(Y362*I362/H362,"0")</f>
        <v>85.670999999999992</v>
      </c>
      <c r="BO362" s="64">
        <f>IFERROR(1/J362*(X362/H362),"0")</f>
        <v>0.1388888888888889</v>
      </c>
      <c r="BP362" s="64">
        <f>IFERROR(1/J362*(Y362/H362),"0")</f>
        <v>0.140625</v>
      </c>
    </row>
    <row r="363" spans="1:68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8.8888888888888893</v>
      </c>
      <c r="Y363" s="569">
        <f>IFERROR(Y361/H361,"0")+IFERROR(Y362/H362,"0")</f>
        <v>9</v>
      </c>
      <c r="Z363" s="569">
        <f>IFERROR(IF(Z361="",0,Z361),"0")+IFERROR(IF(Z362="",0,Z362),"0")</f>
        <v>0.17082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80</v>
      </c>
      <c r="Y364" s="569">
        <f>IFERROR(SUM(Y361:Y362),"0")</f>
        <v>81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200</v>
      </c>
      <c r="Y366" s="568">
        <f>IFERROR(IF(X366="",0,CEILING((X366/$H366),1)*$H366),"")</f>
        <v>207</v>
      </c>
      <c r="Z366" s="36">
        <f>IFERROR(IF(Y366=0,"",ROUNDUP(Y366/H366,0)*0.01898),"")</f>
        <v>0.43653999999999998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211.53333333333333</v>
      </c>
      <c r="BN366" s="64">
        <f>IFERROR(Y366*I366/H366,"0")</f>
        <v>218.93700000000001</v>
      </c>
      <c r="BO366" s="64">
        <f>IFERROR(1/J366*(X366/H366),"0")</f>
        <v>0.34722222222222221</v>
      </c>
      <c r="BP366" s="64">
        <f>IFERROR(1/J366*(Y366/H366),"0")</f>
        <v>0.359375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22.222222222222221</v>
      </c>
      <c r="Y367" s="569">
        <f>IFERROR(Y366/H366,"0")</f>
        <v>23</v>
      </c>
      <c r="Z367" s="569">
        <f>IFERROR(IF(Z366="",0,Z366),"0")</f>
        <v>0.43653999999999998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200</v>
      </c>
      <c r="Y368" s="569">
        <f>IFERROR(SUM(Y366:Y366),"0")</f>
        <v>207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hidden="1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hidden="1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8.3999999999999986</v>
      </c>
      <c r="Y399" s="568">
        <f t="shared" si="57"/>
        <v>8.4</v>
      </c>
      <c r="Z399" s="36">
        <f t="shared" si="62"/>
        <v>2.0080000000000001E-2</v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8.9199999999999982</v>
      </c>
      <c r="BN399" s="64">
        <f t="shared" si="59"/>
        <v>8.92</v>
      </c>
      <c r="BO399" s="64">
        <f t="shared" si="60"/>
        <v>1.7094017094017092E-2</v>
      </c>
      <c r="BP399" s="64">
        <f t="shared" si="61"/>
        <v>1.7094017094017096E-2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8.3999999999999986</v>
      </c>
      <c r="Y401" s="568">
        <f t="shared" si="57"/>
        <v>8.4</v>
      </c>
      <c r="Z401" s="36">
        <f t="shared" si="62"/>
        <v>2.0080000000000001E-2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8.9199999999999982</v>
      </c>
      <c r="BN401" s="64">
        <f t="shared" si="59"/>
        <v>8.92</v>
      </c>
      <c r="BO401" s="64">
        <f t="shared" si="60"/>
        <v>1.7094017094017092E-2</v>
      </c>
      <c r="BP401" s="64">
        <f t="shared" si="61"/>
        <v>1.7094017094017096E-2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8.3999999999999986</v>
      </c>
      <c r="Y402" s="568">
        <f t="shared" si="57"/>
        <v>8.4</v>
      </c>
      <c r="Z402" s="36">
        <f t="shared" si="62"/>
        <v>2.0080000000000001E-2</v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8.9199999999999982</v>
      </c>
      <c r="BN402" s="64">
        <f t="shared" si="59"/>
        <v>8.92</v>
      </c>
      <c r="BO402" s="64">
        <f t="shared" si="60"/>
        <v>1.7094017094017092E-2</v>
      </c>
      <c r="BP402" s="64">
        <f t="shared" si="61"/>
        <v>1.7094017094017096E-2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11.999999999999996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12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6.0240000000000002E-2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25.199999999999996</v>
      </c>
      <c r="Y404" s="569">
        <f>IFERROR(SUM(Y393:Y402),"0")</f>
        <v>25.200000000000003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21</v>
      </c>
      <c r="Y417" s="568">
        <f>IFERROR(IF(X417="",0,CEILING((X417/$H417),1)*$H417),"")</f>
        <v>21</v>
      </c>
      <c r="Z417" s="36">
        <f>IFERROR(IF(Y417=0,"",ROUNDUP(Y417/H417,0)*0.00502),"")</f>
        <v>5.0200000000000002E-2</v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22.299999999999997</v>
      </c>
      <c r="BN417" s="64">
        <f>IFERROR(Y417*I417/H417,"0")</f>
        <v>22.299999999999997</v>
      </c>
      <c r="BO417" s="64">
        <f>IFERROR(1/J417*(X417/H417),"0")</f>
        <v>4.2735042735042736E-2</v>
      </c>
      <c r="BP417" s="64">
        <f>IFERROR(1/J417*(Y417/H417),"0")</f>
        <v>4.2735042735042736E-2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10</v>
      </c>
      <c r="Y420" s="569">
        <f>IFERROR(Y416/H416,"0")+IFERROR(Y417/H417,"0")+IFERROR(Y418/H418,"0")+IFERROR(Y419/H419,"0")</f>
        <v>10</v>
      </c>
      <c r="Z420" s="569">
        <f>IFERROR(IF(Z416="",0,Z416),"0")+IFERROR(IF(Z417="",0,Z417),"0")+IFERROR(IF(Z418="",0,Z418),"0")+IFERROR(IF(Z419="",0,Z419),"0")</f>
        <v>5.0200000000000002E-2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21</v>
      </c>
      <c r="Y421" s="569">
        <f>IFERROR(SUM(Y416:Y419),"0")</f>
        <v>21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hidden="1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3"/>
        <v>0</v>
      </c>
      <c r="Z440" s="36" t="str">
        <f t="shared" si="64"/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idden="1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570"/>
      <c r="AB450" s="570"/>
      <c r="AC450" s="570"/>
    </row>
    <row r="451" spans="1:68" hidden="1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0</v>
      </c>
      <c r="Y451" s="569">
        <f>IFERROR(SUM(Y435:Y449),"0")</f>
        <v>0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200</v>
      </c>
      <c r="Y453" s="568">
        <f>IFERROR(IF(X453="",0,CEILING((X453/$H453),1)*$H453),"")</f>
        <v>200.64000000000001</v>
      </c>
      <c r="Z453" s="36">
        <f>IFERROR(IF(Y453=0,"",ROUNDUP(Y453/H453,0)*0.01196),"")</f>
        <v>0.45448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213.63636363636363</v>
      </c>
      <c r="BN453" s="64">
        <f>IFERROR(Y453*I453/H453,"0")</f>
        <v>214.32</v>
      </c>
      <c r="BO453" s="64">
        <f>IFERROR(1/J453*(X453/H453),"0")</f>
        <v>0.36421911421911418</v>
      </c>
      <c r="BP453" s="64">
        <f>IFERROR(1/J453*(Y453/H453),"0")</f>
        <v>0.36538461538461542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37.878787878787875</v>
      </c>
      <c r="Y456" s="569">
        <f>IFERROR(Y453/H453,"0")+IFERROR(Y454/H454,"0")+IFERROR(Y455/H455,"0")</f>
        <v>38</v>
      </c>
      <c r="Z456" s="569">
        <f>IFERROR(IF(Z453="",0,Z453),"0")+IFERROR(IF(Z454="",0,Z454),"0")+IFERROR(IF(Z455="",0,Z455),"0")</f>
        <v>0.45448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200</v>
      </c>
      <c r="Y457" s="569">
        <f>IFERROR(SUM(Y453:Y455),"0")</f>
        <v>200.64000000000001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100</v>
      </c>
      <c r="Y459" s="568">
        <f t="shared" ref="Y459:Y465" si="69">IFERROR(IF(X459="",0,CEILING((X459/$H459),1)*$H459),"")</f>
        <v>100.32000000000001</v>
      </c>
      <c r="Z459" s="36">
        <f>IFERROR(IF(Y459=0,"",ROUNDUP(Y459/H459,0)*0.01196),"")</f>
        <v>0.22724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106.81818181818181</v>
      </c>
      <c r="BN459" s="64">
        <f t="shared" ref="BN459:BN465" si="71">IFERROR(Y459*I459/H459,"0")</f>
        <v>107.16</v>
      </c>
      <c r="BO459" s="64">
        <f t="shared" ref="BO459:BO465" si="72">IFERROR(1/J459*(X459/H459),"0")</f>
        <v>0.18210955710955709</v>
      </c>
      <c r="BP459" s="64">
        <f t="shared" ref="BP459:BP465" si="73">IFERROR(1/J459*(Y459/H459),"0")</f>
        <v>0.18269230769230771</v>
      </c>
    </row>
    <row r="460" spans="1:68" ht="27" hidden="1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69"/>
        <v>0</v>
      </c>
      <c r="Z460" s="36" t="str">
        <f>IFERROR(IF(Y460=0,"",ROUNDUP(Y460/H460,0)*0.01196),"")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18.939393939393938</v>
      </c>
      <c r="Y466" s="569">
        <f>IFERROR(Y459/H459,"0")+IFERROR(Y460/H460,"0")+IFERROR(Y461/H461,"0")+IFERROR(Y462/H462,"0")+IFERROR(Y463/H463,"0")+IFERROR(Y464/H464,"0")+IFERROR(Y465/H465,"0")</f>
        <v>19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0.22724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100</v>
      </c>
      <c r="Y467" s="569">
        <f>IFERROR(SUM(Y459:Y465),"0")</f>
        <v>100.32000000000001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120</v>
      </c>
      <c r="Y491" s="568">
        <f>IFERROR(IF(X491="",0,CEILING((X491/$H491),1)*$H491),"")</f>
        <v>121.80000000000001</v>
      </c>
      <c r="Z491" s="36">
        <f>IFERROR(IF(Y491=0,"",ROUNDUP(Y491/H491,0)*0.00902),"")</f>
        <v>0.26158000000000003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127.71428571428571</v>
      </c>
      <c r="BN491" s="64">
        <f>IFERROR(Y491*I491/H491,"0")</f>
        <v>129.63</v>
      </c>
      <c r="BO491" s="64">
        <f>IFERROR(1/J491*(X491/H491),"0")</f>
        <v>0.21645021645021645</v>
      </c>
      <c r="BP491" s="64">
        <f>IFERROR(1/J491*(Y491/H491),"0")</f>
        <v>0.2196969696969697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28.571428571428569</v>
      </c>
      <c r="Y493" s="569">
        <f>IFERROR(Y491/H491,"0")+IFERROR(Y492/H492,"0")</f>
        <v>29</v>
      </c>
      <c r="Z493" s="569">
        <f>IFERROR(IF(Z491="",0,Z491),"0")+IFERROR(IF(Z492="",0,Z492),"0")</f>
        <v>0.26158000000000003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120</v>
      </c>
      <c r="Y494" s="569">
        <f>IFERROR(SUM(Y491:Y492),"0")</f>
        <v>121.80000000000001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3712.2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3747.96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3919.462853862613</v>
      </c>
      <c r="Y511" s="569">
        <f>IFERROR(SUM(BN22:BN507),"0")</f>
        <v>3957.1909999999998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7</v>
      </c>
      <c r="Y512" s="38">
        <f>ROUNDUP(SUM(BP22:BP507),0)</f>
        <v>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4094.462853862613</v>
      </c>
      <c r="Y513" s="569">
        <f>GrossWeightTotalR+PalletQtyTotalR*25</f>
        <v>4132.1909999999998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657.70846012225309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663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7.2713200000000011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46">
        <f>IFERROR(Y89*1,"0")+IFERROR(Y90*1,"0")+IFERROR(Y91*1,"0")+IFERROR(Y95*1,"0")+IFERROR(Y96*1,"0")+IFERROR(Y97*1,"0")+IFERROR(Y98*1,"0")+IFERROR(Y99*1,"0")+IFERROR(Y100*1,"0")</f>
        <v>0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109.20000000000002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1159.1999999999998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222.60000000000002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1788</v>
      </c>
      <c r="U520" s="46">
        <f>IFERROR(Y371*1,"0")+IFERROR(Y372*1,"0")+IFERROR(Y373*1,"0")+IFERROR(Y374*1,"0")+IFERROR(Y378*1,"0")+IFERROR(Y382*1,"0")+IFERROR(Y383*1,"0")+IFERROR(Y387*1,"0")</f>
        <v>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25.200000000000003</v>
      </c>
      <c r="W520" s="46">
        <f>IFERROR(Y412*1,"0")+IFERROR(Y416*1,"0")+IFERROR(Y417*1,"0")+IFERROR(Y418*1,"0")+IFERROR(Y419*1,"0")</f>
        <v>21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300.96000000000004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121.80000000000001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,00"/>
        <filter val="100,00"/>
        <filter val="108,40"/>
        <filter val="12,00"/>
        <filter val="120,00"/>
        <filter val="150,00"/>
        <filter val="16,00"/>
        <filter val="18,94"/>
        <filter val="192,00"/>
        <filter val="200,00"/>
        <filter val="21,00"/>
        <filter val="216,00"/>
        <filter val="22,22"/>
        <filter val="24,00"/>
        <filter val="25,20"/>
        <filter val="26,17"/>
        <filter val="267,15"/>
        <filter val="27,81"/>
        <filter val="28,57"/>
        <filter val="3 712,20"/>
        <filter val="3 919,46"/>
        <filter val="30,00"/>
        <filter val="33,60"/>
        <filter val="336,00"/>
        <filter val="37,88"/>
        <filter val="4 094,46"/>
        <filter val="400,00"/>
        <filter val="50,00"/>
        <filter val="57,60"/>
        <filter val="657,71"/>
        <filter val="684,00"/>
        <filter val="7"/>
        <filter val="74,07"/>
        <filter val="8,40"/>
        <filter val="8,89"/>
        <filter val="80,00"/>
        <filter val="96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2025-07-24T12:02:57Z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