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DC1B5F-4E19-4071-864F-B70D8A4970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Y363" i="1" s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P338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42" i="1" l="1"/>
  <c r="BN42" i="1"/>
  <c r="Z42" i="1"/>
  <c r="BP77" i="1"/>
  <c r="BN77" i="1"/>
  <c r="Z77" i="1"/>
  <c r="BP120" i="1"/>
  <c r="BN120" i="1"/>
  <c r="Z120" i="1"/>
  <c r="BP170" i="1"/>
  <c r="BN170" i="1"/>
  <c r="Z170" i="1"/>
  <c r="BP209" i="1"/>
  <c r="BN209" i="1"/>
  <c r="Z209" i="1"/>
  <c r="BP236" i="1"/>
  <c r="BN236" i="1"/>
  <c r="Z236" i="1"/>
  <c r="BP246" i="1"/>
  <c r="BN246" i="1"/>
  <c r="Z246" i="1"/>
  <c r="BP270" i="1"/>
  <c r="BN270" i="1"/>
  <c r="Z270" i="1"/>
  <c r="BP311" i="1"/>
  <c r="BN311" i="1"/>
  <c r="Z311" i="1"/>
  <c r="BP350" i="1"/>
  <c r="BN350" i="1"/>
  <c r="Z350" i="1"/>
  <c r="BP397" i="1"/>
  <c r="BN397" i="1"/>
  <c r="Z397" i="1"/>
  <c r="BP441" i="1"/>
  <c r="BN441" i="1"/>
  <c r="Z441" i="1"/>
  <c r="BP464" i="1"/>
  <c r="BN464" i="1"/>
  <c r="Z464" i="1"/>
  <c r="BP492" i="1"/>
  <c r="BN492" i="1"/>
  <c r="Z492" i="1"/>
  <c r="X510" i="1"/>
  <c r="BP61" i="1"/>
  <c r="BN61" i="1"/>
  <c r="Z61" i="1"/>
  <c r="BP106" i="1"/>
  <c r="BN106" i="1"/>
  <c r="Z106" i="1"/>
  <c r="BP152" i="1"/>
  <c r="BN152" i="1"/>
  <c r="Z152" i="1"/>
  <c r="BP199" i="1"/>
  <c r="BN199" i="1"/>
  <c r="Z199" i="1"/>
  <c r="BP219" i="1"/>
  <c r="BN219" i="1"/>
  <c r="Z219" i="1"/>
  <c r="BP257" i="1"/>
  <c r="BN257" i="1"/>
  <c r="Z257" i="1"/>
  <c r="BP295" i="1"/>
  <c r="BN295" i="1"/>
  <c r="Z295" i="1"/>
  <c r="BP333" i="1"/>
  <c r="BN333" i="1"/>
  <c r="Z333" i="1"/>
  <c r="BP373" i="1"/>
  <c r="BN373" i="1"/>
  <c r="Z373" i="1"/>
  <c r="BP418" i="1"/>
  <c r="BN418" i="1"/>
  <c r="Z418" i="1"/>
  <c r="BP448" i="1"/>
  <c r="BN448" i="1"/>
  <c r="Z448" i="1"/>
  <c r="Y494" i="1"/>
  <c r="Y493" i="1"/>
  <c r="BP491" i="1"/>
  <c r="BN491" i="1"/>
  <c r="Z491" i="1"/>
  <c r="Y32" i="1"/>
  <c r="D520" i="1"/>
  <c r="Y101" i="1"/>
  <c r="F520" i="1"/>
  <c r="Y173" i="1"/>
  <c r="Y266" i="1"/>
  <c r="BP331" i="1"/>
  <c r="BN331" i="1"/>
  <c r="Z331" i="1"/>
  <c r="BP348" i="1"/>
  <c r="BN348" i="1"/>
  <c r="Z348" i="1"/>
  <c r="BP362" i="1"/>
  <c r="BN362" i="1"/>
  <c r="Z362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Z22" i="1"/>
  <c r="Z23" i="1" s="1"/>
  <c r="BN22" i="1"/>
  <c r="BP22" i="1"/>
  <c r="Z26" i="1"/>
  <c r="BN26" i="1"/>
  <c r="BP26" i="1"/>
  <c r="Z30" i="1"/>
  <c r="BN30" i="1"/>
  <c r="C520" i="1"/>
  <c r="Z53" i="1"/>
  <c r="BN53" i="1"/>
  <c r="Z57" i="1"/>
  <c r="BN57" i="1"/>
  <c r="Y65" i="1"/>
  <c r="Z63" i="1"/>
  <c r="BN63" i="1"/>
  <c r="Y71" i="1"/>
  <c r="Z75" i="1"/>
  <c r="BN75" i="1"/>
  <c r="Z79" i="1"/>
  <c r="BN79" i="1"/>
  <c r="Z90" i="1"/>
  <c r="BN90" i="1"/>
  <c r="Z95" i="1"/>
  <c r="BN95" i="1"/>
  <c r="BP95" i="1"/>
  <c r="Z99" i="1"/>
  <c r="BN99" i="1"/>
  <c r="Z108" i="1"/>
  <c r="BN108" i="1"/>
  <c r="Y116" i="1"/>
  <c r="Z114" i="1"/>
  <c r="BN114" i="1"/>
  <c r="Y115" i="1"/>
  <c r="Z118" i="1"/>
  <c r="BN118" i="1"/>
  <c r="Z126" i="1"/>
  <c r="BN126" i="1"/>
  <c r="Z131" i="1"/>
  <c r="BN131" i="1"/>
  <c r="Z141" i="1"/>
  <c r="BN141" i="1"/>
  <c r="BP141" i="1"/>
  <c r="Z164" i="1"/>
  <c r="BN164" i="1"/>
  <c r="Z168" i="1"/>
  <c r="BN168" i="1"/>
  <c r="Z176" i="1"/>
  <c r="BN176" i="1"/>
  <c r="Z197" i="1"/>
  <c r="BN197" i="1"/>
  <c r="Z201" i="1"/>
  <c r="BN201" i="1"/>
  <c r="Z207" i="1"/>
  <c r="BN207" i="1"/>
  <c r="Z211" i="1"/>
  <c r="BN211" i="1"/>
  <c r="Z215" i="1"/>
  <c r="BN215" i="1"/>
  <c r="Z226" i="1"/>
  <c r="BN226" i="1"/>
  <c r="Z230" i="1"/>
  <c r="BN230" i="1"/>
  <c r="Z248" i="1"/>
  <c r="BN248" i="1"/>
  <c r="Z255" i="1"/>
  <c r="BN255" i="1"/>
  <c r="Z262" i="1"/>
  <c r="BN262" i="1"/>
  <c r="Z272" i="1"/>
  <c r="BN272" i="1"/>
  <c r="Z293" i="1"/>
  <c r="BN293" i="1"/>
  <c r="Z301" i="1"/>
  <c r="BN301" i="1"/>
  <c r="Z305" i="1"/>
  <c r="BN305" i="1"/>
  <c r="Z313" i="1"/>
  <c r="BN313" i="1"/>
  <c r="Y329" i="1"/>
  <c r="Z327" i="1"/>
  <c r="BN327" i="1"/>
  <c r="Y328" i="1"/>
  <c r="S520" i="1"/>
  <c r="BP338" i="1"/>
  <c r="BN338" i="1"/>
  <c r="Z338" i="1"/>
  <c r="BP352" i="1"/>
  <c r="BN352" i="1"/>
  <c r="Z352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Y358" i="1"/>
  <c r="H9" i="1"/>
  <c r="A10" i="1"/>
  <c r="Y37" i="1"/>
  <c r="Y58" i="1"/>
  <c r="E520" i="1"/>
  <c r="Y92" i="1"/>
  <c r="BP89" i="1"/>
  <c r="BN89" i="1"/>
  <c r="Z89" i="1"/>
  <c r="BP98" i="1"/>
  <c r="BN98" i="1"/>
  <c r="Z98" i="1"/>
  <c r="Y139" i="1"/>
  <c r="BP136" i="1"/>
  <c r="BN136" i="1"/>
  <c r="Z136" i="1"/>
  <c r="Z138" i="1" s="1"/>
  <c r="BP153" i="1"/>
  <c r="BN153" i="1"/>
  <c r="Z153" i="1"/>
  <c r="I520" i="1"/>
  <c r="Y160" i="1"/>
  <c r="BP159" i="1"/>
  <c r="BN159" i="1"/>
  <c r="Z159" i="1"/>
  <c r="Z160" i="1" s="1"/>
  <c r="BP167" i="1"/>
  <c r="BN167" i="1"/>
  <c r="Z167" i="1"/>
  <c r="BP192" i="1"/>
  <c r="BN192" i="1"/>
  <c r="Z192" i="1"/>
  <c r="Z193" i="1" s="1"/>
  <c r="Y194" i="1"/>
  <c r="BP200" i="1"/>
  <c r="BN200" i="1"/>
  <c r="Z200" i="1"/>
  <c r="BP208" i="1"/>
  <c r="BN208" i="1"/>
  <c r="Z208" i="1"/>
  <c r="BP212" i="1"/>
  <c r="BN212" i="1"/>
  <c r="Z212" i="1"/>
  <c r="Y216" i="1"/>
  <c r="K520" i="1"/>
  <c r="Y232" i="1"/>
  <c r="BP225" i="1"/>
  <c r="BN225" i="1"/>
  <c r="Z225" i="1"/>
  <c r="Y233" i="1"/>
  <c r="Y250" i="1"/>
  <c r="BP244" i="1"/>
  <c r="BN244" i="1"/>
  <c r="Z244" i="1"/>
  <c r="Y249" i="1"/>
  <c r="BP347" i="1"/>
  <c r="BN347" i="1"/>
  <c r="Z347" i="1"/>
  <c r="Y353" i="1"/>
  <c r="BP351" i="1"/>
  <c r="BN351" i="1"/>
  <c r="Z351" i="1"/>
  <c r="Y33" i="1"/>
  <c r="Y45" i="1"/>
  <c r="Y49" i="1"/>
  <c r="Y66" i="1"/>
  <c r="Y72" i="1"/>
  <c r="Y80" i="1"/>
  <c r="Y86" i="1"/>
  <c r="BP107" i="1"/>
  <c r="BN107" i="1"/>
  <c r="Z107" i="1"/>
  <c r="BP119" i="1"/>
  <c r="BN119" i="1"/>
  <c r="Z119" i="1"/>
  <c r="BP132" i="1"/>
  <c r="BN132" i="1"/>
  <c r="Z132" i="1"/>
  <c r="Z133" i="1" s="1"/>
  <c r="Y134" i="1"/>
  <c r="Y155" i="1"/>
  <c r="Y161" i="1"/>
  <c r="Y172" i="1"/>
  <c r="BP163" i="1"/>
  <c r="BN163" i="1"/>
  <c r="Z163" i="1"/>
  <c r="BP171" i="1"/>
  <c r="BN171" i="1"/>
  <c r="Z171" i="1"/>
  <c r="Y178" i="1"/>
  <c r="BP175" i="1"/>
  <c r="BN175" i="1"/>
  <c r="Z175" i="1"/>
  <c r="Y205" i="1"/>
  <c r="BP196" i="1"/>
  <c r="BN196" i="1"/>
  <c r="Z196" i="1"/>
  <c r="BP220" i="1"/>
  <c r="BN220" i="1"/>
  <c r="Z220" i="1"/>
  <c r="Z221" i="1" s="1"/>
  <c r="Y222" i="1"/>
  <c r="BP229" i="1"/>
  <c r="BN229" i="1"/>
  <c r="Z229" i="1"/>
  <c r="Y241" i="1"/>
  <c r="BP240" i="1"/>
  <c r="BN240" i="1"/>
  <c r="Z240" i="1"/>
  <c r="Z241" i="1" s="1"/>
  <c r="Y242" i="1"/>
  <c r="BP247" i="1"/>
  <c r="BN247" i="1"/>
  <c r="Z247" i="1"/>
  <c r="BP271" i="1"/>
  <c r="BN271" i="1"/>
  <c r="Z271" i="1"/>
  <c r="O520" i="1"/>
  <c r="Y273" i="1"/>
  <c r="F9" i="1"/>
  <c r="J9" i="1"/>
  <c r="B520" i="1"/>
  <c r="X511" i="1"/>
  <c r="X512" i="1"/>
  <c r="X51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Z85" i="1" s="1"/>
  <c r="BN84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2" i="1"/>
  <c r="BP332" i="1"/>
  <c r="BN332" i="1"/>
  <c r="Z332" i="1"/>
  <c r="Y334" i="1"/>
  <c r="BP372" i="1"/>
  <c r="BN372" i="1"/>
  <c r="Z372" i="1"/>
  <c r="Y376" i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BP245" i="1"/>
  <c r="BN245" i="1"/>
  <c r="Z245" i="1"/>
  <c r="BP254" i="1"/>
  <c r="BN254" i="1"/>
  <c r="Z254" i="1"/>
  <c r="Y258" i="1"/>
  <c r="BP263" i="1"/>
  <c r="BN263" i="1"/>
  <c r="Z263" i="1"/>
  <c r="Y274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BP339" i="1"/>
  <c r="BN339" i="1"/>
  <c r="Z339" i="1"/>
  <c r="Z341" i="1" s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Z472" i="1" l="1"/>
  <c r="Z420" i="1"/>
  <c r="Z408" i="1"/>
  <c r="Z363" i="1"/>
  <c r="Z353" i="1"/>
  <c r="Z297" i="1"/>
  <c r="Z266" i="1"/>
  <c r="Z258" i="1"/>
  <c r="Z237" i="1"/>
  <c r="Z334" i="1"/>
  <c r="Z32" i="1"/>
  <c r="Z273" i="1"/>
  <c r="Z503" i="1"/>
  <c r="Z493" i="1"/>
  <c r="Z375" i="1"/>
  <c r="Z65" i="1"/>
  <c r="Y514" i="1"/>
  <c r="Z481" i="1"/>
  <c r="Z403" i="1"/>
  <c r="Z315" i="1"/>
  <c r="Z216" i="1"/>
  <c r="Z101" i="1"/>
  <c r="Z80" i="1"/>
  <c r="Y512" i="1"/>
  <c r="Z44" i="1"/>
  <c r="Y511" i="1"/>
  <c r="Z122" i="1"/>
  <c r="Y513" i="1"/>
  <c r="Z488" i="1"/>
  <c r="Z466" i="1"/>
  <c r="Z321" i="1"/>
  <c r="Y510" i="1"/>
  <c r="Z172" i="1"/>
  <c r="Z232" i="1"/>
  <c r="Z498" i="1"/>
  <c r="Z450" i="1"/>
  <c r="Z307" i="1"/>
  <c r="Z71" i="1"/>
  <c r="Z58" i="1"/>
  <c r="X513" i="1"/>
  <c r="Z204" i="1"/>
  <c r="Z178" i="1"/>
  <c r="Z249" i="1"/>
  <c r="Z92" i="1"/>
  <c r="Z515" i="1" l="1"/>
</calcChain>
</file>

<file path=xl/sharedStrings.xml><?xml version="1.0" encoding="utf-8"?>
<sst xmlns="http://schemas.openxmlformats.org/spreadsheetml/2006/main" count="2281" uniqueCount="815">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</sst>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814</v>
      </c>
      <c r="I5" s="812"/>
      <c r="J5" s="812"/>
      <c r="K5" s="812"/>
      <c r="L5" s="812"/>
      <c r="M5" s="650"/>
      <c r="N5" s="58"/>
      <c r="P5" s="24" t="s">
        <v>10</v>
      </c>
      <c r="Q5" s="882">
        <v>45865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Воскресенье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6">
        <v>0.375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21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52"/>
      <c r="R10" s="753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9"/>
      <c r="R11" s="690"/>
      <c r="U11" s="24" t="s">
        <v>27</v>
      </c>
      <c r="V11" s="764" t="s">
        <v>28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15" t="s">
        <v>38</v>
      </c>
      <c r="D17" s="617" t="s">
        <v>39</v>
      </c>
      <c r="E17" s="666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65"/>
      <c r="R17" s="665"/>
      <c r="S17" s="665"/>
      <c r="T17" s="666"/>
      <c r="U17" s="900" t="s">
        <v>51</v>
      </c>
      <c r="V17" s="578"/>
      <c r="W17" s="617" t="s">
        <v>52</v>
      </c>
      <c r="X17" s="617" t="s">
        <v>53</v>
      </c>
      <c r="Y17" s="898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4"/>
      <c r="AF17" s="865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340</v>
      </c>
      <c r="Y42" s="568">
        <f>IFERROR(IF(X42="",0,CEILING((X42/$H42),1)*$H42),"")</f>
        <v>340</v>
      </c>
      <c r="Z42" s="36">
        <f>IFERROR(IF(Y42=0,"",ROUNDUP(Y42/H42,0)*0.00902),"")</f>
        <v>0.76670000000000005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357.85</v>
      </c>
      <c r="BN42" s="64">
        <f>IFERROR(Y42*I42/H42,"0")</f>
        <v>357.85</v>
      </c>
      <c r="BO42" s="64">
        <f>IFERROR(1/J42*(X42/H42),"0")</f>
        <v>0.64393939393939392</v>
      </c>
      <c r="BP42" s="64">
        <f>IFERROR(1/J42*(Y42/H42),"0")</f>
        <v>0.64393939393939392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85</v>
      </c>
      <c r="Y44" s="569">
        <f>IFERROR(Y41/H41,"0")+IFERROR(Y42/H42,"0")+IFERROR(Y43/H43,"0")</f>
        <v>85</v>
      </c>
      <c r="Z44" s="569">
        <f>IFERROR(IF(Z41="",0,Z41),"0")+IFERROR(IF(Z42="",0,Z42),"0")+IFERROR(IF(Z43="",0,Z43),"0")</f>
        <v>0.76670000000000005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340</v>
      </c>
      <c r="Y45" s="569">
        <f>IFERROR(SUM(Y41:Y43),"0")</f>
        <v>340</v>
      </c>
      <c r="Z45" s="37"/>
      <c r="AA45" s="570"/>
      <c r="AB45" s="570"/>
      <c r="AC45" s="570"/>
    </row>
    <row r="46" spans="1:68" ht="14.25" hidden="1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180</v>
      </c>
      <c r="Y53" s="568">
        <f t="shared" si="6"/>
        <v>183.60000000000002</v>
      </c>
      <c r="Z53" s="36">
        <f>IFERROR(IF(Y53=0,"",ROUNDUP(Y53/H53,0)*0.01898),"")</f>
        <v>0.32266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187.24999999999997</v>
      </c>
      <c r="BN53" s="64">
        <f t="shared" si="8"/>
        <v>190.995</v>
      </c>
      <c r="BO53" s="64">
        <f t="shared" si="9"/>
        <v>0.26041666666666663</v>
      </c>
      <c r="BP53" s="64">
        <f t="shared" si="10"/>
        <v>0.265625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1215</v>
      </c>
      <c r="Y57" s="568">
        <f t="shared" si="6"/>
        <v>1215</v>
      </c>
      <c r="Z57" s="36">
        <f>IFERROR(IF(Y57=0,"",ROUNDUP(Y57/H57,0)*0.00902),"")</f>
        <v>2.4354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1271.6999999999998</v>
      </c>
      <c r="BN57" s="64">
        <f t="shared" si="8"/>
        <v>1271.6999999999998</v>
      </c>
      <c r="BO57" s="64">
        <f t="shared" si="9"/>
        <v>2.0454545454545454</v>
      </c>
      <c r="BP57" s="64">
        <f t="shared" si="10"/>
        <v>2.0454545454545454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286.66666666666669</v>
      </c>
      <c r="Y58" s="569">
        <f>IFERROR(Y52/H52,"0")+IFERROR(Y53/H53,"0")+IFERROR(Y54/H54,"0")+IFERROR(Y55/H55,"0")+IFERROR(Y56/H56,"0")+IFERROR(Y57/H57,"0")</f>
        <v>287</v>
      </c>
      <c r="Z58" s="569">
        <f>IFERROR(IF(Z52="",0,Z52),"0")+IFERROR(IF(Z53="",0,Z53),"0")+IFERROR(IF(Z54="",0,Z54),"0")+IFERROR(IF(Z55="",0,Z55),"0")+IFERROR(IF(Z56="",0,Z56),"0")+IFERROR(IF(Z57="",0,Z57),"0")</f>
        <v>2.75806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1395</v>
      </c>
      <c r="Y59" s="569">
        <f>IFERROR(SUM(Y52:Y57),"0")</f>
        <v>1398.6</v>
      </c>
      <c r="Z59" s="37"/>
      <c r="AA59" s="570"/>
      <c r="AB59" s="570"/>
      <c r="AC59" s="570"/>
    </row>
    <row r="60" spans="1:68" ht="14.25" hidden="1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50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225</v>
      </c>
      <c r="Y64" s="568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87.962962962962962</v>
      </c>
      <c r="Y65" s="569">
        <f>IFERROR(Y61/H61,"0")+IFERROR(Y62/H62,"0")+IFERROR(Y63/H63,"0")+IFERROR(Y64/H64,"0")</f>
        <v>89</v>
      </c>
      <c r="Z65" s="569">
        <f>IFERROR(IF(Z61="",0,Z61),"0")+IFERROR(IF(Z62="",0,Z62),"0")+IFERROR(IF(Z63="",0,Z63),"0")+IFERROR(IF(Z64="",0,Z64),"0")</f>
        <v>0.64173999999999998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275</v>
      </c>
      <c r="Y66" s="569">
        <f>IFERROR(SUM(Y61:Y64),"0")</f>
        <v>280.8</v>
      </c>
      <c r="Z66" s="37"/>
      <c r="AA66" s="570"/>
      <c r="AB66" s="570"/>
      <c r="AC66" s="570"/>
    </row>
    <row r="67" spans="1:68" ht="14.25" hidden="1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hidden="1" customHeight="1" x14ac:dyDescent="0.25">
      <c r="A87" s="595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50</v>
      </c>
      <c r="Y89" s="568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52.013888888888886</v>
      </c>
      <c r="BN89" s="64">
        <f>IFERROR(Y89*I89/H89,"0")</f>
        <v>56.17499999999999</v>
      </c>
      <c r="BO89" s="64">
        <f>IFERROR(1/J89*(X89/H89),"0")</f>
        <v>7.2337962962962965E-2</v>
      </c>
      <c r="BP89" s="64">
        <f>IFERROR(1/J89*(Y89/H89),"0")</f>
        <v>7.8125E-2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495</v>
      </c>
      <c r="Y91" s="568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114.62962962962963</v>
      </c>
      <c r="Y92" s="569">
        <f>IFERROR(Y89/H89,"0")+IFERROR(Y90/H90,"0")+IFERROR(Y91/H91,"0")</f>
        <v>115</v>
      </c>
      <c r="Z92" s="569">
        <f>IFERROR(IF(Z89="",0,Z89),"0")+IFERROR(IF(Z90="",0,Z90),"0")+IFERROR(IF(Z91="",0,Z91),"0")</f>
        <v>1.0871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545</v>
      </c>
      <c r="Y93" s="569">
        <f>IFERROR(SUM(Y89:Y91),"0")</f>
        <v>549</v>
      </c>
      <c r="Z93" s="37"/>
      <c r="AA93" s="570"/>
      <c r="AB93" s="570"/>
      <c r="AC93" s="570"/>
    </row>
    <row r="94" spans="1:68" ht="14.25" hidden="1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150</v>
      </c>
      <c r="Y95" s="568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185.18518518518516</v>
      </c>
      <c r="Y101" s="569">
        <f>IFERROR(Y95/H95,"0")+IFERROR(Y96/H96,"0")+IFERROR(Y97/H97,"0")+IFERROR(Y98/H98,"0")+IFERROR(Y99/H99,"0")+IFERROR(Y100/H100,"0")</f>
        <v>186</v>
      </c>
      <c r="Z101" s="569">
        <f>IFERROR(IF(Z95="",0,Z95),"0")+IFERROR(IF(Z96="",0,Z96),"0")+IFERROR(IF(Z97="",0,Z97),"0")+IFERROR(IF(Z98="",0,Z98),"0")+IFERROR(IF(Z99="",0,Z99),"0")+IFERROR(IF(Z100="",0,Z100),"0")</f>
        <v>1.4477899999999999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600</v>
      </c>
      <c r="Y102" s="569">
        <f>IFERROR(SUM(Y95:Y100),"0")</f>
        <v>604.80000000000007</v>
      </c>
      <c r="Z102" s="37"/>
      <c r="AA102" s="570"/>
      <c r="AB102" s="570"/>
      <c r="AC102" s="570"/>
    </row>
    <row r="103" spans="1:68" ht="16.5" hidden="1" customHeight="1" x14ac:dyDescent="0.25">
      <c r="A103" s="595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380</v>
      </c>
      <c r="Y105" s="568">
        <f>IFERROR(IF(X105="",0,CEILING((X105/$H105),1)*$H105),"")</f>
        <v>388.8</v>
      </c>
      <c r="Z105" s="36">
        <f>IFERROR(IF(Y105=0,"",ROUNDUP(Y105/H105,0)*0.01898),"")</f>
        <v>0.68328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395.30555555555554</v>
      </c>
      <c r="BN105" s="64">
        <f>IFERROR(Y105*I105/H105,"0")</f>
        <v>404.45999999999992</v>
      </c>
      <c r="BO105" s="64">
        <f>IFERROR(1/J105*(X105/H105),"0")</f>
        <v>0.54976851851851849</v>
      </c>
      <c r="BP105" s="64">
        <f>IFERROR(1/J105*(Y105/H105),"0")</f>
        <v>0.5625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405</v>
      </c>
      <c r="Y107" s="568">
        <f>IFERROR(IF(X107="",0,CEILING((X107/$H107),1)*$H107),"")</f>
        <v>405</v>
      </c>
      <c r="Z107" s="36">
        <f>IFERROR(IF(Y107=0,"",ROUNDUP(Y107/H107,0)*0.00902),"")</f>
        <v>0.81180000000000008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423.9</v>
      </c>
      <c r="BN107" s="64">
        <f>IFERROR(Y107*I107/H107,"0")</f>
        <v>423.9</v>
      </c>
      <c r="BO107" s="64">
        <f>IFERROR(1/J107*(X107/H107),"0")</f>
        <v>0.68181818181818188</v>
      </c>
      <c r="BP107" s="64">
        <f>IFERROR(1/J107*(Y107/H107),"0")</f>
        <v>0.68181818181818188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125.18518518518519</v>
      </c>
      <c r="Y109" s="569">
        <f>IFERROR(Y105/H105,"0")+IFERROR(Y106/H106,"0")+IFERROR(Y107/H107,"0")+IFERROR(Y108/H108,"0")</f>
        <v>126</v>
      </c>
      <c r="Z109" s="569">
        <f>IFERROR(IF(Z105="",0,Z105),"0")+IFERROR(IF(Z106="",0,Z106),"0")+IFERROR(IF(Z107="",0,Z107),"0")+IFERROR(IF(Z108="",0,Z108),"0")</f>
        <v>1.4950800000000002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785</v>
      </c>
      <c r="Y110" s="569">
        <f>IFERROR(SUM(Y105:Y108),"0")</f>
        <v>793.8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380</v>
      </c>
      <c r="Y118" s="568">
        <f>IFERROR(IF(X118="",0,CEILING((X118/$H118),1)*$H118),"")</f>
        <v>380.7</v>
      </c>
      <c r="Z118" s="36">
        <f>IFERROR(IF(Y118=0,"",ROUNDUP(Y118/H118,0)*0.01898),"")</f>
        <v>0.89205999999999996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404.06666666666666</v>
      </c>
      <c r="BN118" s="64">
        <f>IFERROR(Y118*I118/H118,"0")</f>
        <v>404.81099999999998</v>
      </c>
      <c r="BO118" s="64">
        <f>IFERROR(1/J118*(X118/H118),"0")</f>
        <v>0.73302469135802473</v>
      </c>
      <c r="BP118" s="64">
        <f>IFERROR(1/J118*(Y118/H118),"0")</f>
        <v>0.734375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720</v>
      </c>
      <c r="Y120" s="568">
        <f>IFERROR(IF(X120="",0,CEILING((X120/$H120),1)*$H120),"")</f>
        <v>720.90000000000009</v>
      </c>
      <c r="Z120" s="36">
        <f>IFERROR(IF(Y120=0,"",ROUNDUP(Y120/H120,0)*0.00651),"")</f>
        <v>1.73817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787.19999999999993</v>
      </c>
      <c r="BN120" s="64">
        <f>IFERROR(Y120*I120/H120,"0")</f>
        <v>788.18400000000008</v>
      </c>
      <c r="BO120" s="64">
        <f>IFERROR(1/J120*(X120/H120),"0")</f>
        <v>1.4652014652014651</v>
      </c>
      <c r="BP120" s="64">
        <f>IFERROR(1/J120*(Y120/H120),"0")</f>
        <v>1.4670329670329672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30</v>
      </c>
      <c r="Y121" s="568">
        <f>IFERROR(IF(X121="",0,CEILING((X121/$H121),1)*$H121),"")</f>
        <v>30.6</v>
      </c>
      <c r="Z121" s="36">
        <f>IFERROR(IF(Y121=0,"",ROUNDUP(Y121/H121,0)*0.00651),"")</f>
        <v>0.11067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33</v>
      </c>
      <c r="BN121" s="64">
        <f>IFERROR(Y121*I121/H121,"0")</f>
        <v>33.659999999999997</v>
      </c>
      <c r="BO121" s="64">
        <f>IFERROR(1/J121*(X121/H121),"0")</f>
        <v>9.1575091575091583E-2</v>
      </c>
      <c r="BP121" s="64">
        <f>IFERROR(1/J121*(Y121/H121),"0")</f>
        <v>9.3406593406593408E-2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330.24691358024688</v>
      </c>
      <c r="Y122" s="569">
        <f>IFERROR(Y118/H118,"0")+IFERROR(Y119/H119,"0")+IFERROR(Y120/H120,"0")+IFERROR(Y121/H121,"0")</f>
        <v>331</v>
      </c>
      <c r="Z122" s="569">
        <f>IFERROR(IF(Z118="",0,Z118),"0")+IFERROR(IF(Z119="",0,Z119),"0")+IFERROR(IF(Z120="",0,Z120),"0")+IFERROR(IF(Z121="",0,Z121),"0")</f>
        <v>2.7408999999999999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1130</v>
      </c>
      <c r="Y123" s="569">
        <f>IFERROR(SUM(Y118:Y121),"0")</f>
        <v>1132.2</v>
      </c>
      <c r="Z123" s="37"/>
      <c r="AA123" s="570"/>
      <c r="AB123" s="570"/>
      <c r="AC123" s="570"/>
    </row>
    <row r="124" spans="1:68" ht="14.25" hidden="1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40</v>
      </c>
      <c r="Y132" s="568">
        <f>IFERROR(IF(X132="",0,CEILING((X132/$H132),1)*$H132),"")</f>
        <v>41.6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42.249999999999993</v>
      </c>
      <c r="BN132" s="64">
        <f>IFERROR(Y132*I132/H132,"0")</f>
        <v>43.94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40</v>
      </c>
      <c r="Y134" s="569">
        <f>IFERROR(SUM(Y131:Y132),"0")</f>
        <v>41.6</v>
      </c>
      <c r="Z134" s="37"/>
      <c r="AA134" s="570"/>
      <c r="AB134" s="570"/>
      <c r="AC134" s="570"/>
    </row>
    <row r="135" spans="1:68" ht="14.25" hidden="1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98</v>
      </c>
      <c r="Y136" s="568">
        <f>IFERROR(IF(X136="",0,CEILING((X136/$H136),1)*$H136),"")</f>
        <v>98</v>
      </c>
      <c r="Z136" s="36">
        <f>IFERROR(IF(Y136=0,"",ROUNDUP(Y136/H136,0)*0.00651),"")</f>
        <v>0.22785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107.38</v>
      </c>
      <c r="BN136" s="64">
        <f>IFERROR(Y136*I136/H136,"0")</f>
        <v>107.38</v>
      </c>
      <c r="BO136" s="64">
        <f>IFERROR(1/J136*(X136/H136),"0")</f>
        <v>0.19230769230769232</v>
      </c>
      <c r="BP136" s="64">
        <f>IFERROR(1/J136*(Y136/H136),"0")</f>
        <v>0.19230769230769232</v>
      </c>
    </row>
    <row r="137" spans="1:68" ht="27" hidden="1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35</v>
      </c>
      <c r="Y138" s="569">
        <f>IFERROR(Y136/H136,"0")+IFERROR(Y137/H137,"0")</f>
        <v>35</v>
      </c>
      <c r="Z138" s="569">
        <f>IFERROR(IF(Z136="",0,Z136),"0")+IFERROR(IF(Z137="",0,Z137),"0")</f>
        <v>0.22785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98</v>
      </c>
      <c r="Y139" s="569">
        <f>IFERROR(SUM(Y136:Y137),"0")</f>
        <v>98</v>
      </c>
      <c r="Z139" s="37"/>
      <c r="AA139" s="570"/>
      <c r="AB139" s="570"/>
      <c r="AC139" s="570"/>
    </row>
    <row r="140" spans="1:68" ht="14.25" hidden="1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99</v>
      </c>
      <c r="Y142" s="568">
        <f>IFERROR(IF(X142="",0,CEILING((X142/$H142),1)*$H142),"")</f>
        <v>100.32000000000001</v>
      </c>
      <c r="Z142" s="36">
        <f>IFERROR(IF(Y142=0,"",ROUNDUP(Y142/H142,0)*0.00651),"")</f>
        <v>0.24738000000000002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109.05</v>
      </c>
      <c r="BN142" s="64">
        <f>IFERROR(Y142*I142/H142,"0")</f>
        <v>110.504</v>
      </c>
      <c r="BO142" s="64">
        <f>IFERROR(1/J142*(X142/H142),"0")</f>
        <v>0.20604395604395606</v>
      </c>
      <c r="BP142" s="64">
        <f>IFERROR(1/J142*(Y142/H142),"0")</f>
        <v>0.2087912087912088</v>
      </c>
    </row>
    <row r="143" spans="1:68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37.5</v>
      </c>
      <c r="Y143" s="569">
        <f>IFERROR(Y141/H141,"0")+IFERROR(Y142/H142,"0")</f>
        <v>38</v>
      </c>
      <c r="Z143" s="569">
        <f>IFERROR(IF(Z141="",0,Z141),"0")+IFERROR(IF(Z142="",0,Z142),"0")</f>
        <v>0.24738000000000002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99</v>
      </c>
      <c r="Y144" s="569">
        <f>IFERROR(SUM(Y141:Y142),"0")</f>
        <v>100.32000000000001</v>
      </c>
      <c r="Z144" s="37"/>
      <c r="AA144" s="570"/>
      <c r="AB144" s="570"/>
      <c r="AC144" s="570"/>
    </row>
    <row r="145" spans="1:68" ht="16.5" hidden="1" customHeight="1" x14ac:dyDescent="0.25">
      <c r="A145" s="595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259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hidden="1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50</v>
      </c>
      <c r="Y164" s="568">
        <f t="shared" si="21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53.214285714285715</v>
      </c>
      <c r="BN164" s="64">
        <f t="shared" si="23"/>
        <v>53.64</v>
      </c>
      <c r="BO164" s="64">
        <f t="shared" si="24"/>
        <v>9.0187590187590191E-2</v>
      </c>
      <c r="BP164" s="64">
        <f t="shared" si="25"/>
        <v>9.0909090909090912E-2</v>
      </c>
    </row>
    <row r="165" spans="1:68" ht="27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230</v>
      </c>
      <c r="Y165" s="568">
        <f t="shared" si="21"/>
        <v>231</v>
      </c>
      <c r="Z165" s="36">
        <f>IFERROR(IF(Y165=0,"",ROUNDUP(Y165/H165,0)*0.00902),"")</f>
        <v>0.49609999999999999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241.5</v>
      </c>
      <c r="BN165" s="64">
        <f t="shared" si="23"/>
        <v>242.55</v>
      </c>
      <c r="BO165" s="64">
        <f t="shared" si="24"/>
        <v>0.41486291486291488</v>
      </c>
      <c r="BP165" s="64">
        <f t="shared" si="25"/>
        <v>0.41666666666666669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175</v>
      </c>
      <c r="Y166" s="568">
        <f t="shared" si="21"/>
        <v>176.4</v>
      </c>
      <c r="Z166" s="36">
        <f>IFERROR(IF(Y166=0,"",ROUNDUP(Y166/H166,0)*0.00502),"")</f>
        <v>0.42168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185.83333333333331</v>
      </c>
      <c r="BN166" s="64">
        <f t="shared" si="23"/>
        <v>187.32</v>
      </c>
      <c r="BO166" s="64">
        <f t="shared" si="24"/>
        <v>0.35612535612535612</v>
      </c>
      <c r="BP166" s="64">
        <f t="shared" si="25"/>
        <v>0.35897435897435903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210</v>
      </c>
      <c r="Y167" s="568">
        <f t="shared" si="21"/>
        <v>210</v>
      </c>
      <c r="Z167" s="36">
        <f>IFERROR(IF(Y167=0,"",ROUNDUP(Y167/H167,0)*0.00502),"")</f>
        <v>0.502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223</v>
      </c>
      <c r="BN167" s="64">
        <f t="shared" si="23"/>
        <v>223</v>
      </c>
      <c r="BO167" s="64">
        <f t="shared" si="24"/>
        <v>0.42735042735042739</v>
      </c>
      <c r="BP167" s="64">
        <f t="shared" si="25"/>
        <v>0.42735042735042739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315</v>
      </c>
      <c r="Y169" s="568">
        <f t="shared" si="21"/>
        <v>315</v>
      </c>
      <c r="Z169" s="36">
        <f>IFERROR(IF(Y169=0,"",ROUNDUP(Y169/H169,0)*0.00502),"")</f>
        <v>0.753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330</v>
      </c>
      <c r="BN169" s="64">
        <f t="shared" si="23"/>
        <v>330</v>
      </c>
      <c r="BO169" s="64">
        <f t="shared" si="24"/>
        <v>0.64102564102564108</v>
      </c>
      <c r="BP169" s="64">
        <f t="shared" si="25"/>
        <v>0.64102564102564108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400</v>
      </c>
      <c r="Y172" s="569">
        <f>IFERROR(Y163/H163,"0")+IFERROR(Y164/H164,"0")+IFERROR(Y165/H165,"0")+IFERROR(Y166/H166,"0")+IFERROR(Y167/H167,"0")+IFERROR(Y168/H168,"0")+IFERROR(Y169/H169,"0")+IFERROR(Y170/H170,"0")+IFERROR(Y171/H171,"0")</f>
        <v>401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2.2810199999999998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980</v>
      </c>
      <c r="Y173" s="569">
        <f>IFERROR(SUM(Y163:Y171),"0")</f>
        <v>982.8</v>
      </c>
      <c r="Z173" s="37"/>
      <c r="AA173" s="570"/>
      <c r="AB173" s="570"/>
      <c r="AC173" s="570"/>
    </row>
    <row r="174" spans="1:68" ht="14.25" hidden="1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3.5</v>
      </c>
      <c r="Y175" s="568">
        <f>IFERROR(IF(X175="",0,CEILING((X175/$H175),1)*$H175),"")</f>
        <v>3.7800000000000002</v>
      </c>
      <c r="Z175" s="36">
        <f>IFERROR(IF(Y175=0,"",ROUNDUP(Y175/H175,0)*0.0059),"")</f>
        <v>1.77E-2</v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4.0277777777777777</v>
      </c>
      <c r="BN175" s="64">
        <f>IFERROR(Y175*I175/H175,"0")</f>
        <v>4.3499999999999996</v>
      </c>
      <c r="BO175" s="64">
        <f>IFERROR(1/J175*(X175/H175),"0")</f>
        <v>1.2860082304526748E-2</v>
      </c>
      <c r="BP175" s="64">
        <f>IFERROR(1/J175*(Y175/H175),"0")</f>
        <v>1.3888888888888888E-2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14</v>
      </c>
      <c r="Y176" s="56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14</v>
      </c>
      <c r="Y177" s="568">
        <f>IFERROR(IF(X177="",0,CEILING((X177/$H177),1)*$H177),"")</f>
        <v>15.120000000000001</v>
      </c>
      <c r="Z177" s="36">
        <f>IFERROR(IF(Y177=0,"",ROUNDUP(Y177/H177,0)*0.0059),"")</f>
        <v>7.0800000000000002E-2</v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16.111111111111111</v>
      </c>
      <c r="BN177" s="64">
        <f>IFERROR(Y177*I177/H177,"0")</f>
        <v>17.399999999999999</v>
      </c>
      <c r="BO177" s="64">
        <f>IFERROR(1/J177*(X177/H177),"0")</f>
        <v>5.1440329218106991E-2</v>
      </c>
      <c r="BP177" s="64">
        <f>IFERROR(1/J177*(Y177/H177),"0")</f>
        <v>5.5555555555555552E-2</v>
      </c>
    </row>
    <row r="178" spans="1:68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25</v>
      </c>
      <c r="Y178" s="569">
        <f>IFERROR(Y175/H175,"0")+IFERROR(Y176/H176,"0")+IFERROR(Y177/H177,"0")</f>
        <v>27</v>
      </c>
      <c r="Z178" s="569">
        <f>IFERROR(IF(Z175="",0,Z175),"0")+IFERROR(IF(Z176="",0,Z176),"0")+IFERROR(IF(Z177="",0,Z177),"0")</f>
        <v>0.1593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31.5</v>
      </c>
      <c r="Y179" s="569">
        <f>IFERROR(SUM(Y175:Y177),"0")</f>
        <v>34.020000000000003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10.5</v>
      </c>
      <c r="Y181" s="568">
        <f>IFERROR(IF(X181="",0,CEILING((X181/$H181),1)*$H181),"")</f>
        <v>11.34</v>
      </c>
      <c r="Z181" s="36">
        <f>IFERROR(IF(Y181=0,"",ROUNDUP(Y181/H181,0)*0.0059),"")</f>
        <v>5.3100000000000001E-2</v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12.083333333333332</v>
      </c>
      <c r="BN181" s="64">
        <f>IFERROR(Y181*I181/H181,"0")</f>
        <v>13.049999999999999</v>
      </c>
      <c r="BO181" s="64">
        <f>IFERROR(1/J181*(X181/H181),"0")</f>
        <v>3.8580246913580245E-2</v>
      </c>
      <c r="BP181" s="64">
        <f>IFERROR(1/J181*(Y181/H181),"0")</f>
        <v>4.1666666666666664E-2</v>
      </c>
    </row>
    <row r="182" spans="1:68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8.3333333333333339</v>
      </c>
      <c r="Y182" s="569">
        <f>IFERROR(Y181/H181,"0")</f>
        <v>9</v>
      </c>
      <c r="Z182" s="569">
        <f>IFERROR(IF(Z181="",0,Z181),"0")</f>
        <v>5.3100000000000001E-2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10.5</v>
      </c>
      <c r="Y183" s="569">
        <f>IFERROR(SUM(Y181:Y181),"0")</f>
        <v>11.34</v>
      </c>
      <c r="Z183" s="37"/>
      <c r="AA183" s="570"/>
      <c r="AB183" s="570"/>
      <c r="AC183" s="570"/>
    </row>
    <row r="184" spans="1:68" ht="16.5" hidden="1" customHeight="1" x14ac:dyDescent="0.25">
      <c r="A184" s="595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400</v>
      </c>
      <c r="Y196" s="568">
        <f t="shared" ref="Y196:Y203" si="26">IFERROR(IF(X196="",0,CEILING((X196/$H196),1)*$H196),"")</f>
        <v>405</v>
      </c>
      <c r="Z196" s="36">
        <f>IFERROR(IF(Y196=0,"",ROUNDUP(Y196/H196,0)*0.00902),"")</f>
        <v>0.67649999999999999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415.55555555555554</v>
      </c>
      <c r="BN196" s="64">
        <f t="shared" ref="BN196:BN203" si="28">IFERROR(Y196*I196/H196,"0")</f>
        <v>420.75</v>
      </c>
      <c r="BO196" s="64">
        <f t="shared" ref="BO196:BO203" si="29">IFERROR(1/J196*(X196/H196),"0")</f>
        <v>0.5611672278338945</v>
      </c>
      <c r="BP196" s="64">
        <f t="shared" ref="BP196:BP203" si="30">IFERROR(1/J196*(Y196/H196),"0")</f>
        <v>0.56818181818181823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90</v>
      </c>
      <c r="Y197" s="568">
        <f t="shared" si="26"/>
        <v>91.800000000000011</v>
      </c>
      <c r="Z197" s="36">
        <f>IFERROR(IF(Y197=0,"",ROUNDUP(Y197/H197,0)*0.00902),"")</f>
        <v>0.15334</v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93.5</v>
      </c>
      <c r="BN197" s="64">
        <f t="shared" si="28"/>
        <v>95.37</v>
      </c>
      <c r="BO197" s="64">
        <f t="shared" si="29"/>
        <v>0.12626262626262624</v>
      </c>
      <c r="BP197" s="64">
        <f t="shared" si="30"/>
        <v>0.12878787878787878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90</v>
      </c>
      <c r="Y198" s="568">
        <f t="shared" si="26"/>
        <v>91.800000000000011</v>
      </c>
      <c r="Z198" s="36">
        <f>IFERROR(IF(Y198=0,"",ROUNDUP(Y198/H198,0)*0.00902),"")</f>
        <v>0.15334</v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93.5</v>
      </c>
      <c r="BN198" s="64">
        <f t="shared" si="28"/>
        <v>95.37</v>
      </c>
      <c r="BO198" s="64">
        <f t="shared" si="29"/>
        <v>0.12626262626262624</v>
      </c>
      <c r="BP198" s="64">
        <f t="shared" si="30"/>
        <v>0.12878787878787878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80</v>
      </c>
      <c r="Y199" s="568">
        <f t="shared" si="26"/>
        <v>81</v>
      </c>
      <c r="Z199" s="36">
        <f>IFERROR(IF(Y199=0,"",ROUNDUP(Y199/H199,0)*0.00902),"")</f>
        <v>0.1353</v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83.111111111111114</v>
      </c>
      <c r="BN199" s="64">
        <f t="shared" si="28"/>
        <v>84.15</v>
      </c>
      <c r="BO199" s="64">
        <f t="shared" si="29"/>
        <v>0.11223344556677889</v>
      </c>
      <c r="BP199" s="64">
        <f t="shared" si="30"/>
        <v>0.11363636363636363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90</v>
      </c>
      <c r="Y200" s="568">
        <f t="shared" si="26"/>
        <v>90</v>
      </c>
      <c r="Z200" s="36">
        <f>IFERROR(IF(Y200=0,"",ROUNDUP(Y200/H200,0)*0.00502),"")</f>
        <v>0.251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96.499999999999986</v>
      </c>
      <c r="BN200" s="64">
        <f t="shared" si="28"/>
        <v>96.499999999999986</v>
      </c>
      <c r="BO200" s="64">
        <f t="shared" si="29"/>
        <v>0.21367521367521369</v>
      </c>
      <c r="BP200" s="64">
        <f t="shared" si="30"/>
        <v>0.21367521367521369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96</v>
      </c>
      <c r="Y201" s="568">
        <f t="shared" si="26"/>
        <v>97.2</v>
      </c>
      <c r="Z201" s="36">
        <f>IFERROR(IF(Y201=0,"",ROUNDUP(Y201/H201,0)*0.00502),"")</f>
        <v>0.27107999999999999</v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101.33333333333331</v>
      </c>
      <c r="BN201" s="64">
        <f t="shared" si="28"/>
        <v>102.6</v>
      </c>
      <c r="BO201" s="64">
        <f t="shared" si="29"/>
        <v>0.22792022792022792</v>
      </c>
      <c r="BP201" s="64">
        <f t="shared" si="30"/>
        <v>0.23076923076923078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120</v>
      </c>
      <c r="Y202" s="568">
        <f t="shared" si="26"/>
        <v>120.60000000000001</v>
      </c>
      <c r="Z202" s="36">
        <f>IFERROR(IF(Y202=0,"",ROUNDUP(Y202/H202,0)*0.00502),"")</f>
        <v>0.33634000000000003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126.66666666666666</v>
      </c>
      <c r="BN202" s="64">
        <f t="shared" si="28"/>
        <v>127.30000000000001</v>
      </c>
      <c r="BO202" s="64">
        <f t="shared" si="29"/>
        <v>0.28490028490028496</v>
      </c>
      <c r="BP202" s="64">
        <f t="shared" si="30"/>
        <v>0.28632478632478636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90</v>
      </c>
      <c r="Y203" s="568">
        <f t="shared" si="26"/>
        <v>90</v>
      </c>
      <c r="Z203" s="36">
        <f>IFERROR(IF(Y203=0,"",ROUNDUP(Y203/H203,0)*0.00502),"")</f>
        <v>0.251</v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95</v>
      </c>
      <c r="BN203" s="64">
        <f t="shared" si="28"/>
        <v>95</v>
      </c>
      <c r="BO203" s="64">
        <f t="shared" si="29"/>
        <v>0.21367521367521369</v>
      </c>
      <c r="BP203" s="64">
        <f t="shared" si="30"/>
        <v>0.21367521367521369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342.22222222222223</v>
      </c>
      <c r="Y204" s="569">
        <f>IFERROR(Y196/H196,"0")+IFERROR(Y197/H197,"0")+IFERROR(Y198/H198,"0")+IFERROR(Y199/H199,"0")+IFERROR(Y200/H200,"0")+IFERROR(Y201/H201,"0")+IFERROR(Y202/H202,"0")+IFERROR(Y203/H203,"0")</f>
        <v>345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2.2279000000000004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1056</v>
      </c>
      <c r="Y205" s="569">
        <f>IFERROR(SUM(Y196:Y203),"0")</f>
        <v>1067.4000000000001</v>
      </c>
      <c r="Z205" s="37"/>
      <c r="AA205" s="570"/>
      <c r="AB205" s="570"/>
      <c r="AC205" s="570"/>
    </row>
    <row r="206" spans="1:68" ht="14.25" hidden="1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420</v>
      </c>
      <c r="Y209" s="568">
        <f t="shared" si="31"/>
        <v>426.29999999999995</v>
      </c>
      <c r="Z209" s="36">
        <f>IFERROR(IF(Y209=0,"",ROUNDUP(Y209/H209,0)*0.01898),"")</f>
        <v>0.93002000000000007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445.05517241379312</v>
      </c>
      <c r="BN209" s="64">
        <f t="shared" si="33"/>
        <v>451.73099999999994</v>
      </c>
      <c r="BO209" s="64">
        <f t="shared" si="34"/>
        <v>0.7543103448275863</v>
      </c>
      <c r="BP209" s="64">
        <f t="shared" si="35"/>
        <v>0.765625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440</v>
      </c>
      <c r="Y210" s="568">
        <f t="shared" si="31"/>
        <v>441.59999999999997</v>
      </c>
      <c r="Z210" s="36">
        <f t="shared" ref="Z210:Z215" si="36">IFERROR(IF(Y210=0,"",ROUNDUP(Y210/H210,0)*0.00651),"")</f>
        <v>1.19784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489.5</v>
      </c>
      <c r="BN210" s="64">
        <f t="shared" si="33"/>
        <v>491.28</v>
      </c>
      <c r="BO210" s="64">
        <f t="shared" si="34"/>
        <v>1.0073260073260075</v>
      </c>
      <c r="BP210" s="64">
        <f t="shared" si="35"/>
        <v>1.0109890109890112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680</v>
      </c>
      <c r="Y212" s="568">
        <f t="shared" si="31"/>
        <v>681.6</v>
      </c>
      <c r="Z212" s="36">
        <f t="shared" si="36"/>
        <v>1.84884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751.40000000000009</v>
      </c>
      <c r="BN212" s="64">
        <f t="shared" si="33"/>
        <v>753.16800000000012</v>
      </c>
      <c r="BO212" s="64">
        <f t="shared" si="34"/>
        <v>1.556776556776557</v>
      </c>
      <c r="BP212" s="64">
        <f t="shared" si="35"/>
        <v>1.5604395604395607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160</v>
      </c>
      <c r="Y214" s="568">
        <f t="shared" si="31"/>
        <v>160.79999999999998</v>
      </c>
      <c r="Z214" s="36">
        <f t="shared" si="36"/>
        <v>0.43617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176.80000000000004</v>
      </c>
      <c r="BN214" s="64">
        <f t="shared" si="33"/>
        <v>177.684</v>
      </c>
      <c r="BO214" s="64">
        <f t="shared" si="34"/>
        <v>0.36630036630036633</v>
      </c>
      <c r="BP214" s="64">
        <f t="shared" si="35"/>
        <v>0.36813186813186816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400</v>
      </c>
      <c r="Y215" s="568">
        <f t="shared" si="31"/>
        <v>400.8</v>
      </c>
      <c r="Z215" s="36">
        <f t="shared" si="36"/>
        <v>1.08717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443.00000000000006</v>
      </c>
      <c r="BN215" s="64">
        <f t="shared" si="33"/>
        <v>443.88599999999997</v>
      </c>
      <c r="BO215" s="64">
        <f t="shared" si="34"/>
        <v>0.91575091575091594</v>
      </c>
      <c r="BP215" s="64">
        <f t="shared" si="35"/>
        <v>0.91758241758241765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748.27586206896558</v>
      </c>
      <c r="Y216" s="569">
        <f>IFERROR(Y207/H207,"0")+IFERROR(Y208/H208,"0")+IFERROR(Y209/H209,"0")+IFERROR(Y210/H210,"0")+IFERROR(Y211/H211,"0")+IFERROR(Y212/H212,"0")+IFERROR(Y213/H213,"0")+IFERROR(Y214/H214,"0")+IFERROR(Y215/H215,"0")</f>
        <v>751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5.5000400000000003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2100</v>
      </c>
      <c r="Y217" s="569">
        <f>IFERROR(SUM(Y207:Y215),"0")</f>
        <v>2111.1</v>
      </c>
      <c r="Z217" s="37"/>
      <c r="AA217" s="570"/>
      <c r="AB217" s="570"/>
      <c r="AC217" s="570"/>
    </row>
    <row r="218" spans="1:68" ht="14.25" hidden="1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36</v>
      </c>
      <c r="Y219" s="568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ht="27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48</v>
      </c>
      <c r="Y220" s="568">
        <f>IFERROR(IF(X220="",0,CEILING((X220/$H220),1)*$H220),"")</f>
        <v>48</v>
      </c>
      <c r="Z220" s="36">
        <f>IFERROR(IF(Y220=0,"",ROUNDUP(Y220/H220,0)*0.00651),"")</f>
        <v>0.13020000000000001</v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53.040000000000006</v>
      </c>
      <c r="BN220" s="64">
        <f>IFERROR(Y220*I220/H220,"0")</f>
        <v>53.040000000000006</v>
      </c>
      <c r="BO220" s="64">
        <f>IFERROR(1/J220*(X220/H220),"0")</f>
        <v>0.1098901098901099</v>
      </c>
      <c r="BP220" s="64">
        <f>IFERROR(1/J220*(Y220/H220),"0")</f>
        <v>0.1098901098901099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35</v>
      </c>
      <c r="Y221" s="569">
        <f>IFERROR(Y219/H219,"0")+IFERROR(Y220/H220,"0")</f>
        <v>35</v>
      </c>
      <c r="Z221" s="569">
        <f>IFERROR(IF(Z219="",0,Z219),"0")+IFERROR(IF(Z220="",0,Z220),"0")</f>
        <v>0.22785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84</v>
      </c>
      <c r="Y222" s="569">
        <f>IFERROR(SUM(Y219:Y220),"0")</f>
        <v>84</v>
      </c>
      <c r="Z222" s="37"/>
      <c r="AA222" s="570"/>
      <c r="AB222" s="570"/>
      <c r="AC222" s="570"/>
    </row>
    <row r="223" spans="1:68" ht="16.5" hidden="1" customHeight="1" x14ac:dyDescent="0.25">
      <c r="A223" s="595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250</v>
      </c>
      <c r="Y227" s="568">
        <f t="shared" si="37"/>
        <v>255.2</v>
      </c>
      <c r="Z227" s="36">
        <f>IFERROR(IF(Y227=0,"",ROUNDUP(Y227/H227,0)*0.01898),"")</f>
        <v>0.41755999999999999</v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259.375</v>
      </c>
      <c r="BN227" s="64">
        <f t="shared" si="39"/>
        <v>264.77</v>
      </c>
      <c r="BO227" s="64">
        <f t="shared" si="40"/>
        <v>0.33674568965517243</v>
      </c>
      <c r="BP227" s="64">
        <f t="shared" si="41"/>
        <v>0.34375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24</v>
      </c>
      <c r="Y228" s="568">
        <f t="shared" si="37"/>
        <v>24</v>
      </c>
      <c r="Z228" s="36">
        <f>IFERROR(IF(Y228=0,"",ROUNDUP(Y228/H228,0)*0.00902),"")</f>
        <v>5.4120000000000001E-2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25.259999999999998</v>
      </c>
      <c r="BN228" s="64">
        <f t="shared" si="39"/>
        <v>25.259999999999998</v>
      </c>
      <c r="BO228" s="64">
        <f t="shared" si="40"/>
        <v>4.5454545454545456E-2</v>
      </c>
      <c r="BP228" s="64">
        <f t="shared" si="41"/>
        <v>4.5454545454545456E-2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88</v>
      </c>
      <c r="Y231" s="568">
        <f t="shared" si="37"/>
        <v>88</v>
      </c>
      <c r="Z231" s="36">
        <f>IFERROR(IF(Y231=0,"",ROUNDUP(Y231/H231,0)*0.00902),"")</f>
        <v>0.19844000000000001</v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92.62</v>
      </c>
      <c r="BN231" s="64">
        <f t="shared" si="39"/>
        <v>92.62</v>
      </c>
      <c r="BO231" s="64">
        <f t="shared" si="40"/>
        <v>0.16666666666666669</v>
      </c>
      <c r="BP231" s="64">
        <f t="shared" si="41"/>
        <v>0.16666666666666669</v>
      </c>
    </row>
    <row r="232" spans="1:68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49.551724137931032</v>
      </c>
      <c r="Y232" s="569">
        <f>IFERROR(Y225/H225,"0")+IFERROR(Y226/H226,"0")+IFERROR(Y227/H227,"0")+IFERROR(Y228/H228,"0")+IFERROR(Y229/H229,"0")+IFERROR(Y230/H230,"0")+IFERROR(Y231/H231,"0")</f>
        <v>50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0.67012000000000005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362</v>
      </c>
      <c r="Y233" s="569">
        <f>IFERROR(SUM(Y225:Y231),"0")</f>
        <v>367.2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55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18</v>
      </c>
      <c r="Y240" s="568">
        <f>IFERROR(IF(X240="",0,CEILING((X240/$H240),1)*$H240),"")</f>
        <v>18</v>
      </c>
      <c r="Z240" s="36">
        <f>IFERROR(IF(Y240=0,"",ROUNDUP(Y240/H240,0)*0.0059),"")</f>
        <v>5.8999999999999997E-2</v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19.750000000000004</v>
      </c>
      <c r="BN240" s="64">
        <f>IFERROR(Y240*I240/H240,"0")</f>
        <v>19.750000000000004</v>
      </c>
      <c r="BO240" s="64">
        <f>IFERROR(1/J240*(X240/H240),"0")</f>
        <v>4.6296296296296294E-2</v>
      </c>
      <c r="BP240" s="64">
        <f>IFERROR(1/J240*(Y240/H240),"0")</f>
        <v>4.6296296296296294E-2</v>
      </c>
    </row>
    <row r="241" spans="1:68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10</v>
      </c>
      <c r="Y241" s="569">
        <f>IFERROR(Y240/H240,"0")</f>
        <v>10</v>
      </c>
      <c r="Z241" s="569">
        <f>IFERROR(IF(Z240="",0,Z240),"0")</f>
        <v>5.8999999999999997E-2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18</v>
      </c>
      <c r="Y242" s="569">
        <f>IFERROR(SUM(Y240:Y240),"0")</f>
        <v>18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6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3.5</v>
      </c>
      <c r="Y245" s="568">
        <f>IFERROR(IF(X245="",0,CEILING((X245/$H245),1)*$H245),"")</f>
        <v>3.6</v>
      </c>
      <c r="Z245" s="36">
        <f>IFERROR(IF(Y245=0,"",ROUNDUP(Y245/H245,0)*0.0059),"")</f>
        <v>1.18E-2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3.8402777777777781</v>
      </c>
      <c r="BN245" s="64">
        <f>IFERROR(Y245*I245/H245,"0")</f>
        <v>3.95</v>
      </c>
      <c r="BO245" s="64">
        <f>IFERROR(1/J245*(X245/H245),"0")</f>
        <v>9.0020576131687232E-3</v>
      </c>
      <c r="BP245" s="64">
        <f>IFERROR(1/J245*(Y245/H245),"0")</f>
        <v>9.2592592592592587E-3</v>
      </c>
    </row>
    <row r="246" spans="1:68" ht="27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8.25</v>
      </c>
      <c r="Y246" s="568">
        <f>IFERROR(IF(X246="",0,CEILING((X246/$H246),1)*$H246),"")</f>
        <v>9</v>
      </c>
      <c r="Z246" s="36">
        <f>IFERROR(IF(Y246=0,"",ROUNDUP(Y246/H246,0)*0.0059),"")</f>
        <v>5.8999999999999997E-2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9.9916666666666689</v>
      </c>
      <c r="BN246" s="64">
        <f>IFERROR(Y246*I246/H246,"0")</f>
        <v>10.9</v>
      </c>
      <c r="BO246" s="64">
        <f>IFERROR(1/J246*(X246/H246),"0")</f>
        <v>4.2438271604938266E-2</v>
      </c>
      <c r="BP246" s="64">
        <f>IFERROR(1/J246*(Y246/H246),"0")</f>
        <v>4.6296296296296294E-2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11.111111111111111</v>
      </c>
      <c r="Y249" s="569">
        <f>IFERROR(Y244/H244,"0")+IFERROR(Y245/H245,"0")+IFERROR(Y246/H246,"0")+IFERROR(Y247/H247,"0")+IFERROR(Y248/H248,"0")</f>
        <v>12</v>
      </c>
      <c r="Z249" s="569">
        <f>IFERROR(IF(Z244="",0,Z244),"0")+IFERROR(IF(Z245="",0,Z245),"0")+IFERROR(IF(Z246="",0,Z246),"0")+IFERROR(IF(Z247="",0,Z247),"0")+IFERROR(IF(Z248="",0,Z248),"0")</f>
        <v>7.0800000000000002E-2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11.75</v>
      </c>
      <c r="Y250" s="569">
        <f>IFERROR(SUM(Y244:Y248),"0")</f>
        <v>12.6</v>
      </c>
      <c r="Z250" s="37"/>
      <c r="AA250" s="570"/>
      <c r="AB250" s="570"/>
      <c r="AC250" s="570"/>
    </row>
    <row r="251" spans="1:68" ht="16.5" hidden="1" customHeight="1" x14ac:dyDescent="0.25">
      <c r="A251" s="595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59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220</v>
      </c>
      <c r="Y271" s="568">
        <f>IFERROR(IF(X271="",0,CEILING((X271/$H271),1)*$H271),"")</f>
        <v>220.79999999999998</v>
      </c>
      <c r="Z271" s="36">
        <f>IFERROR(IF(Y271=0,"",ROUNDUP(Y271/H271,0)*0.00651),"")</f>
        <v>0.59892000000000001</v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243.10000000000002</v>
      </c>
      <c r="BN271" s="64">
        <f>IFERROR(Y271*I271/H271,"0")</f>
        <v>243.98400000000001</v>
      </c>
      <c r="BO271" s="64">
        <f>IFERROR(1/J271*(X271/H271),"0")</f>
        <v>0.50366300366300376</v>
      </c>
      <c r="BP271" s="64">
        <f>IFERROR(1/J271*(Y271/H271),"0")</f>
        <v>0.50549450549450559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340</v>
      </c>
      <c r="Y272" s="568">
        <f>IFERROR(IF(X272="",0,CEILING((X272/$H272),1)*$H272),"")</f>
        <v>340.8</v>
      </c>
      <c r="Z272" s="36">
        <f>IFERROR(IF(Y272=0,"",ROUNDUP(Y272/H272,0)*0.00651),"")</f>
        <v>0.92442000000000002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365.50000000000006</v>
      </c>
      <c r="BN272" s="64">
        <f>IFERROR(Y272*I272/H272,"0")</f>
        <v>366.36</v>
      </c>
      <c r="BO272" s="64">
        <f>IFERROR(1/J272*(X272/H272),"0")</f>
        <v>0.77838827838827851</v>
      </c>
      <c r="BP272" s="64">
        <f>IFERROR(1/J272*(Y272/H272),"0")</f>
        <v>0.78021978021978033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233.33333333333337</v>
      </c>
      <c r="Y273" s="569">
        <f>IFERROR(Y270/H270,"0")+IFERROR(Y271/H271,"0")+IFERROR(Y272/H272,"0")</f>
        <v>234</v>
      </c>
      <c r="Z273" s="569">
        <f>IFERROR(IF(Z270="",0,Z270),"0")+IFERROR(IF(Z271="",0,Z271),"0")+IFERROR(IF(Z272="",0,Z272),"0")</f>
        <v>1.5233400000000001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560</v>
      </c>
      <c r="Y274" s="569">
        <f>IFERROR(SUM(Y270:Y272),"0")</f>
        <v>561.6</v>
      </c>
      <c r="Z274" s="37"/>
      <c r="AA274" s="570"/>
      <c r="AB274" s="570"/>
      <c r="AC274" s="570"/>
    </row>
    <row r="275" spans="1:68" ht="16.5" hidden="1" customHeight="1" x14ac:dyDescent="0.25">
      <c r="A275" s="595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30</v>
      </c>
      <c r="Y306" s="568">
        <f t="shared" si="47"/>
        <v>30.6</v>
      </c>
      <c r="Z306" s="36">
        <f>IFERROR(IF(Y306=0,"",ROUNDUP(Y306/H306,0)*0.00651),"")</f>
        <v>0.11067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33.800000000000004</v>
      </c>
      <c r="BN306" s="64">
        <f t="shared" si="49"/>
        <v>34.475999999999999</v>
      </c>
      <c r="BO306" s="64">
        <f t="shared" si="50"/>
        <v>9.1575091575091583E-2</v>
      </c>
      <c r="BP306" s="64">
        <f t="shared" si="51"/>
        <v>9.3406593406593408E-2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16.666666666666668</v>
      </c>
      <c r="Y307" s="569">
        <f>IFERROR(Y300/H300,"0")+IFERROR(Y301/H301,"0")+IFERROR(Y302/H302,"0")+IFERROR(Y303/H303,"0")+IFERROR(Y304/H304,"0")+IFERROR(Y305/H305,"0")+IFERROR(Y306/H306,"0")</f>
        <v>17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0.11067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30</v>
      </c>
      <c r="Y308" s="569">
        <f>IFERROR(SUM(Y300:Y306),"0")</f>
        <v>30.6</v>
      </c>
      <c r="Z308" s="37"/>
      <c r="AA308" s="570"/>
      <c r="AB308" s="570"/>
      <c r="AC308" s="570"/>
    </row>
    <row r="309" spans="1:68" ht="14.25" hidden="1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360</v>
      </c>
      <c r="Y319" s="568">
        <f>IFERROR(IF(X319="",0,CEILING((X319/$H319),1)*$H319),"")</f>
        <v>366.59999999999997</v>
      </c>
      <c r="Z319" s="36">
        <f>IFERROR(IF(Y319=0,"",ROUNDUP(Y319/H319,0)*0.01898),"")</f>
        <v>0.89205999999999996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383.9538461538462</v>
      </c>
      <c r="BN319" s="64">
        <f>IFERROR(Y319*I319/H319,"0")</f>
        <v>390.99300000000005</v>
      </c>
      <c r="BO319" s="64">
        <f>IFERROR(1/J319*(X319/H319),"0")</f>
        <v>0.72115384615384615</v>
      </c>
      <c r="BP319" s="64">
        <f>IFERROR(1/J319*(Y319/H319),"0")</f>
        <v>0.734375</v>
      </c>
    </row>
    <row r="320" spans="1:68" ht="16.5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30</v>
      </c>
      <c r="Y320" s="568">
        <f>IFERROR(IF(X320="",0,CEILING((X320/$H320),1)*$H320),"")</f>
        <v>33.6</v>
      </c>
      <c r="Z320" s="36">
        <f>IFERROR(IF(Y320=0,"",ROUNDUP(Y320/H320,0)*0.01898),"")</f>
        <v>7.5920000000000001E-2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31.853571428571428</v>
      </c>
      <c r="BN320" s="64">
        <f>IFERROR(Y320*I320/H320,"0")</f>
        <v>35.676000000000002</v>
      </c>
      <c r="BO320" s="64">
        <f>IFERROR(1/J320*(X320/H320),"0")</f>
        <v>5.5803571428571425E-2</v>
      </c>
      <c r="BP320" s="64">
        <f>IFERROR(1/J320*(Y320/H320),"0")</f>
        <v>6.25E-2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49.725274725274723</v>
      </c>
      <c r="Y321" s="569">
        <f>IFERROR(Y318/H318,"0")+IFERROR(Y319/H319,"0")+IFERROR(Y320/H320,"0")</f>
        <v>51</v>
      </c>
      <c r="Z321" s="569">
        <f>IFERROR(IF(Z318="",0,Z318),"0")+IFERROR(IF(Z319="",0,Z319),"0")+IFERROR(IF(Z320="",0,Z320),"0")</f>
        <v>0.96797999999999995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390</v>
      </c>
      <c r="Y322" s="569">
        <f>IFERROR(SUM(Y318:Y320),"0")</f>
        <v>400.2</v>
      </c>
      <c r="Z322" s="37"/>
      <c r="AA322" s="570"/>
      <c r="AB322" s="570"/>
      <c r="AC322" s="570"/>
    </row>
    <row r="323" spans="1:68" ht="14.25" hidden="1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24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7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350</v>
      </c>
      <c r="Y339" s="568">
        <f>IFERROR(IF(X339="",0,CEILING((X339/$H339),1)*$H339),"")</f>
        <v>350.7</v>
      </c>
      <c r="Z339" s="36">
        <f>IFERROR(IF(Y339=0,"",ROUNDUP(Y339/H339,0)*0.00651),"")</f>
        <v>1.08717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391.99999999999994</v>
      </c>
      <c r="BN339" s="64">
        <f>IFERROR(Y339*I339/H339,"0")</f>
        <v>392.78399999999993</v>
      </c>
      <c r="BO339" s="64">
        <f>IFERROR(1/J339*(X339/H339),"0")</f>
        <v>0.91575091575091572</v>
      </c>
      <c r="BP339" s="64">
        <f>IFERROR(1/J339*(Y339/H339),"0")</f>
        <v>0.91758241758241765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315</v>
      </c>
      <c r="Y340" s="568">
        <f>IFERROR(IF(X340="",0,CEILING((X340/$H340),1)*$H340),"")</f>
        <v>315</v>
      </c>
      <c r="Z340" s="36">
        <f>IFERROR(IF(Y340=0,"",ROUNDUP(Y340/H340,0)*0.00651),"")</f>
        <v>0.97650000000000003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350.99999999999994</v>
      </c>
      <c r="BN340" s="64">
        <f>IFERROR(Y340*I340/H340,"0")</f>
        <v>350.99999999999994</v>
      </c>
      <c r="BO340" s="64">
        <f>IFERROR(1/J340*(X340/H340),"0")</f>
        <v>0.82417582417582425</v>
      </c>
      <c r="BP340" s="64">
        <f>IFERROR(1/J340*(Y340/H340),"0")</f>
        <v>0.82417582417582425</v>
      </c>
    </row>
    <row r="341" spans="1:68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316.66666666666663</v>
      </c>
      <c r="Y341" s="569">
        <f>IFERROR(Y338/H338,"0")+IFERROR(Y339/H339,"0")+IFERROR(Y340/H340,"0")</f>
        <v>317</v>
      </c>
      <c r="Z341" s="569">
        <f>IFERROR(IF(Z338="",0,Z338),"0")+IFERROR(IF(Z339="",0,Z339),"0")+IFERROR(IF(Z340="",0,Z340),"0")</f>
        <v>2.0636700000000001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665</v>
      </c>
      <c r="Y342" s="569">
        <f>IFERROR(SUM(Y338:Y340),"0")</f>
        <v>665.7</v>
      </c>
      <c r="Z342" s="37"/>
      <c r="AA342" s="570"/>
      <c r="AB342" s="570"/>
      <c r="AC342" s="570"/>
    </row>
    <row r="343" spans="1:68" ht="27.75" hidden="1" customHeight="1" x14ac:dyDescent="0.2">
      <c r="A343" s="656" t="s">
        <v>547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1500</v>
      </c>
      <c r="Y346" s="568">
        <f t="shared" ref="Y346:Y352" si="52">IFERROR(IF(X346="",0,CEILING((X346/$H346),1)*$H346),"")</f>
        <v>1500</v>
      </c>
      <c r="Z346" s="36">
        <f>IFERROR(IF(Y346=0,"",ROUNDUP(Y346/H346,0)*0.02175),"")</f>
        <v>2.1749999999999998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1548</v>
      </c>
      <c r="BN346" s="64">
        <f t="shared" ref="BN346:BN352" si="54">IFERROR(Y346*I346/H346,"0")</f>
        <v>1548</v>
      </c>
      <c r="BO346" s="64">
        <f t="shared" ref="BO346:BO352" si="55">IFERROR(1/J346*(X346/H346),"0")</f>
        <v>2.083333333333333</v>
      </c>
      <c r="BP346" s="64">
        <f t="shared" ref="BP346:BP352" si="56">IFERROR(1/J346*(Y346/H346),"0")</f>
        <v>2.083333333333333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200</v>
      </c>
      <c r="Y347" s="568">
        <f t="shared" si="52"/>
        <v>210</v>
      </c>
      <c r="Z347" s="36">
        <f>IFERROR(IF(Y347=0,"",ROUNDUP(Y347/H347,0)*0.02175),"")</f>
        <v>0.30449999999999999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206.4</v>
      </c>
      <c r="BN347" s="64">
        <f t="shared" si="54"/>
        <v>216.72</v>
      </c>
      <c r="BO347" s="64">
        <f t="shared" si="55"/>
        <v>0.27777777777777779</v>
      </c>
      <c r="BP347" s="64">
        <f t="shared" si="56"/>
        <v>0.29166666666666663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350</v>
      </c>
      <c r="Y348" s="568">
        <f t="shared" si="52"/>
        <v>360</v>
      </c>
      <c r="Z348" s="36">
        <f>IFERROR(IF(Y348=0,"",ROUNDUP(Y348/H348,0)*0.02175),"")</f>
        <v>0.52200000000000002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361.2</v>
      </c>
      <c r="BN348" s="64">
        <f t="shared" si="54"/>
        <v>371.52000000000004</v>
      </c>
      <c r="BO348" s="64">
        <f t="shared" si="55"/>
        <v>0.48611111111111105</v>
      </c>
      <c r="BP348" s="64">
        <f t="shared" si="56"/>
        <v>0.5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1900</v>
      </c>
      <c r="Y349" s="568">
        <f t="shared" si="52"/>
        <v>1905</v>
      </c>
      <c r="Z349" s="36">
        <f>IFERROR(IF(Y349=0,"",ROUNDUP(Y349/H349,0)*0.02175),"")</f>
        <v>2.7622499999999999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1960.8</v>
      </c>
      <c r="BN349" s="64">
        <f t="shared" si="54"/>
        <v>1965.96</v>
      </c>
      <c r="BO349" s="64">
        <f t="shared" si="55"/>
        <v>2.6388888888888888</v>
      </c>
      <c r="BP349" s="64">
        <f t="shared" si="56"/>
        <v>2.645833333333333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25</v>
      </c>
      <c r="Y352" s="568">
        <f t="shared" si="52"/>
        <v>25</v>
      </c>
      <c r="Z352" s="36">
        <f>IFERROR(IF(Y352=0,"",ROUNDUP(Y352/H352,0)*0.00902),"")</f>
        <v>4.5100000000000001E-2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26.05</v>
      </c>
      <c r="BN352" s="64">
        <f t="shared" si="54"/>
        <v>26.05</v>
      </c>
      <c r="BO352" s="64">
        <f t="shared" si="55"/>
        <v>3.787878787878788E-2</v>
      </c>
      <c r="BP352" s="64">
        <f t="shared" si="56"/>
        <v>3.787878787878788E-2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268.33333333333331</v>
      </c>
      <c r="Y353" s="569">
        <f>IFERROR(Y346/H346,"0")+IFERROR(Y347/H347,"0")+IFERROR(Y348/H348,"0")+IFERROR(Y349/H349,"0")+IFERROR(Y350/H350,"0")+IFERROR(Y351/H351,"0")+IFERROR(Y352/H352,"0")</f>
        <v>270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5.8088499999999996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3975</v>
      </c>
      <c r="Y354" s="569">
        <f>IFERROR(SUM(Y346:Y352),"0")</f>
        <v>4000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700</v>
      </c>
      <c r="Y356" s="568">
        <f>IFERROR(IF(X356="",0,CEILING((X356/$H356),1)*$H356),"")</f>
        <v>705</v>
      </c>
      <c r="Z356" s="36">
        <f>IFERROR(IF(Y356=0,"",ROUNDUP(Y356/H356,0)*0.02175),"")</f>
        <v>1.0222499999999999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722.4</v>
      </c>
      <c r="BN356" s="64">
        <f>IFERROR(Y356*I356/H356,"0")</f>
        <v>727.56</v>
      </c>
      <c r="BO356" s="64">
        <f>IFERROR(1/J356*(X356/H356),"0")</f>
        <v>0.9722222222222221</v>
      </c>
      <c r="BP356" s="64">
        <f>IFERROR(1/J356*(Y356/H356),"0")</f>
        <v>0.97916666666666663</v>
      </c>
    </row>
    <row r="357" spans="1:68" ht="16.5" hidden="1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46.666666666666664</v>
      </c>
      <c r="Y358" s="569">
        <f>IFERROR(Y356/H356,"0")+IFERROR(Y357/H357,"0")</f>
        <v>47</v>
      </c>
      <c r="Z358" s="569">
        <f>IFERROR(IF(Z356="",0,Z356),"0")+IFERROR(IF(Z357="",0,Z357),"0")</f>
        <v>1.0222499999999999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700</v>
      </c>
      <c r="Y359" s="569">
        <f>IFERROR(SUM(Y356:Y357),"0")</f>
        <v>705</v>
      </c>
      <c r="Z359" s="37"/>
      <c r="AA359" s="570"/>
      <c r="AB359" s="570"/>
      <c r="AC359" s="570"/>
    </row>
    <row r="360" spans="1:68" ht="14.25" hidden="1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140</v>
      </c>
      <c r="Y362" s="568">
        <f>IFERROR(IF(X362="",0,CEILING((X362/$H362),1)*$H362),"")</f>
        <v>144</v>
      </c>
      <c r="Z362" s="36">
        <f>IFERROR(IF(Y362=0,"",ROUNDUP(Y362/H362,0)*0.01898),"")</f>
        <v>0.30368000000000001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148.07333333333335</v>
      </c>
      <c r="BN362" s="64">
        <f>IFERROR(Y362*I362/H362,"0")</f>
        <v>152.304</v>
      </c>
      <c r="BO362" s="64">
        <f>IFERROR(1/J362*(X362/H362),"0")</f>
        <v>0.24305555555555555</v>
      </c>
      <c r="BP362" s="64">
        <f>IFERROR(1/J362*(Y362/H362),"0")</f>
        <v>0.25</v>
      </c>
    </row>
    <row r="363" spans="1:68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15.555555555555555</v>
      </c>
      <c r="Y363" s="569">
        <f>IFERROR(Y361/H361,"0")+IFERROR(Y362/H362,"0")</f>
        <v>16</v>
      </c>
      <c r="Z363" s="569">
        <f>IFERROR(IF(Z361="",0,Z361),"0")+IFERROR(IF(Z362="",0,Z362),"0")</f>
        <v>0.30368000000000001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140</v>
      </c>
      <c r="Y364" s="569">
        <f>IFERROR(SUM(Y361:Y362),"0")</f>
        <v>144</v>
      </c>
      <c r="Z364" s="37"/>
      <c r="AA364" s="570"/>
      <c r="AB364" s="570"/>
      <c r="AC364" s="570"/>
    </row>
    <row r="365" spans="1:68" ht="14.25" hidden="1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30</v>
      </c>
      <c r="Y366" s="568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3.3333333333333335</v>
      </c>
      <c r="Y367" s="569">
        <f>IFERROR(Y366/H366,"0")</f>
        <v>4</v>
      </c>
      <c r="Z367" s="569">
        <f>IFERROR(IF(Z366="",0,Z366),"0")</f>
        <v>7.5920000000000001E-2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30</v>
      </c>
      <c r="Y368" s="569">
        <f>IFERROR(SUM(Y366:Y366),"0")</f>
        <v>36</v>
      </c>
      <c r="Z368" s="37"/>
      <c r="AA368" s="570"/>
      <c r="AB368" s="570"/>
      <c r="AC368" s="570"/>
    </row>
    <row r="369" spans="1:68" ht="16.5" hidden="1" customHeight="1" x14ac:dyDescent="0.25">
      <c r="A369" s="595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30</v>
      </c>
      <c r="Y373" s="568">
        <f>IFERROR(IF(X373="",0,CEILING((X373/$H373),1)*$H373),"")</f>
        <v>36</v>
      </c>
      <c r="Z373" s="36">
        <f>IFERROR(IF(Y373=0,"",ROUNDUP(Y373/H373,0)*0.01898),"")</f>
        <v>5.6940000000000004E-2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31.087500000000002</v>
      </c>
      <c r="BN373" s="64">
        <f>IFERROR(Y373*I373/H373,"0")</f>
        <v>37.305</v>
      </c>
      <c r="BO373" s="64">
        <f>IFERROR(1/J373*(X373/H373),"0")</f>
        <v>3.90625E-2</v>
      </c>
      <c r="BP373" s="64">
        <f>IFERROR(1/J373*(Y373/H373),"0")</f>
        <v>4.6875E-2</v>
      </c>
    </row>
    <row r="374" spans="1:68" ht="37.5" hidden="1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2.5</v>
      </c>
      <c r="Y375" s="569">
        <f>IFERROR(Y371/H371,"0")+IFERROR(Y372/H372,"0")+IFERROR(Y373/H373,"0")+IFERROR(Y374/H374,"0")</f>
        <v>3</v>
      </c>
      <c r="Z375" s="569">
        <f>IFERROR(IF(Z371="",0,Z371),"0")+IFERROR(IF(Z372="",0,Z372),"0")+IFERROR(IF(Z373="",0,Z373),"0")+IFERROR(IF(Z374="",0,Z374),"0")</f>
        <v>5.6940000000000004E-2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30</v>
      </c>
      <c r="Y376" s="569">
        <f>IFERROR(SUM(Y371:Y374),"0")</f>
        <v>36</v>
      </c>
      <c r="Z376" s="37"/>
      <c r="AA376" s="570"/>
      <c r="AB376" s="570"/>
      <c r="AC376" s="570"/>
    </row>
    <row r="377" spans="1:68" ht="14.25" hidden="1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hidden="1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hidden="1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hidden="1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604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35</v>
      </c>
      <c r="Y398" s="568">
        <f t="shared" si="57"/>
        <v>35.700000000000003</v>
      </c>
      <c r="Z398" s="36">
        <f t="shared" si="62"/>
        <v>8.5339999999999999E-2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37.166666666666664</v>
      </c>
      <c r="BN398" s="64">
        <f t="shared" si="59"/>
        <v>37.910000000000004</v>
      </c>
      <c r="BO398" s="64">
        <f t="shared" si="60"/>
        <v>7.1225071225071226E-2</v>
      </c>
      <c r="BP398" s="64">
        <f t="shared" si="61"/>
        <v>7.2649572649572655E-2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10.5</v>
      </c>
      <c r="Y399" s="568">
        <f t="shared" si="57"/>
        <v>10.5</v>
      </c>
      <c r="Z399" s="36">
        <f t="shared" si="62"/>
        <v>2.5100000000000001E-2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11.149999999999999</v>
      </c>
      <c r="BN399" s="64">
        <f t="shared" si="59"/>
        <v>11.149999999999999</v>
      </c>
      <c r="BO399" s="64">
        <f t="shared" si="60"/>
        <v>2.1367521367521368E-2</v>
      </c>
      <c r="BP399" s="64">
        <f t="shared" si="61"/>
        <v>2.1367521367521368E-2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21.666666666666664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22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0.11044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45.5</v>
      </c>
      <c r="Y404" s="569">
        <f>IFERROR(SUM(Y393:Y402),"0")</f>
        <v>46.2</v>
      </c>
      <c r="Z404" s="37"/>
      <c r="AA404" s="570"/>
      <c r="AB404" s="570"/>
      <c r="AC404" s="570"/>
    </row>
    <row r="405" spans="1:68" ht="14.25" hidden="1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20</v>
      </c>
      <c r="Y416" s="568">
        <f>IFERROR(IF(X416="",0,CEILING((X416/$H416),1)*$H416),"")</f>
        <v>21.6</v>
      </c>
      <c r="Z416" s="36">
        <f>IFERROR(IF(Y416=0,"",ROUNDUP(Y416/H416,0)*0.00902),"")</f>
        <v>3.6080000000000001E-2</v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20.777777777777779</v>
      </c>
      <c r="BN416" s="64">
        <f>IFERROR(Y416*I416/H416,"0")</f>
        <v>22.44</v>
      </c>
      <c r="BO416" s="64">
        <f>IFERROR(1/J416*(X416/H416),"0")</f>
        <v>2.8058361391694722E-2</v>
      </c>
      <c r="BP416" s="64">
        <f>IFERROR(1/J416*(Y416/H416),"0")</f>
        <v>3.0303030303030304E-2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3.7037037037037033</v>
      </c>
      <c r="Y420" s="569">
        <f>IFERROR(Y416/H416,"0")+IFERROR(Y417/H417,"0")+IFERROR(Y418/H418,"0")+IFERROR(Y419/H419,"0")</f>
        <v>4</v>
      </c>
      <c r="Z420" s="569">
        <f>IFERROR(IF(Z416="",0,Z416),"0")+IFERROR(IF(Z417="",0,Z417),"0")+IFERROR(IF(Z418="",0,Z418),"0")+IFERROR(IF(Z419="",0,Z419),"0")</f>
        <v>3.6080000000000001E-2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20</v>
      </c>
      <c r="Y421" s="569">
        <f>IFERROR(SUM(Y416:Y419),"0")</f>
        <v>21.6</v>
      </c>
      <c r="Z421" s="37"/>
      <c r="AA421" s="570"/>
      <c r="AB421" s="570"/>
      <c r="AC421" s="570"/>
    </row>
    <row r="422" spans="1:68" ht="16.5" hidden="1" customHeight="1" x14ac:dyDescent="0.25">
      <c r="A422" s="595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40</v>
      </c>
      <c r="Y424" s="568">
        <f>IFERROR(IF(X424="",0,CEILING((X424/$H424),1)*$H424),"")</f>
        <v>40.799999999999997</v>
      </c>
      <c r="Z424" s="36">
        <f>IFERROR(IF(Y424=0,"",ROUNDUP(Y424/H424,0)*0.00651),"")</f>
        <v>0.22134000000000001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70</v>
      </c>
      <c r="BN424" s="64">
        <f>IFERROR(Y424*I424/H424,"0")</f>
        <v>71.399999999999991</v>
      </c>
      <c r="BO424" s="64">
        <f>IFERROR(1/J424*(X424/H424),"0")</f>
        <v>0.18315018315018317</v>
      </c>
      <c r="BP424" s="64">
        <f>IFERROR(1/J424*(Y424/H424),"0")</f>
        <v>0.18681318681318682</v>
      </c>
    </row>
    <row r="425" spans="1:68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33.333333333333336</v>
      </c>
      <c r="Y425" s="569">
        <f>IFERROR(Y424/H424,"0")</f>
        <v>34</v>
      </c>
      <c r="Z425" s="569">
        <f>IFERROR(IF(Z424="",0,Z424),"0")</f>
        <v>0.22134000000000001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40</v>
      </c>
      <c r="Y426" s="569">
        <f>IFERROR(SUM(Y424:Y424),"0")</f>
        <v>40.799999999999997</v>
      </c>
      <c r="Z426" s="37"/>
      <c r="AA426" s="570"/>
      <c r="AB426" s="570"/>
      <c r="AC426" s="570"/>
    </row>
    <row r="427" spans="1:68" ht="16.5" hidden="1" customHeight="1" x14ac:dyDescent="0.25">
      <c r="A427" s="595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660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160</v>
      </c>
      <c r="Y435" s="568">
        <f t="shared" ref="Y435:Y449" si="63">IFERROR(IF(X435="",0,CEILING((X435/$H435),1)*$H435),"")</f>
        <v>163.68</v>
      </c>
      <c r="Z435" s="36">
        <f t="shared" ref="Z435:Z441" si="64">IFERROR(IF(Y435=0,"",ROUNDUP(Y435/H435,0)*0.01196),"")</f>
        <v>0.37075999999999998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170.90909090909091</v>
      </c>
      <c r="BN435" s="64">
        <f t="shared" ref="BN435:BN449" si="66">IFERROR(Y435*I435/H435,"0")</f>
        <v>174.84</v>
      </c>
      <c r="BO435" s="64">
        <f t="shared" ref="BO435:BO449" si="67">IFERROR(1/J435*(X435/H435),"0")</f>
        <v>0.29137529137529139</v>
      </c>
      <c r="BP435" s="64">
        <f t="shared" ref="BP435:BP449" si="68">IFERROR(1/J435*(Y435/H435),"0")</f>
        <v>0.29807692307692307</v>
      </c>
    </row>
    <row r="436" spans="1:68" ht="27" hidden="1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0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50</v>
      </c>
      <c r="Y440" s="568">
        <f t="shared" si="63"/>
        <v>52.800000000000004</v>
      </c>
      <c r="Z440" s="36">
        <f t="shared" si="64"/>
        <v>0.1196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53.409090909090907</v>
      </c>
      <c r="BN440" s="64">
        <f t="shared" si="66"/>
        <v>56.400000000000006</v>
      </c>
      <c r="BO440" s="64">
        <f t="shared" si="67"/>
        <v>9.1054778554778545E-2</v>
      </c>
      <c r="BP440" s="64">
        <f t="shared" si="68"/>
        <v>9.6153846153846159E-2</v>
      </c>
    </row>
    <row r="441" spans="1:68" ht="16.5" hidden="1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120</v>
      </c>
      <c r="Y443" s="568">
        <f t="shared" si="63"/>
        <v>122.4</v>
      </c>
      <c r="Z443" s="36">
        <f>IFERROR(IF(Y443=0,"",ROUNDUP(Y443/H443,0)*0.00902),"")</f>
        <v>0.30668000000000001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127</v>
      </c>
      <c r="BN443" s="64">
        <f t="shared" si="66"/>
        <v>129.54000000000002</v>
      </c>
      <c r="BO443" s="64">
        <f t="shared" si="67"/>
        <v>0.25252525252525254</v>
      </c>
      <c r="BP443" s="64">
        <f t="shared" si="68"/>
        <v>0.25757575757575757</v>
      </c>
    </row>
    <row r="444" spans="1:68" ht="27" hidden="1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210</v>
      </c>
      <c r="Y448" s="568">
        <f t="shared" si="63"/>
        <v>212.4</v>
      </c>
      <c r="Z448" s="36">
        <f>IFERROR(IF(Y448=0,"",ROUNDUP(Y448/H448,0)*0.00902),"")</f>
        <v>0.53217999999999999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222.25</v>
      </c>
      <c r="BN448" s="64">
        <f t="shared" si="66"/>
        <v>224.79</v>
      </c>
      <c r="BO448" s="64">
        <f t="shared" si="67"/>
        <v>0.44191919191919188</v>
      </c>
      <c r="BP448" s="64">
        <f t="shared" si="68"/>
        <v>0.44696969696969696</v>
      </c>
    </row>
    <row r="449" spans="1:68" ht="27" hidden="1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131.43939393939394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134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1.3292199999999998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540</v>
      </c>
      <c r="Y451" s="569">
        <f>IFERROR(SUM(Y435:Y449),"0")</f>
        <v>551.28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hidden="1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0</v>
      </c>
      <c r="Y453" s="568">
        <f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0</v>
      </c>
      <c r="Y456" s="569">
        <f>IFERROR(Y453/H453,"0")+IFERROR(Y454/H454,"0")+IFERROR(Y455/H455,"0")</f>
        <v>0</v>
      </c>
      <c r="Z456" s="569">
        <f>IFERROR(IF(Z453="",0,Z453),"0")+IFERROR(IF(Z454="",0,Z454),"0")+IFERROR(IF(Z455="",0,Z455),"0")</f>
        <v>0</v>
      </c>
      <c r="AA456" s="570"/>
      <c r="AB456" s="570"/>
      <c r="AC456" s="570"/>
    </row>
    <row r="457" spans="1:68" hidden="1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0</v>
      </c>
      <c r="Y457" s="569">
        <f>IFERROR(SUM(Y453:Y455),"0")</f>
        <v>0</v>
      </c>
      <c r="Z457" s="37"/>
      <c r="AA457" s="570"/>
      <c r="AB457" s="570"/>
      <c r="AC457" s="570"/>
    </row>
    <row r="458" spans="1:68" ht="14.25" hidden="1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60</v>
      </c>
      <c r="Y459" s="568">
        <f t="shared" ref="Y459:Y465" si="69">IFERROR(IF(X459="",0,CEILING((X459/$H459),1)*$H459),"")</f>
        <v>63.36</v>
      </c>
      <c r="Z459" s="36">
        <f>IFERROR(IF(Y459=0,"",ROUNDUP(Y459/H459,0)*0.01196),"")</f>
        <v>0.14352000000000001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64.090909090909079</v>
      </c>
      <c r="BN459" s="64">
        <f t="shared" ref="BN459:BN465" si="71">IFERROR(Y459*I459/H459,"0")</f>
        <v>67.679999999999993</v>
      </c>
      <c r="BO459" s="64">
        <f t="shared" ref="BO459:BO465" si="72">IFERROR(1/J459*(X459/H459),"0")</f>
        <v>0.10926573426573427</v>
      </c>
      <c r="BP459" s="64">
        <f t="shared" ref="BP459:BP465" si="73">IFERROR(1/J459*(Y459/H459),"0")</f>
        <v>0.11538461538461539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30</v>
      </c>
      <c r="Y460" s="568">
        <f t="shared" si="69"/>
        <v>31.68</v>
      </c>
      <c r="Z460" s="36">
        <f>IFERROR(IF(Y460=0,"",ROUNDUP(Y460/H460,0)*0.01196),"")</f>
        <v>7.1760000000000004E-2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32.04545454545454</v>
      </c>
      <c r="BN460" s="64">
        <f t="shared" si="71"/>
        <v>33.839999999999996</v>
      </c>
      <c r="BO460" s="64">
        <f t="shared" si="72"/>
        <v>5.4632867132867136E-2</v>
      </c>
      <c r="BP460" s="64">
        <f t="shared" si="73"/>
        <v>5.7692307692307696E-2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130</v>
      </c>
      <c r="Y461" s="568">
        <f t="shared" si="69"/>
        <v>132</v>
      </c>
      <c r="Z461" s="36">
        <f>IFERROR(IF(Y461=0,"",ROUNDUP(Y461/H461,0)*0.01196),"")</f>
        <v>0.29899999999999999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138.86363636363635</v>
      </c>
      <c r="BN461" s="64">
        <f t="shared" si="71"/>
        <v>140.99999999999997</v>
      </c>
      <c r="BO461" s="64">
        <f t="shared" si="72"/>
        <v>0.23674242424242425</v>
      </c>
      <c r="BP461" s="64">
        <f t="shared" si="73"/>
        <v>0.24038461538461539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54</v>
      </c>
      <c r="Y463" s="568">
        <f t="shared" si="69"/>
        <v>57.599999999999994</v>
      </c>
      <c r="Z463" s="36">
        <f>IFERROR(IF(Y463=0,"",ROUNDUP(Y463/H463,0)*0.00902),"")</f>
        <v>0.10824</v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77.962499999999991</v>
      </c>
      <c r="BN463" s="64">
        <f t="shared" si="71"/>
        <v>83.16</v>
      </c>
      <c r="BO463" s="64">
        <f t="shared" si="72"/>
        <v>8.5227272727272735E-2</v>
      </c>
      <c r="BP463" s="64">
        <f t="shared" si="73"/>
        <v>9.0909090909090912E-2</v>
      </c>
    </row>
    <row r="464" spans="1:68" ht="27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30</v>
      </c>
      <c r="Y464" s="568">
        <f t="shared" si="69"/>
        <v>33.6</v>
      </c>
      <c r="Z464" s="36">
        <f>IFERROR(IF(Y464=0,"",ROUNDUP(Y464/H464,0)*0.00902),"")</f>
        <v>6.3140000000000002E-2</v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41.812500000000007</v>
      </c>
      <c r="BN464" s="64">
        <f t="shared" si="71"/>
        <v>46.830000000000005</v>
      </c>
      <c r="BO464" s="64">
        <f t="shared" si="72"/>
        <v>4.7348484848484848E-2</v>
      </c>
      <c r="BP464" s="64">
        <f t="shared" si="73"/>
        <v>5.3030303030303039E-2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90</v>
      </c>
      <c r="Y465" s="568">
        <f t="shared" si="69"/>
        <v>91.2</v>
      </c>
      <c r="Z465" s="36">
        <f>IFERROR(IF(Y465=0,"",ROUNDUP(Y465/H465,0)*0.00902),"")</f>
        <v>0.17138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125.43750000000001</v>
      </c>
      <c r="BN465" s="64">
        <f t="shared" si="71"/>
        <v>127.11000000000001</v>
      </c>
      <c r="BO465" s="64">
        <f t="shared" si="72"/>
        <v>0.14204545454545456</v>
      </c>
      <c r="BP465" s="64">
        <f t="shared" si="73"/>
        <v>0.14393939393939395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77.916666666666671</v>
      </c>
      <c r="Y466" s="569">
        <f>IFERROR(Y459/H459,"0")+IFERROR(Y460/H460,"0")+IFERROR(Y461/H461,"0")+IFERROR(Y462/H462,"0")+IFERROR(Y463/H463,"0")+IFERROR(Y464/H464,"0")+IFERROR(Y465/H465,"0")</f>
        <v>81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0.85704000000000002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394</v>
      </c>
      <c r="Y467" s="569">
        <f>IFERROR(SUM(Y459:Y465),"0")</f>
        <v>409.44</v>
      </c>
      <c r="Z467" s="37"/>
      <c r="AA467" s="570"/>
      <c r="AB467" s="570"/>
      <c r="AC467" s="570"/>
    </row>
    <row r="468" spans="1:68" ht="14.25" hidden="1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730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75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5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705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7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8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4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18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44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84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17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592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835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17550.25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17707.2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18690.647301118432</v>
      </c>
      <c r="Y511" s="569">
        <f>IFERROR(SUM(BN22:BN507),"0")</f>
        <v>18859.866000000013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32</v>
      </c>
      <c r="Y512" s="38">
        <f>ROUNDUP(SUM(BP22:BP507),0)</f>
        <v>33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19490.647301118432</v>
      </c>
      <c r="Y513" s="569">
        <f>GrossWeightTotalR+PalletQtyTotalR*25</f>
        <v>19684.866000000013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4154.0575445201894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4183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37.309699999999992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23"/>
      <c r="E517" s="623"/>
      <c r="F517" s="623"/>
      <c r="G517" s="623"/>
      <c r="H517" s="572"/>
      <c r="I517" s="571" t="s">
        <v>259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547</v>
      </c>
      <c r="U517" s="572"/>
      <c r="V517" s="571" t="s">
        <v>604</v>
      </c>
      <c r="W517" s="623"/>
      <c r="X517" s="623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95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340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1710.6</v>
      </c>
      <c r="E520" s="46">
        <f>IFERROR(Y89*1,"0")+IFERROR(Y90*1,"0")+IFERROR(Y91*1,"0")+IFERROR(Y95*1,"0")+IFERROR(Y96*1,"0")+IFERROR(Y97*1,"0")+IFERROR(Y98*1,"0")+IFERROR(Y99*1,"0")+IFERROR(Y100*1,"0")</f>
        <v>1153.8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1926</v>
      </c>
      <c r="G520" s="46">
        <f>IFERROR(Y131*1,"0")+IFERROR(Y132*1,"0")+IFERROR(Y136*1,"0")+IFERROR(Y137*1,"0")+IFERROR(Y141*1,"0")+IFERROR(Y142*1,"0")</f>
        <v>239.92000000000002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1028.1599999999999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3262.5000000000005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397.8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561.6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430.8</v>
      </c>
      <c r="S520" s="46">
        <f>IFERROR(Y338*1,"0")+IFERROR(Y339*1,"0")+IFERROR(Y340*1,"0")</f>
        <v>665.7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4885</v>
      </c>
      <c r="U520" s="46">
        <f>IFERROR(Y371*1,"0")+IFERROR(Y372*1,"0")+IFERROR(Y373*1,"0")+IFERROR(Y374*1,"0")+IFERROR(Y378*1,"0")+IFERROR(Y382*1,"0")+IFERROR(Y383*1,"0")+IFERROR(Y387*1,"0")</f>
        <v>36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46.2</v>
      </c>
      <c r="W520" s="46">
        <f>IFERROR(Y412*1,"0")+IFERROR(Y416*1,"0")+IFERROR(Y417*1,"0")+IFERROR(Y418*1,"0")+IFERROR(Y419*1,"0")</f>
        <v>21.6</v>
      </c>
      <c r="X520" s="46">
        <f>IFERROR(Y424*1,"0")</f>
        <v>40.799999999999997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960.72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6,00"/>
        <filter val="1 130,00"/>
        <filter val="1 215,00"/>
        <filter val="1 395,00"/>
        <filter val="1 500,00"/>
        <filter val="1 900,00"/>
        <filter val="10,00"/>
        <filter val="10,50"/>
        <filter val="11,11"/>
        <filter val="11,75"/>
        <filter val="114,63"/>
        <filter val="12,50"/>
        <filter val="120,00"/>
        <filter val="125,19"/>
        <filter val="130,00"/>
        <filter val="131,44"/>
        <filter val="14,00"/>
        <filter val="140,00"/>
        <filter val="15,56"/>
        <filter val="150,00"/>
        <filter val="16,67"/>
        <filter val="160,00"/>
        <filter val="17 550,25"/>
        <filter val="175,00"/>
        <filter val="18 690,65"/>
        <filter val="18,00"/>
        <filter val="180,00"/>
        <filter val="185,19"/>
        <filter val="19 490,65"/>
        <filter val="2 100,00"/>
        <filter val="2,50"/>
        <filter val="20,00"/>
        <filter val="200,00"/>
        <filter val="21,67"/>
        <filter val="210,00"/>
        <filter val="220,00"/>
        <filter val="225,00"/>
        <filter val="230,00"/>
        <filter val="233,33"/>
        <filter val="24,00"/>
        <filter val="25,00"/>
        <filter val="250,00"/>
        <filter val="268,33"/>
        <filter val="275,00"/>
        <filter val="286,67"/>
        <filter val="3 975,00"/>
        <filter val="3,33"/>
        <filter val="3,50"/>
        <filter val="3,70"/>
        <filter val="3,85"/>
        <filter val="30,00"/>
        <filter val="31,50"/>
        <filter val="315,00"/>
        <filter val="316,67"/>
        <filter val="32"/>
        <filter val="33,33"/>
        <filter val="330,25"/>
        <filter val="340,00"/>
        <filter val="342,22"/>
        <filter val="35,00"/>
        <filter val="350,00"/>
        <filter val="36,00"/>
        <filter val="360,00"/>
        <filter val="362,00"/>
        <filter val="37,50"/>
        <filter val="380,00"/>
        <filter val="390,00"/>
        <filter val="394,00"/>
        <filter val="4 154,06"/>
        <filter val="40,00"/>
        <filter val="400,00"/>
        <filter val="405,00"/>
        <filter val="420,00"/>
        <filter val="440,00"/>
        <filter val="45,50"/>
        <filter val="450,00"/>
        <filter val="46,67"/>
        <filter val="48,00"/>
        <filter val="49,55"/>
        <filter val="49,73"/>
        <filter val="495,00"/>
        <filter val="50,00"/>
        <filter val="54,00"/>
        <filter val="540,00"/>
        <filter val="545,00"/>
        <filter val="560,00"/>
        <filter val="60,00"/>
        <filter val="600,00"/>
        <filter val="665,00"/>
        <filter val="680,00"/>
        <filter val="700,00"/>
        <filter val="720,00"/>
        <filter val="748,28"/>
        <filter val="77,92"/>
        <filter val="785,00"/>
        <filter val="8,25"/>
        <filter val="8,33"/>
        <filter val="80,00"/>
        <filter val="84,00"/>
        <filter val="85,00"/>
        <filter val="87,96"/>
        <filter val="88,00"/>
        <filter val="90,00"/>
        <filter val="96,00"/>
        <filter val="98,00"/>
        <filter val="980,00"/>
        <filter val="99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