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EFAA933-A3B9-439E-A03E-E8A14768D6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Y273" i="1" s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Y249" i="1" s="1"/>
  <c r="P244" i="1"/>
  <c r="X242" i="1"/>
  <c r="X241" i="1"/>
  <c r="BO240" i="1"/>
  <c r="BM240" i="1"/>
  <c r="Y240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3" i="1" s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Y216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Y194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85" i="1" l="1"/>
  <c r="Y33" i="1"/>
  <c r="Y37" i="1"/>
  <c r="Y45" i="1"/>
  <c r="Y49" i="1"/>
  <c r="Y58" i="1"/>
  <c r="Y66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20" i="1"/>
  <c r="Y109" i="1"/>
  <c r="Y110" i="1"/>
  <c r="BP105" i="1"/>
  <c r="BN105" i="1"/>
  <c r="Z105" i="1"/>
  <c r="Z193" i="1"/>
  <c r="H9" i="1"/>
  <c r="A10" i="1"/>
  <c r="F9" i="1"/>
  <c r="J9" i="1"/>
  <c r="B520" i="1"/>
  <c r="X511" i="1"/>
  <c r="X513" i="1" s="1"/>
  <c r="X512" i="1"/>
  <c r="X514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12" i="1" s="1"/>
  <c r="Z41" i="1"/>
  <c r="BN41" i="1"/>
  <c r="Y511" i="1" s="1"/>
  <c r="Y513" i="1" s="1"/>
  <c r="BP41" i="1"/>
  <c r="Z43" i="1"/>
  <c r="BN43" i="1"/>
  <c r="Y44" i="1"/>
  <c r="Y514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BP76" i="1"/>
  <c r="BN76" i="1"/>
  <c r="Z76" i="1"/>
  <c r="Y80" i="1"/>
  <c r="BP84" i="1"/>
  <c r="BN84" i="1"/>
  <c r="Z84" i="1"/>
  <c r="Y86" i="1"/>
  <c r="E520" i="1"/>
  <c r="Y92" i="1"/>
  <c r="BP89" i="1"/>
  <c r="BN89" i="1"/>
  <c r="Z89" i="1"/>
  <c r="Z92" i="1" s="1"/>
  <c r="Y101" i="1"/>
  <c r="BP98" i="1"/>
  <c r="BN98" i="1"/>
  <c r="Z98" i="1"/>
  <c r="Z115" i="1"/>
  <c r="Z107" i="1"/>
  <c r="BN107" i="1"/>
  <c r="Z113" i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BN192" i="1"/>
  <c r="BP192" i="1"/>
  <c r="Z196" i="1"/>
  <c r="Z204" i="1" s="1"/>
  <c r="BN196" i="1"/>
  <c r="BP196" i="1"/>
  <c r="Z198" i="1"/>
  <c r="BN198" i="1"/>
  <c r="Z200" i="1"/>
  <c r="BN200" i="1"/>
  <c r="Z202" i="1"/>
  <c r="BN202" i="1"/>
  <c r="Y205" i="1"/>
  <c r="Z208" i="1"/>
  <c r="Z216" i="1" s="1"/>
  <c r="BN208" i="1"/>
  <c r="Z210" i="1"/>
  <c r="BN210" i="1"/>
  <c r="Z212" i="1"/>
  <c r="BN212" i="1"/>
  <c r="Z214" i="1"/>
  <c r="BN214" i="1"/>
  <c r="Y217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Z258" i="1" s="1"/>
  <c r="Y258" i="1"/>
  <c r="Z266" i="1"/>
  <c r="BP263" i="1"/>
  <c r="BN263" i="1"/>
  <c r="Z263" i="1"/>
  <c r="Y274" i="1"/>
  <c r="BP292" i="1"/>
  <c r="BN292" i="1"/>
  <c r="Z292" i="1"/>
  <c r="BP296" i="1"/>
  <c r="BN296" i="1"/>
  <c r="Z296" i="1"/>
  <c r="Z297" i="1" s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Y149" i="1"/>
  <c r="Y161" i="1"/>
  <c r="Y188" i="1"/>
  <c r="BP220" i="1"/>
  <c r="BN220" i="1"/>
  <c r="Z220" i="1"/>
  <c r="Z221" i="1" s="1"/>
  <c r="Y222" i="1"/>
  <c r="K520" i="1"/>
  <c r="Y232" i="1"/>
  <c r="BP225" i="1"/>
  <c r="BN225" i="1"/>
  <c r="Z225" i="1"/>
  <c r="Z232" i="1" s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Z249" i="1" s="1"/>
  <c r="BP247" i="1"/>
  <c r="BN247" i="1"/>
  <c r="Z247" i="1"/>
  <c r="BP256" i="1"/>
  <c r="BN256" i="1"/>
  <c r="Z256" i="1"/>
  <c r="BP271" i="1"/>
  <c r="BN271" i="1"/>
  <c r="Z271" i="1"/>
  <c r="Z273" i="1" s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Z315" i="1" s="1"/>
  <c r="BP314" i="1"/>
  <c r="BN314" i="1"/>
  <c r="Z314" i="1"/>
  <c r="Y316" i="1"/>
  <c r="Y321" i="1"/>
  <c r="BP318" i="1"/>
  <c r="BN318" i="1"/>
  <c r="Z318" i="1"/>
  <c r="Z321" i="1" s="1"/>
  <c r="BP332" i="1"/>
  <c r="BN332" i="1"/>
  <c r="Z332" i="1"/>
  <c r="Z334" i="1" s="1"/>
  <c r="Y334" i="1"/>
  <c r="Z358" i="1"/>
  <c r="Y341" i="1"/>
  <c r="Y353" i="1"/>
  <c r="Y359" i="1"/>
  <c r="Y363" i="1"/>
  <c r="Y376" i="1"/>
  <c r="Y379" i="1"/>
  <c r="BP378" i="1"/>
  <c r="Y380" i="1"/>
  <c r="Y385" i="1"/>
  <c r="BP382" i="1"/>
  <c r="BN382" i="1"/>
  <c r="Z382" i="1"/>
  <c r="Z384" i="1" s="1"/>
  <c r="BP396" i="1"/>
  <c r="BN396" i="1"/>
  <c r="Z396" i="1"/>
  <c r="BP400" i="1"/>
  <c r="BN400" i="1"/>
  <c r="Z400" i="1"/>
  <c r="BP417" i="1"/>
  <c r="BN417" i="1"/>
  <c r="Z417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O520" i="1"/>
  <c r="W520" i="1"/>
  <c r="L520" i="1"/>
  <c r="Y259" i="1"/>
  <c r="M520" i="1"/>
  <c r="Y267" i="1"/>
  <c r="Y279" i="1"/>
  <c r="Y288" i="1"/>
  <c r="R520" i="1"/>
  <c r="Y297" i="1"/>
  <c r="Z339" i="1"/>
  <c r="Z341" i="1" s="1"/>
  <c r="BN339" i="1"/>
  <c r="Y342" i="1"/>
  <c r="T520" i="1"/>
  <c r="Z347" i="1"/>
  <c r="Z353" i="1" s="1"/>
  <c r="BN347" i="1"/>
  <c r="Z349" i="1"/>
  <c r="BN349" i="1"/>
  <c r="Z351" i="1"/>
  <c r="BN351" i="1"/>
  <c r="Y354" i="1"/>
  <c r="Z357" i="1"/>
  <c r="BN357" i="1"/>
  <c r="Z361" i="1"/>
  <c r="Z363" i="1" s="1"/>
  <c r="BN361" i="1"/>
  <c r="BP361" i="1"/>
  <c r="U520" i="1"/>
  <c r="Z372" i="1"/>
  <c r="Z375" i="1" s="1"/>
  <c r="BN372" i="1"/>
  <c r="Z374" i="1"/>
  <c r="BN374" i="1"/>
  <c r="Y375" i="1"/>
  <c r="Z378" i="1"/>
  <c r="Z379" i="1" s="1"/>
  <c r="BN378" i="1"/>
  <c r="Y384" i="1"/>
  <c r="BP394" i="1"/>
  <c r="BN394" i="1"/>
  <c r="Z394" i="1"/>
  <c r="BP398" i="1"/>
  <c r="BN398" i="1"/>
  <c r="Z398" i="1"/>
  <c r="Z403" i="1" s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Z420" i="1" s="1"/>
  <c r="Y421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AA520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450" i="1" l="1"/>
  <c r="Z488" i="1"/>
  <c r="Z466" i="1"/>
  <c r="Z307" i="1"/>
  <c r="Z178" i="1"/>
  <c r="Z172" i="1"/>
  <c r="Z154" i="1"/>
  <c r="Z44" i="1"/>
  <c r="Z515" i="1" s="1"/>
  <c r="Y510" i="1"/>
  <c r="Z109" i="1"/>
  <c r="Z80" i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<sst xmlns="http://schemas.openxmlformats.org/spreadsheetml/2006/main" count="2282" uniqueCount="830">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</sst>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28</v>
      </c>
      <c r="Y43" s="568">
        <f>IFERROR(IF(X43="",0,CEILING((X43/$H43),1)*$H43),"")</f>
        <v>29.6</v>
      </c>
      <c r="Z43" s="36">
        <f>IFERROR(IF(Y43=0,"",ROUNDUP(Y43/H43,0)*0.00902),"")</f>
        <v>7.2160000000000002E-2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29.589189189189188</v>
      </c>
      <c r="BN43" s="64">
        <f>IFERROR(Y43*I43/H43,"0")</f>
        <v>31.28</v>
      </c>
      <c r="BO43" s="64">
        <f>IFERROR(1/J43*(X43/H43),"0")</f>
        <v>5.7330057330057332E-2</v>
      </c>
      <c r="BP43" s="64">
        <f>IFERROR(1/J43*(Y43/H43),"0")</f>
        <v>6.0606060606060608E-2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7.5675675675675675</v>
      </c>
      <c r="Y44" s="569">
        <f>IFERROR(Y41/H41,"0")+IFERROR(Y42/H42,"0")+IFERROR(Y43/H43,"0")</f>
        <v>8</v>
      </c>
      <c r="Z44" s="569">
        <f>IFERROR(IF(Z41="",0,Z41),"0")+IFERROR(IF(Z42="",0,Z42),"0")+IFERROR(IF(Z43="",0,Z43),"0")</f>
        <v>7.2160000000000002E-2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28</v>
      </c>
      <c r="Y45" s="569">
        <f>IFERROR(SUM(Y41:Y43),"0")</f>
        <v>29.6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45</v>
      </c>
      <c r="Y52" s="568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46.747767857142861</v>
      </c>
      <c r="BN52" s="64">
        <f t="shared" ref="BN52:BN57" si="8">IFERROR(Y52*I52/H52,"0")</f>
        <v>58.174999999999997</v>
      </c>
      <c r="BO52" s="64">
        <f t="shared" ref="BO52:BO57" si="9">IFERROR(1/J52*(X52/H52),"0")</f>
        <v>6.2779017857142863E-2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33</v>
      </c>
      <c r="Y55" s="568">
        <f t="shared" si="6"/>
        <v>36</v>
      </c>
      <c r="Z55" s="36">
        <f>IFERROR(IF(Y55=0,"",ROUNDUP(Y55/H55,0)*0.00902),"")</f>
        <v>8.1180000000000002E-2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34.732500000000002</v>
      </c>
      <c r="BN55" s="64">
        <f t="shared" si="8"/>
        <v>37.89</v>
      </c>
      <c r="BO55" s="64">
        <f t="shared" si="9"/>
        <v>6.25E-2</v>
      </c>
      <c r="BP55" s="64">
        <f t="shared" si="10"/>
        <v>6.8181818181818177E-2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12.267857142857142</v>
      </c>
      <c r="Y58" s="569">
        <f>IFERROR(Y52/H52,"0")+IFERROR(Y53/H53,"0")+IFERROR(Y54/H54,"0")+IFERROR(Y55/H55,"0")+IFERROR(Y56/H56,"0")+IFERROR(Y57/H57,"0")</f>
        <v>14</v>
      </c>
      <c r="Z58" s="569">
        <f>IFERROR(IF(Z52="",0,Z52),"0")+IFERROR(IF(Z53="",0,Z53),"0")+IFERROR(IF(Z54="",0,Z54),"0")+IFERROR(IF(Z55="",0,Z55),"0")+IFERROR(IF(Z56="",0,Z56),"0")+IFERROR(IF(Z57="",0,Z57),"0")</f>
        <v>0.17608000000000001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78</v>
      </c>
      <c r="Y59" s="569">
        <f>IFERROR(SUM(Y52:Y57),"0")</f>
        <v>92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30</v>
      </c>
      <c r="Y89" s="568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33</v>
      </c>
      <c r="Y91" s="568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34.54</v>
      </c>
      <c r="BN91" s="64">
        <f>IFERROR(Y91*I91/H91,"0")</f>
        <v>37.68</v>
      </c>
      <c r="BO91" s="64">
        <f>IFERROR(1/J91*(X91/H91),"0")</f>
        <v>5.5555555555555552E-2</v>
      </c>
      <c r="BP91" s="64">
        <f>IFERROR(1/J91*(Y91/H91),"0")</f>
        <v>6.0606060606060608E-2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10.111111111111111</v>
      </c>
      <c r="Y92" s="569">
        <f>IFERROR(Y89/H89,"0")+IFERROR(Y90/H90,"0")+IFERROR(Y91/H91,"0")</f>
        <v>11</v>
      </c>
      <c r="Z92" s="569">
        <f>IFERROR(IF(Z89="",0,Z89),"0")+IFERROR(IF(Z90="",0,Z90),"0")+IFERROR(IF(Z91="",0,Z91),"0")</f>
        <v>0.12909999999999999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63</v>
      </c>
      <c r="Y93" s="569">
        <f>IFERROR(SUM(Y89:Y91),"0")</f>
        <v>68.400000000000006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76</v>
      </c>
      <c r="Y107" s="568">
        <f>IFERROR(IF(X107="",0,CEILING((X107/$H107),1)*$H107),"")</f>
        <v>76.5</v>
      </c>
      <c r="Z107" s="36">
        <f>IFERROR(IF(Y107=0,"",ROUNDUP(Y107/H107,0)*0.00902),"")</f>
        <v>0.15334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79.546666666666667</v>
      </c>
      <c r="BN107" s="64">
        <f>IFERROR(Y107*I107/H107,"0")</f>
        <v>80.069999999999993</v>
      </c>
      <c r="BO107" s="64">
        <f>IFERROR(1/J107*(X107/H107),"0")</f>
        <v>0.12794612794612795</v>
      </c>
      <c r="BP107" s="64">
        <f>IFERROR(1/J107*(Y107/H107),"0")</f>
        <v>0.12878787878787878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16.888888888888889</v>
      </c>
      <c r="Y109" s="569">
        <f>IFERROR(Y105/H105,"0")+IFERROR(Y106/H106,"0")+IFERROR(Y107/H107,"0")+IFERROR(Y108/H108,"0")</f>
        <v>17</v>
      </c>
      <c r="Z109" s="569">
        <f>IFERROR(IF(Z105="",0,Z105),"0")+IFERROR(IF(Z106="",0,Z106),"0")+IFERROR(IF(Z107="",0,Z107),"0")+IFERROR(IF(Z108="",0,Z108),"0")</f>
        <v>0.15334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76</v>
      </c>
      <c r="Y110" s="569">
        <f>IFERROR(SUM(Y105:Y108),"0")</f>
        <v>76.5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72</v>
      </c>
      <c r="Y112" s="568">
        <f>IFERROR(IF(X112="",0,CEILING((X112/$H112),1)*$H112),"")</f>
        <v>75.600000000000009</v>
      </c>
      <c r="Z112" s="36">
        <f>IFERROR(IF(Y112=0,"",ROUNDUP(Y112/H112,0)*0.01898),"")</f>
        <v>0.13286000000000001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74.899999999999991</v>
      </c>
      <c r="BN112" s="64">
        <f>IFERROR(Y112*I112/H112,"0")</f>
        <v>78.64500000000001</v>
      </c>
      <c r="BO112" s="64">
        <f>IFERROR(1/J112*(X112/H112),"0")</f>
        <v>0.10416666666666666</v>
      </c>
      <c r="BP112" s="64">
        <f>IFERROR(1/J112*(Y112/H112),"0")</f>
        <v>0.109375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9</v>
      </c>
      <c r="Y114" s="568">
        <f>IFERROR(IF(X114="",0,CEILING((X114/$H114),1)*$H114),"")</f>
        <v>9.6</v>
      </c>
      <c r="Z114" s="36">
        <f>IFERROR(IF(Y114=0,"",ROUNDUP(Y114/H114,0)*0.00651),"")</f>
        <v>2.6040000000000001E-2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9.6750000000000007</v>
      </c>
      <c r="BN114" s="64">
        <f>IFERROR(Y114*I114/H114,"0")</f>
        <v>10.32</v>
      </c>
      <c r="BO114" s="64">
        <f>IFERROR(1/J114*(X114/H114),"0")</f>
        <v>2.0604395604395608E-2</v>
      </c>
      <c r="BP114" s="64">
        <f>IFERROR(1/J114*(Y114/H114),"0")</f>
        <v>2.197802197802198E-2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10.416666666666666</v>
      </c>
      <c r="Y115" s="569">
        <f>IFERROR(Y112/H112,"0")+IFERROR(Y113/H113,"0")+IFERROR(Y114/H114,"0")</f>
        <v>11</v>
      </c>
      <c r="Z115" s="569">
        <f>IFERROR(IF(Z112="",0,Z112),"0")+IFERROR(IF(Z113="",0,Z113),"0")+IFERROR(IF(Z114="",0,Z114),"0")</f>
        <v>0.15890000000000001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81</v>
      </c>
      <c r="Y116" s="569">
        <f>IFERROR(SUM(Y112:Y114),"0")</f>
        <v>85.2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33</v>
      </c>
      <c r="Y118" s="568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35.089999999999996</v>
      </c>
      <c r="BN118" s="64">
        <f>IFERROR(Y118*I118/H118,"0")</f>
        <v>43.065000000000005</v>
      </c>
      <c r="BO118" s="64">
        <f>IFERROR(1/J118*(X118/H118),"0")</f>
        <v>6.3657407407407413E-2</v>
      </c>
      <c r="BP118" s="64">
        <f>IFERROR(1/J118*(Y118/H118),"0")</f>
        <v>7.8125E-2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118</v>
      </c>
      <c r="Y120" s="568">
        <f>IFERROR(IF(X120="",0,CEILING((X120/$H120),1)*$H120),"")</f>
        <v>118.80000000000001</v>
      </c>
      <c r="Z120" s="36">
        <f>IFERROR(IF(Y120=0,"",ROUNDUP(Y120/H120,0)*0.00651),"")</f>
        <v>0.28644000000000003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129.01333333333332</v>
      </c>
      <c r="BN120" s="64">
        <f>IFERROR(Y120*I120/H120,"0")</f>
        <v>129.88800000000001</v>
      </c>
      <c r="BO120" s="64">
        <f>IFERROR(1/J120*(X120/H120),"0")</f>
        <v>0.24013024013024015</v>
      </c>
      <c r="BP120" s="64">
        <f>IFERROR(1/J120*(Y120/H120),"0")</f>
        <v>0.24175824175824179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47.777777777777779</v>
      </c>
      <c r="Y122" s="569">
        <f>IFERROR(Y118/H118,"0")+IFERROR(Y119/H119,"0")+IFERROR(Y120/H120,"0")+IFERROR(Y121/H121,"0")</f>
        <v>49</v>
      </c>
      <c r="Z122" s="569">
        <f>IFERROR(IF(Z118="",0,Z118),"0")+IFERROR(IF(Z119="",0,Z119),"0")+IFERROR(IF(Z120="",0,Z120),"0")+IFERROR(IF(Z121="",0,Z121),"0")</f>
        <v>0.38134000000000001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151</v>
      </c>
      <c r="Y123" s="569">
        <f>IFERROR(SUM(Y118:Y121),"0")</f>
        <v>159.30000000000001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17</v>
      </c>
      <c r="Y159" s="568">
        <f>IFERROR(IF(X159="",0,CEILING((X159/$H159),1)*$H159),"")</f>
        <v>17.82</v>
      </c>
      <c r="Z159" s="36">
        <f>IFERROR(IF(Y159=0,"",ROUNDUP(Y159/H159,0)*0.00502),"")</f>
        <v>4.5179999999999998E-2</v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17.858585858585858</v>
      </c>
      <c r="BN159" s="64">
        <f>IFERROR(Y159*I159/H159,"0")</f>
        <v>18.720000000000002</v>
      </c>
      <c r="BO159" s="64">
        <f>IFERROR(1/J159*(X159/H159),"0")</f>
        <v>3.6691703358370034E-2</v>
      </c>
      <c r="BP159" s="64">
        <f>IFERROR(1/J159*(Y159/H159),"0")</f>
        <v>3.8461538461538464E-2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8.5858585858585865</v>
      </c>
      <c r="Y160" s="569">
        <f>IFERROR(Y159/H159,"0")</f>
        <v>9</v>
      </c>
      <c r="Z160" s="569">
        <f>IFERROR(IF(Z159="",0,Z159),"0")</f>
        <v>4.5179999999999998E-2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17</v>
      </c>
      <c r="Y161" s="569">
        <f>IFERROR(SUM(Y159:Y159),"0")</f>
        <v>17.82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45</v>
      </c>
      <c r="Y165" s="568">
        <f t="shared" si="21"/>
        <v>46.2</v>
      </c>
      <c r="Z165" s="36">
        <f>IFERROR(IF(Y165=0,"",ROUNDUP(Y165/H165,0)*0.00902),"")</f>
        <v>9.9220000000000003E-2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47.25</v>
      </c>
      <c r="BN165" s="64">
        <f t="shared" si="23"/>
        <v>48.510000000000005</v>
      </c>
      <c r="BO165" s="64">
        <f t="shared" si="24"/>
        <v>8.1168831168831168E-2</v>
      </c>
      <c r="BP165" s="64">
        <f t="shared" si="25"/>
        <v>8.3333333333333343E-2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36</v>
      </c>
      <c r="Y166" s="568">
        <f t="shared" si="21"/>
        <v>37.800000000000004</v>
      </c>
      <c r="Z166" s="36">
        <f>IFERROR(IF(Y166=0,"",ROUNDUP(Y166/H166,0)*0.00502),"")</f>
        <v>9.0359999999999996E-2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38.228571428571428</v>
      </c>
      <c r="BN166" s="64">
        <f t="shared" si="23"/>
        <v>40.14</v>
      </c>
      <c r="BO166" s="64">
        <f t="shared" si="24"/>
        <v>7.3260073260073263E-2</v>
      </c>
      <c r="BP166" s="64">
        <f t="shared" si="25"/>
        <v>7.6923076923076927E-2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17</v>
      </c>
      <c r="Y168" s="568">
        <f t="shared" si="21"/>
        <v>18</v>
      </c>
      <c r="Z168" s="36">
        <f>IFERROR(IF(Y168=0,"",ROUNDUP(Y168/H168,0)*0.00502),"")</f>
        <v>5.0200000000000002E-2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18.227777777777778</v>
      </c>
      <c r="BN168" s="64">
        <f t="shared" si="23"/>
        <v>19.3</v>
      </c>
      <c r="BO168" s="64">
        <f t="shared" si="24"/>
        <v>4.0360873694207031E-2</v>
      </c>
      <c r="BP168" s="64">
        <f t="shared" si="25"/>
        <v>4.2735042735042736E-2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30</v>
      </c>
      <c r="Y169" s="568">
        <f t="shared" si="21"/>
        <v>31.5</v>
      </c>
      <c r="Z169" s="36">
        <f>IFERROR(IF(Y169=0,"",ROUNDUP(Y169/H169,0)*0.00502),"")</f>
        <v>7.5300000000000006E-2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31.428571428571427</v>
      </c>
      <c r="BN169" s="64">
        <f t="shared" si="23"/>
        <v>33.000000000000007</v>
      </c>
      <c r="BO169" s="64">
        <f t="shared" si="24"/>
        <v>6.1050061050061055E-2</v>
      </c>
      <c r="BP169" s="64">
        <f t="shared" si="25"/>
        <v>6.4102564102564111E-2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51.587301587301582</v>
      </c>
      <c r="Y172" s="569">
        <f>IFERROR(Y163/H163,"0")+IFERROR(Y164/H164,"0")+IFERROR(Y165/H165,"0")+IFERROR(Y166/H166,"0")+IFERROR(Y167/H167,"0")+IFERROR(Y168/H168,"0")+IFERROR(Y169/H169,"0")+IFERROR(Y170/H170,"0")+IFERROR(Y171/H171,"0")</f>
        <v>54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0.31508000000000003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128</v>
      </c>
      <c r="Y173" s="569">
        <f>IFERROR(SUM(Y163:Y171),"0")</f>
        <v>133.5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76</v>
      </c>
      <c r="Y196" s="568">
        <f t="shared" ref="Y196:Y203" si="26">IFERROR(IF(X196="",0,CEILING((X196/$H196),1)*$H196),"")</f>
        <v>81</v>
      </c>
      <c r="Z196" s="36">
        <f>IFERROR(IF(Y196=0,"",ROUNDUP(Y196/H196,0)*0.00902),"")</f>
        <v>0.1353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78.955555555555549</v>
      </c>
      <c r="BN196" s="64">
        <f t="shared" ref="BN196:BN203" si="28">IFERROR(Y196*I196/H196,"0")</f>
        <v>84.15</v>
      </c>
      <c r="BO196" s="64">
        <f t="shared" ref="BO196:BO203" si="29">IFERROR(1/J196*(X196/H196),"0")</f>
        <v>0.10662177328843994</v>
      </c>
      <c r="BP196" s="64">
        <f t="shared" ref="BP196:BP203" si="30">IFERROR(1/J196*(Y196/H196),"0")</f>
        <v>0.11363636363636363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65</v>
      </c>
      <c r="Y199" s="568">
        <f t="shared" si="26"/>
        <v>70.2</v>
      </c>
      <c r="Z199" s="36">
        <f>IFERROR(IF(Y199=0,"",ROUNDUP(Y199/H199,0)*0.00902),"")</f>
        <v>0.11726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67.527777777777786</v>
      </c>
      <c r="BN199" s="64">
        <f t="shared" si="28"/>
        <v>72.930000000000007</v>
      </c>
      <c r="BO199" s="64">
        <f t="shared" si="29"/>
        <v>9.1189674523007858E-2</v>
      </c>
      <c r="BP199" s="64">
        <f t="shared" si="30"/>
        <v>9.8484848484848481E-2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7</v>
      </c>
      <c r="Y200" s="568">
        <f t="shared" si="26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7.5055555555555555</v>
      </c>
      <c r="BN200" s="64">
        <f t="shared" si="28"/>
        <v>7.7199999999999989</v>
      </c>
      <c r="BO200" s="64">
        <f t="shared" si="29"/>
        <v>1.6619183285849954E-2</v>
      </c>
      <c r="BP200" s="64">
        <f t="shared" si="30"/>
        <v>1.7094017094017096E-2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15</v>
      </c>
      <c r="Y203" s="568">
        <f t="shared" si="26"/>
        <v>16.2</v>
      </c>
      <c r="Z203" s="36">
        <f>IFERROR(IF(Y203=0,"",ROUNDUP(Y203/H203,0)*0.00502),"")</f>
        <v>4.5179999999999998E-2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15.833333333333332</v>
      </c>
      <c r="BN203" s="64">
        <f t="shared" si="28"/>
        <v>17.099999999999998</v>
      </c>
      <c r="BO203" s="64">
        <f t="shared" si="29"/>
        <v>3.561253561253562E-2</v>
      </c>
      <c r="BP203" s="64">
        <f t="shared" si="30"/>
        <v>3.8461538461538464E-2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38.333333333333329</v>
      </c>
      <c r="Y204" s="569">
        <f>IFERROR(Y196/H196,"0")+IFERROR(Y197/H197,"0")+IFERROR(Y198/H198,"0")+IFERROR(Y199/H199,"0")+IFERROR(Y200/H200,"0")+IFERROR(Y201/H201,"0")+IFERROR(Y202/H202,"0")+IFERROR(Y203/H203,"0")</f>
        <v>41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0.31781999999999999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163</v>
      </c>
      <c r="Y205" s="569">
        <f>IFERROR(SUM(Y196:Y203),"0")</f>
        <v>174.59999999999997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121</v>
      </c>
      <c r="Y210" s="568">
        <f t="shared" si="31"/>
        <v>122.39999999999999</v>
      </c>
      <c r="Z210" s="36">
        <f t="shared" ref="Z210:Z215" si="36">IFERROR(IF(Y210=0,"",ROUNDUP(Y210/H210,0)*0.00651),"")</f>
        <v>0.33201000000000003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134.61250000000001</v>
      </c>
      <c r="BN210" s="64">
        <f t="shared" si="33"/>
        <v>136.17000000000002</v>
      </c>
      <c r="BO210" s="64">
        <f t="shared" si="34"/>
        <v>0.27701465201465209</v>
      </c>
      <c r="BP210" s="64">
        <f t="shared" si="35"/>
        <v>0.28021978021978022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104</v>
      </c>
      <c r="Y212" s="568">
        <f t="shared" si="31"/>
        <v>105.6</v>
      </c>
      <c r="Z212" s="36">
        <f t="shared" si="36"/>
        <v>0.28644000000000003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114.92</v>
      </c>
      <c r="BN212" s="64">
        <f t="shared" si="33"/>
        <v>116.688</v>
      </c>
      <c r="BO212" s="64">
        <f t="shared" si="34"/>
        <v>0.23809523809523814</v>
      </c>
      <c r="BP212" s="64">
        <f t="shared" si="35"/>
        <v>0.24175824175824179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42</v>
      </c>
      <c r="Y214" s="568">
        <f t="shared" si="31"/>
        <v>43.199999999999996</v>
      </c>
      <c r="Z214" s="36">
        <f t="shared" si="36"/>
        <v>0.11718000000000001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46.410000000000004</v>
      </c>
      <c r="BN214" s="64">
        <f t="shared" si="33"/>
        <v>47.736000000000004</v>
      </c>
      <c r="BO214" s="64">
        <f t="shared" si="34"/>
        <v>9.6153846153846159E-2</v>
      </c>
      <c r="BP214" s="64">
        <f t="shared" si="35"/>
        <v>9.8901098901098911E-2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138</v>
      </c>
      <c r="Y215" s="568">
        <f t="shared" si="31"/>
        <v>139.19999999999999</v>
      </c>
      <c r="Z215" s="36">
        <f t="shared" si="36"/>
        <v>0.37758000000000003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152.83500000000001</v>
      </c>
      <c r="BN215" s="64">
        <f t="shared" si="33"/>
        <v>154.16399999999999</v>
      </c>
      <c r="BO215" s="64">
        <f t="shared" si="34"/>
        <v>0.31593406593406598</v>
      </c>
      <c r="BP215" s="64">
        <f t="shared" si="35"/>
        <v>0.31868131868131871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168.75</v>
      </c>
      <c r="Y216" s="569">
        <f>IFERROR(Y207/H207,"0")+IFERROR(Y208/H208,"0")+IFERROR(Y209/H209,"0")+IFERROR(Y210/H210,"0")+IFERROR(Y211/H211,"0")+IFERROR(Y212/H212,"0")+IFERROR(Y213/H213,"0")+IFERROR(Y214/H214,"0")+IFERROR(Y215/H215,"0")</f>
        <v>171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1.11321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405</v>
      </c>
      <c r="Y217" s="569">
        <f>IFERROR(SUM(Y207:Y215),"0")</f>
        <v>410.4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17</v>
      </c>
      <c r="Y219" s="568">
        <f>IFERROR(IF(X219="",0,CEILING((X219/$H219),1)*$H219),"")</f>
        <v>19.2</v>
      </c>
      <c r="Z219" s="36">
        <f>IFERROR(IF(Y219=0,"",ROUNDUP(Y219/H219,0)*0.00651),"")</f>
        <v>5.2080000000000001E-2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18.785000000000004</v>
      </c>
      <c r="BN219" s="64">
        <f>IFERROR(Y219*I219/H219,"0")</f>
        <v>21.216000000000001</v>
      </c>
      <c r="BO219" s="64">
        <f>IFERROR(1/J219*(X219/H219),"0")</f>
        <v>3.8919413919413927E-2</v>
      </c>
      <c r="BP219" s="64">
        <f>IFERROR(1/J219*(Y219/H219),"0")</f>
        <v>4.3956043956043959E-2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6</v>
      </c>
      <c r="Y220" s="568">
        <f>IFERROR(IF(X220="",0,CEILING((X220/$H220),1)*$H220),"")</f>
        <v>7.1999999999999993</v>
      </c>
      <c r="Z220" s="36">
        <f>IFERROR(IF(Y220=0,"",ROUNDUP(Y220/H220,0)*0.00651),"")</f>
        <v>1.9529999999999999E-2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6.6300000000000008</v>
      </c>
      <c r="BN220" s="64">
        <f>IFERROR(Y220*I220/H220,"0")</f>
        <v>7.9560000000000004</v>
      </c>
      <c r="BO220" s="64">
        <f>IFERROR(1/J220*(X220/H220),"0")</f>
        <v>1.3736263736263738E-2</v>
      </c>
      <c r="BP220" s="64">
        <f>IFERROR(1/J220*(Y220/H220),"0")</f>
        <v>1.6483516483516484E-2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9.5833333333333339</v>
      </c>
      <c r="Y221" s="569">
        <f>IFERROR(Y219/H219,"0")+IFERROR(Y220/H220,"0")</f>
        <v>11</v>
      </c>
      <c r="Z221" s="569">
        <f>IFERROR(IF(Z219="",0,Z219),"0")+IFERROR(IF(Z220="",0,Z220),"0")</f>
        <v>7.1610000000000007E-2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23</v>
      </c>
      <c r="Y222" s="569">
        <f>IFERROR(SUM(Y219:Y220),"0")</f>
        <v>26.4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2</v>
      </c>
      <c r="Y240" s="568">
        <f>IFERROR(IF(X240="",0,CEILING((X240/$H240),1)*$H240),"")</f>
        <v>3.6</v>
      </c>
      <c r="Z240" s="36">
        <f>IFERROR(IF(Y240=0,"",ROUNDUP(Y240/H240,0)*0.0059),"")</f>
        <v>1.18E-2</v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2.1944444444444446</v>
      </c>
      <c r="BN240" s="64">
        <f>IFERROR(Y240*I240/H240,"0")</f>
        <v>3.95</v>
      </c>
      <c r="BO240" s="64">
        <f>IFERROR(1/J240*(X240/H240),"0")</f>
        <v>5.1440329218106996E-3</v>
      </c>
      <c r="BP240" s="64">
        <f>IFERROR(1/J240*(Y240/H240),"0")</f>
        <v>9.2592592592592587E-3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1.1111111111111112</v>
      </c>
      <c r="Y241" s="569">
        <f>IFERROR(Y240/H240,"0")</f>
        <v>2</v>
      </c>
      <c r="Z241" s="569">
        <f>IFERROR(IF(Z240="",0,Z240),"0")</f>
        <v>1.18E-2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2</v>
      </c>
      <c r="Y242" s="569">
        <f>IFERROR(SUM(Y240:Y240),"0")</f>
        <v>3.6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27</v>
      </c>
      <c r="Y272" s="568">
        <f>IFERROR(IF(X272="",0,CEILING((X272/$H272),1)*$H272),"")</f>
        <v>28.799999999999997</v>
      </c>
      <c r="Z272" s="36">
        <f>IFERROR(IF(Y272=0,"",ROUNDUP(Y272/H272,0)*0.00651),"")</f>
        <v>7.8119999999999995E-2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29.024999999999999</v>
      </c>
      <c r="BN272" s="64">
        <f>IFERROR(Y272*I272/H272,"0")</f>
        <v>30.959999999999997</v>
      </c>
      <c r="BO272" s="64">
        <f>IFERROR(1/J272*(X272/H272),"0")</f>
        <v>6.1813186813186816E-2</v>
      </c>
      <c r="BP272" s="64">
        <f>IFERROR(1/J272*(Y272/H272),"0")</f>
        <v>6.5934065934065936E-2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11.25</v>
      </c>
      <c r="Y273" s="569">
        <f>IFERROR(Y270/H270,"0")+IFERROR(Y271/H271,"0")+IFERROR(Y272/H272,"0")</f>
        <v>12</v>
      </c>
      <c r="Z273" s="569">
        <f>IFERROR(IF(Z270="",0,Z270),"0")+IFERROR(IF(Z271="",0,Z271),"0")+IFERROR(IF(Z272="",0,Z272),"0")</f>
        <v>7.8119999999999995E-2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27</v>
      </c>
      <c r="Y274" s="569">
        <f>IFERROR(SUM(Y270:Y272),"0")</f>
        <v>28.799999999999997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12</v>
      </c>
      <c r="Y306" s="568">
        <f t="shared" si="47"/>
        <v>12.6</v>
      </c>
      <c r="Z306" s="36">
        <f>IFERROR(IF(Y306=0,"",ROUNDUP(Y306/H306,0)*0.00651),"")</f>
        <v>4.5569999999999999E-2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13.52</v>
      </c>
      <c r="BN306" s="64">
        <f t="shared" si="49"/>
        <v>14.196</v>
      </c>
      <c r="BO306" s="64">
        <f t="shared" si="50"/>
        <v>3.6630036630036632E-2</v>
      </c>
      <c r="BP306" s="64">
        <f t="shared" si="51"/>
        <v>3.8461538461538464E-2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6.6666666666666661</v>
      </c>
      <c r="Y307" s="569">
        <f>IFERROR(Y300/H300,"0")+IFERROR(Y301/H301,"0")+IFERROR(Y302/H302,"0")+IFERROR(Y303/H303,"0")+IFERROR(Y304/H304,"0")+IFERROR(Y305/H305,"0")+IFERROR(Y306/H306,"0")</f>
        <v>7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4.5569999999999999E-2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12</v>
      </c>
      <c r="Y308" s="569">
        <f>IFERROR(SUM(Y300:Y306),"0")</f>
        <v>12.6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922</v>
      </c>
      <c r="Y346" s="568">
        <f t="shared" ref="Y346:Y352" si="52">IFERROR(IF(X346="",0,CEILING((X346/$H346),1)*$H346),"")</f>
        <v>930</v>
      </c>
      <c r="Z346" s="36">
        <f>IFERROR(IF(Y346=0,"",ROUNDUP(Y346/H346,0)*0.02175),"")</f>
        <v>1.3484999999999998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951.50400000000002</v>
      </c>
      <c r="BN346" s="64">
        <f t="shared" ref="BN346:BN352" si="54">IFERROR(Y346*I346/H346,"0")</f>
        <v>959.76</v>
      </c>
      <c r="BO346" s="64">
        <f t="shared" ref="BO346:BO352" si="55">IFERROR(1/J346*(X346/H346),"0")</f>
        <v>1.2805555555555554</v>
      </c>
      <c r="BP346" s="64">
        <f t="shared" ref="BP346:BP352" si="56">IFERROR(1/J346*(Y346/H346),"0")</f>
        <v>1.2916666666666665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151</v>
      </c>
      <c r="Y348" s="568">
        <f t="shared" si="52"/>
        <v>165</v>
      </c>
      <c r="Z348" s="36">
        <f>IFERROR(IF(Y348=0,"",ROUNDUP(Y348/H348,0)*0.02175),"")</f>
        <v>0.23924999999999999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155.83199999999999</v>
      </c>
      <c r="BN348" s="64">
        <f t="shared" si="54"/>
        <v>170.28000000000003</v>
      </c>
      <c r="BO348" s="64">
        <f t="shared" si="55"/>
        <v>0.2097222222222222</v>
      </c>
      <c r="BP348" s="64">
        <f t="shared" si="56"/>
        <v>0.22916666666666666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71.533333333333331</v>
      </c>
      <c r="Y353" s="569">
        <f>IFERROR(Y346/H346,"0")+IFERROR(Y347/H347,"0")+IFERROR(Y348/H348,"0")+IFERROR(Y349/H349,"0")+IFERROR(Y350/H350,"0")+IFERROR(Y351/H351,"0")+IFERROR(Y352/H352,"0")</f>
        <v>73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1.5877499999999998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1073</v>
      </c>
      <c r="Y354" s="569">
        <f>IFERROR(SUM(Y346:Y352),"0")</f>
        <v>1095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519</v>
      </c>
      <c r="Y356" s="568">
        <f>IFERROR(IF(X356="",0,CEILING((X356/$H356),1)*$H356),"")</f>
        <v>525</v>
      </c>
      <c r="Z356" s="36">
        <f>IFERROR(IF(Y356=0,"",ROUNDUP(Y356/H356,0)*0.02175),"")</f>
        <v>0.76124999999999998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535.60799999999995</v>
      </c>
      <c r="BN356" s="64">
        <f>IFERROR(Y356*I356/H356,"0")</f>
        <v>541.79999999999995</v>
      </c>
      <c r="BO356" s="64">
        <f>IFERROR(1/J356*(X356/H356),"0")</f>
        <v>0.72083333333333333</v>
      </c>
      <c r="BP356" s="64">
        <f>IFERROR(1/J356*(Y356/H356),"0")</f>
        <v>0.72916666666666663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34.6</v>
      </c>
      <c r="Y358" s="569">
        <f>IFERROR(Y356/H356,"0")+IFERROR(Y357/H357,"0")</f>
        <v>35</v>
      </c>
      <c r="Z358" s="569">
        <f>IFERROR(IF(Z356="",0,Z356),"0")+IFERROR(IF(Z357="",0,Z357),"0")</f>
        <v>0.76124999999999998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519</v>
      </c>
      <c r="Y359" s="569">
        <f>IFERROR(SUM(Y356:Y357),"0")</f>
        <v>525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11</v>
      </c>
      <c r="Y366" s="568">
        <f>IFERROR(IF(X366="",0,CEILING((X366/$H366),1)*$H366),"")</f>
        <v>18</v>
      </c>
      <c r="Z366" s="36">
        <f>IFERROR(IF(Y366=0,"",ROUNDUP(Y366/H366,0)*0.01898),"")</f>
        <v>3.7960000000000001E-2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11.634333333333334</v>
      </c>
      <c r="BN366" s="64">
        <f>IFERROR(Y366*I366/H366,"0")</f>
        <v>19.038</v>
      </c>
      <c r="BO366" s="64">
        <f>IFERROR(1/J366*(X366/H366),"0")</f>
        <v>1.9097222222222224E-2</v>
      </c>
      <c r="BP366" s="64">
        <f>IFERROR(1/J366*(Y366/H366),"0")</f>
        <v>3.125E-2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1.2222222222222223</v>
      </c>
      <c r="Y367" s="569">
        <f>IFERROR(Y366/H366,"0")</f>
        <v>2</v>
      </c>
      <c r="Z367" s="569">
        <f>IFERROR(IF(Z366="",0,Z366),"0")</f>
        <v>3.7960000000000001E-2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11</v>
      </c>
      <c r="Y368" s="569">
        <f>IFERROR(SUM(Y366:Y366),"0")</f>
        <v>18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542</v>
      </c>
      <c r="Y382" s="568">
        <f>IFERROR(IF(X382="",0,CEILING((X382/$H382),1)*$H382),"")</f>
        <v>549</v>
      </c>
      <c r="Z382" s="36">
        <f>IFERROR(IF(Y382=0,"",ROUNDUP(Y382/H382,0)*0.01898),"")</f>
        <v>1.15778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573.25533333333328</v>
      </c>
      <c r="BN382" s="64">
        <f>IFERROR(Y382*I382/H382,"0")</f>
        <v>580.65900000000011</v>
      </c>
      <c r="BO382" s="64">
        <f>IFERROR(1/J382*(X382/H382),"0")</f>
        <v>0.94097222222222221</v>
      </c>
      <c r="BP382" s="64">
        <f>IFERROR(1/J382*(Y382/H382),"0")</f>
        <v>0.953125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60.222222222222221</v>
      </c>
      <c r="Y384" s="569">
        <f>IFERROR(Y382/H382,"0")+IFERROR(Y383/H383,"0")</f>
        <v>61</v>
      </c>
      <c r="Z384" s="569">
        <f>IFERROR(IF(Z382="",0,Z382),"0")+IFERROR(IF(Z383="",0,Z383),"0")</f>
        <v>1.15778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542</v>
      </c>
      <c r="Y385" s="569">
        <f>IFERROR(SUM(Y382:Y383),"0")</f>
        <v>549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42</v>
      </c>
      <c r="Y393" s="568">
        <f t="shared" ref="Y393:Y402" si="57">IFERROR(IF(X393="",0,CEILING((X393/$H393),1)*$H393),"")</f>
        <v>43.2</v>
      </c>
      <c r="Z393" s="36">
        <f>IFERROR(IF(Y393=0,"",ROUNDUP(Y393/H393,0)*0.00902),"")</f>
        <v>7.2160000000000002E-2</v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43.633333333333333</v>
      </c>
      <c r="BN393" s="64">
        <f t="shared" ref="BN393:BN402" si="59">IFERROR(Y393*I393/H393,"0")</f>
        <v>44.88</v>
      </c>
      <c r="BO393" s="64">
        <f t="shared" ref="BO393:BO402" si="60">IFERROR(1/J393*(X393/H393),"0")</f>
        <v>5.8922558922558925E-2</v>
      </c>
      <c r="BP393" s="64">
        <f t="shared" ref="BP393:BP402" si="61">IFERROR(1/J393*(Y393/H393),"0")</f>
        <v>6.0606060606060608E-2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3</v>
      </c>
      <c r="Y399" s="568">
        <f t="shared" si="57"/>
        <v>4.2</v>
      </c>
      <c r="Z399" s="36">
        <f t="shared" si="62"/>
        <v>1.004E-2</v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3.1857142857142855</v>
      </c>
      <c r="BN399" s="64">
        <f t="shared" si="59"/>
        <v>4.46</v>
      </c>
      <c r="BO399" s="64">
        <f t="shared" si="60"/>
        <v>6.1050061050061059E-3</v>
      </c>
      <c r="BP399" s="64">
        <f t="shared" si="61"/>
        <v>8.5470085470085479E-3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9.2063492063492056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8.2199999999999995E-2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45</v>
      </c>
      <c r="Y404" s="569">
        <f>IFERROR(SUM(Y393:Y402),"0")</f>
        <v>47.400000000000006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27</v>
      </c>
      <c r="Y435" s="568">
        <f t="shared" ref="Y435:Y449" si="63">IFERROR(IF(X435="",0,CEILING((X435/$H435),1)*$H435),"")</f>
        <v>31.68</v>
      </c>
      <c r="Z435" s="36">
        <f t="shared" ref="Z435:Z441" si="64">IFERROR(IF(Y435=0,"",ROUNDUP(Y435/H435,0)*0.01196),"")</f>
        <v>7.1760000000000004E-2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28.84090909090909</v>
      </c>
      <c r="BN435" s="64">
        <f t="shared" ref="BN435:BN449" si="66">IFERROR(Y435*I435/H435,"0")</f>
        <v>33.839999999999996</v>
      </c>
      <c r="BO435" s="64">
        <f t="shared" ref="BO435:BO449" si="67">IFERROR(1/J435*(X435/H435),"0")</f>
        <v>4.9169580419580416E-2</v>
      </c>
      <c r="BP435" s="64">
        <f t="shared" ref="BP435:BP449" si="68">IFERROR(1/J435*(Y435/H435),"0")</f>
        <v>5.7692307692307696E-2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58</v>
      </c>
      <c r="Y437" s="568">
        <f t="shared" si="63"/>
        <v>58.080000000000005</v>
      </c>
      <c r="Z437" s="36">
        <f t="shared" si="64"/>
        <v>0.13156000000000001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61.954545454545453</v>
      </c>
      <c r="BN437" s="64">
        <f t="shared" si="66"/>
        <v>62.040000000000006</v>
      </c>
      <c r="BO437" s="64">
        <f t="shared" si="67"/>
        <v>0.10562354312354312</v>
      </c>
      <c r="BP437" s="64">
        <f t="shared" si="68"/>
        <v>0.10576923076923078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127</v>
      </c>
      <c r="Y440" s="568">
        <f t="shared" si="63"/>
        <v>132</v>
      </c>
      <c r="Z440" s="36">
        <f t="shared" si="64"/>
        <v>0.29899999999999999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135.65909090909091</v>
      </c>
      <c r="BN440" s="64">
        <f t="shared" si="66"/>
        <v>140.99999999999997</v>
      </c>
      <c r="BO440" s="64">
        <f t="shared" si="67"/>
        <v>0.23127913752913754</v>
      </c>
      <c r="BP440" s="64">
        <f t="shared" si="68"/>
        <v>0.24038461538461539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40.151515151515149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42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0.50231999999999999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212</v>
      </c>
      <c r="Y451" s="569">
        <f>IFERROR(SUM(Y435:Y449),"0")</f>
        <v>221.76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88</v>
      </c>
      <c r="Y453" s="568">
        <f>IFERROR(IF(X453="",0,CEILING((X453/$H453),1)*$H453),"")</f>
        <v>89.76</v>
      </c>
      <c r="Z453" s="36">
        <f>IFERROR(IF(Y453=0,"",ROUNDUP(Y453/H453,0)*0.01196),"")</f>
        <v>0.20332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94</v>
      </c>
      <c r="BN453" s="64">
        <f>IFERROR(Y453*I453/H453,"0")</f>
        <v>95.88</v>
      </c>
      <c r="BO453" s="64">
        <f>IFERROR(1/J453*(X453/H453),"0")</f>
        <v>0.16025641025641024</v>
      </c>
      <c r="BP453" s="64">
        <f>IFERROR(1/J453*(Y453/H453),"0")</f>
        <v>0.16346153846153846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16.666666666666664</v>
      </c>
      <c r="Y456" s="569">
        <f>IFERROR(Y453/H453,"0")+IFERROR(Y454/H454,"0")+IFERROR(Y455/H455,"0")</f>
        <v>17</v>
      </c>
      <c r="Z456" s="569">
        <f>IFERROR(IF(Z453="",0,Z453),"0")+IFERROR(IF(Z454="",0,Z454),"0")+IFERROR(IF(Z455="",0,Z455),"0")</f>
        <v>0.20332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88</v>
      </c>
      <c r="Y457" s="569">
        <f>IFERROR(SUM(Y453:Y455),"0")</f>
        <v>89.76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17</v>
      </c>
      <c r="Y459" s="568">
        <f t="shared" ref="Y459:Y465" si="69">IFERROR(IF(X459="",0,CEILING((X459/$H459),1)*$H459),"")</f>
        <v>21.12</v>
      </c>
      <c r="Z459" s="36">
        <f>IFERROR(IF(Y459=0,"",ROUNDUP(Y459/H459,0)*0.01196),"")</f>
        <v>4.7840000000000001E-2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18.159090909090907</v>
      </c>
      <c r="BN459" s="64">
        <f t="shared" ref="BN459:BN465" si="71">IFERROR(Y459*I459/H459,"0")</f>
        <v>22.56</v>
      </c>
      <c r="BO459" s="64">
        <f t="shared" ref="BO459:BO465" si="72">IFERROR(1/J459*(X459/H459),"0")</f>
        <v>3.0958624708624712E-2</v>
      </c>
      <c r="BP459" s="64">
        <f t="shared" ref="BP459:BP465" si="73">IFERROR(1/J459*(Y459/H459),"0")</f>
        <v>3.8461538461538464E-2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81</v>
      </c>
      <c r="Y460" s="568">
        <f t="shared" si="69"/>
        <v>84.48</v>
      </c>
      <c r="Z460" s="36">
        <f>IFERROR(IF(Y460=0,"",ROUNDUP(Y460/H460,0)*0.01196),"")</f>
        <v>0.19136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86.522727272727266</v>
      </c>
      <c r="BN460" s="64">
        <f t="shared" si="71"/>
        <v>90.24</v>
      </c>
      <c r="BO460" s="64">
        <f t="shared" si="72"/>
        <v>0.14750874125874125</v>
      </c>
      <c r="BP460" s="64">
        <f t="shared" si="73"/>
        <v>0.15384615384615385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51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54.47727272727272</v>
      </c>
      <c r="BN461" s="64">
        <f t="shared" si="71"/>
        <v>56.400000000000006</v>
      </c>
      <c r="BO461" s="64">
        <f t="shared" si="72"/>
        <v>9.2875874125874128E-2</v>
      </c>
      <c r="BP461" s="64">
        <f t="shared" si="73"/>
        <v>9.6153846153846159E-2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28.219696969696969</v>
      </c>
      <c r="Y466" s="569">
        <f>IFERROR(Y459/H459,"0")+IFERROR(Y460/H460,"0")+IFERROR(Y461/H461,"0")+IFERROR(Y462/H462,"0")+IFERROR(Y463/H463,"0")+IFERROR(Y464/H464,"0")+IFERROR(Y465/H465,"0")</f>
        <v>30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0.35880000000000001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149</v>
      </c>
      <c r="Y467" s="569">
        <f>IFERROR(SUM(Y459:Y465),"0")</f>
        <v>158.4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97</v>
      </c>
      <c r="Y496" s="568">
        <f>IFERROR(IF(X496="",0,CEILING((X496/$H496),1)*$H496),"")</f>
        <v>99</v>
      </c>
      <c r="Z496" s="36">
        <f>IFERROR(IF(Y496=0,"",ROUNDUP(Y496/H496,0)*0.01898),"")</f>
        <v>0.20877999999999999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102.59366666666666</v>
      </c>
      <c r="BN496" s="64">
        <f>IFERROR(Y496*I496/H496,"0")</f>
        <v>104.709</v>
      </c>
      <c r="BO496" s="64">
        <f>IFERROR(1/J496*(X496/H496),"0")</f>
        <v>0.16840277777777779</v>
      </c>
      <c r="BP496" s="64">
        <f>IFERROR(1/J496*(Y496/H496),"0")</f>
        <v>0.171875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10.777777777777779</v>
      </c>
      <c r="Y498" s="569">
        <f>IFERROR(Y496/H496,"0")+IFERROR(Y497/H497,"0")</f>
        <v>11</v>
      </c>
      <c r="Z498" s="569">
        <f>IFERROR(IF(Z496="",0,Z496),"0")+IFERROR(IF(Z497="",0,Z497),"0")</f>
        <v>0.20877999999999999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97</v>
      </c>
      <c r="Y499" s="569">
        <f>IFERROR(SUM(Y496:Y497),"0")</f>
        <v>99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3990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4122.0400000000009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4203.6504808558566</v>
      </c>
      <c r="Y511" s="569">
        <f>IFERROR(SUM(BN22:BN507),"0")</f>
        <v>4342.87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7</v>
      </c>
      <c r="Y512" s="38">
        <f>ROUNDUP(SUM(BP22:BP507),0)</f>
        <v>7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4378.6504808558566</v>
      </c>
      <c r="Y513" s="569">
        <f>GrossWeightTotalR+PalletQtyTotalR*25</f>
        <v>4517.87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673.49725732225727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698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7.9694700000000003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29.6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</v>
      </c>
      <c r="E520" s="46">
        <f>IFERROR(Y89*1,"0")+IFERROR(Y90*1,"0")+IFERROR(Y91*1,"0")+IFERROR(Y95*1,"0")+IFERROR(Y96*1,"0")+IFERROR(Y97*1,"0")+IFERROR(Y98*1,"0")+IFERROR(Y99*1,"0")+IFERROR(Y100*1,"0")</f>
        <v>68.400000000000006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321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151.32000000000002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611.4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3.6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28.799999999999997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12.6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1638</v>
      </c>
      <c r="U520" s="46">
        <f>IFERROR(Y371*1,"0")+IFERROR(Y372*1,"0")+IFERROR(Y373*1,"0")+IFERROR(Y374*1,"0")+IFERROR(Y378*1,"0")+IFERROR(Y382*1,"0")+IFERROR(Y383*1,"0")+IFERROR(Y387*1,"0")</f>
        <v>549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47.400000000000006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469.92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99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2025-07-24T08:22:20Z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