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469F46E-8D1E-4A6F-BF27-EF7D689685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S520" i="1" s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X329" i="1"/>
  <c r="Y328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Y237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N84" i="1"/>
  <c r="BM84" i="1"/>
  <c r="Z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4" i="1" s="1"/>
  <c r="BO22" i="1"/>
  <c r="X512" i="1" s="1"/>
  <c r="BM22" i="1"/>
  <c r="X511" i="1" s="1"/>
  <c r="X513" i="1" s="1"/>
  <c r="Y22" i="1"/>
  <c r="B520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0" i="1"/>
  <c r="Z26" i="1"/>
  <c r="BN26" i="1"/>
  <c r="BP26" i="1"/>
  <c r="Z28" i="1"/>
  <c r="BN28" i="1"/>
  <c r="Z30" i="1"/>
  <c r="BN30" i="1"/>
  <c r="Y33" i="1"/>
  <c r="C520" i="1"/>
  <c r="Z42" i="1"/>
  <c r="Z44" i="1" s="1"/>
  <c r="BN42" i="1"/>
  <c r="BP42" i="1"/>
  <c r="Y45" i="1"/>
  <c r="D520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20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Y143" i="1"/>
  <c r="BP153" i="1"/>
  <c r="BN153" i="1"/>
  <c r="Z153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0" i="1"/>
  <c r="Y232" i="1"/>
  <c r="BP225" i="1"/>
  <c r="BN225" i="1"/>
  <c r="Z225" i="1"/>
  <c r="Y233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Y249" i="1"/>
  <c r="BP247" i="1"/>
  <c r="BN247" i="1"/>
  <c r="Z247" i="1"/>
  <c r="Z273" i="1"/>
  <c r="BP271" i="1"/>
  <c r="BN271" i="1"/>
  <c r="Z271" i="1"/>
  <c r="O520" i="1"/>
  <c r="Y273" i="1"/>
  <c r="BP347" i="1"/>
  <c r="BN347" i="1"/>
  <c r="Z347" i="1"/>
  <c r="Z353" i="1" s="1"/>
  <c r="Y353" i="1"/>
  <c r="BP351" i="1"/>
  <c r="BN351" i="1"/>
  <c r="Z351" i="1"/>
  <c r="F9" i="1"/>
  <c r="J9" i="1"/>
  <c r="Y24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F520" i="1"/>
  <c r="Y110" i="1"/>
  <c r="BP105" i="1"/>
  <c r="BN105" i="1"/>
  <c r="Z105" i="1"/>
  <c r="Z109" i="1" s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BP198" i="1"/>
  <c r="BN198" i="1"/>
  <c r="Z198" i="1"/>
  <c r="BP202" i="1"/>
  <c r="BN202" i="1"/>
  <c r="Z202" i="1"/>
  <c r="BP210" i="1"/>
  <c r="BN210" i="1"/>
  <c r="Z210" i="1"/>
  <c r="Z216" i="1" s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Y322" i="1"/>
  <c r="Z334" i="1"/>
  <c r="BP332" i="1"/>
  <c r="BN332" i="1"/>
  <c r="Z332" i="1"/>
  <c r="Y334" i="1"/>
  <c r="BP372" i="1"/>
  <c r="BN372" i="1"/>
  <c r="Z372" i="1"/>
  <c r="Z375" i="1" s="1"/>
  <c r="Y376" i="1"/>
  <c r="BP396" i="1"/>
  <c r="BN396" i="1"/>
  <c r="Z396" i="1"/>
  <c r="BP400" i="1"/>
  <c r="BN400" i="1"/>
  <c r="Z400" i="1"/>
  <c r="BP417" i="1"/>
  <c r="BN417" i="1"/>
  <c r="Z417" i="1"/>
  <c r="Y421" i="1"/>
  <c r="W520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BP254" i="1"/>
  <c r="BN254" i="1"/>
  <c r="Z254" i="1"/>
  <c r="Z258" i="1" s="1"/>
  <c r="Y258" i="1"/>
  <c r="Z266" i="1"/>
  <c r="BP263" i="1"/>
  <c r="BN263" i="1"/>
  <c r="Z263" i="1"/>
  <c r="Y274" i="1"/>
  <c r="BP292" i="1"/>
  <c r="BN292" i="1"/>
  <c r="Z292" i="1"/>
  <c r="Z297" i="1" s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Z328" i="1" s="1"/>
  <c r="Y335" i="1"/>
  <c r="Z341" i="1"/>
  <c r="BP339" i="1"/>
  <c r="BN339" i="1"/>
  <c r="Z339" i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Z384" i="1" s="1"/>
  <c r="Y384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Z403" i="1" s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Z420" i="1" s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321" i="1" l="1"/>
  <c r="Z315" i="1"/>
  <c r="Y510" i="1"/>
  <c r="Z232" i="1"/>
  <c r="Z172" i="1"/>
  <c r="Z122" i="1"/>
  <c r="Y512" i="1"/>
  <c r="Z450" i="1"/>
  <c r="Z488" i="1"/>
  <c r="Z307" i="1"/>
  <c r="Z466" i="1"/>
  <c r="Z249" i="1"/>
  <c r="Z204" i="1"/>
  <c r="Z178" i="1"/>
  <c r="Z92" i="1"/>
  <c r="Z65" i="1"/>
  <c r="Z32" i="1"/>
  <c r="Z515" i="1" s="1"/>
  <c r="Y514" i="1"/>
  <c r="Y511" i="1"/>
  <c r="Y513" i="1" s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<sst xmlns="http://schemas.openxmlformats.org/spreadsheetml/2006/main" count="2282" uniqueCount="830">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</sst>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4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185</v>
      </c>
      <c r="Y43" s="568">
        <f>IFERROR(IF(X43="",0,CEILING((X43/$H43),1)*$H43),"")</f>
        <v>185</v>
      </c>
      <c r="Z43" s="36">
        <f>IFERROR(IF(Y43=0,"",ROUNDUP(Y43/H43,0)*0.00902),"")</f>
        <v>0.45100000000000001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195.5</v>
      </c>
      <c r="BN43" s="64">
        <f>IFERROR(Y43*I43/H43,"0")</f>
        <v>195.5</v>
      </c>
      <c r="BO43" s="64">
        <f>IFERROR(1/J43*(X43/H43),"0")</f>
        <v>0.37878787878787878</v>
      </c>
      <c r="BP43" s="64">
        <f>IFERROR(1/J43*(Y43/H43),"0")</f>
        <v>0.37878787878787878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50</v>
      </c>
      <c r="Y44" s="569">
        <f>IFERROR(Y41/H41,"0")+IFERROR(Y42/H42,"0")+IFERROR(Y43/H43,"0")</f>
        <v>50</v>
      </c>
      <c r="Z44" s="569">
        <f>IFERROR(IF(Z41="",0,Z41),"0")+IFERROR(IF(Z42="",0,Z42),"0")+IFERROR(IF(Z43="",0,Z43),"0")</f>
        <v>0.45100000000000001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185</v>
      </c>
      <c r="Y45" s="569">
        <f>IFERROR(SUM(Y41:Y43),"0")</f>
        <v>185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200</v>
      </c>
      <c r="Y53" s="56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18.518518518518519</v>
      </c>
      <c r="Y58" s="569">
        <f>IFERROR(Y52/H52,"0")+IFERROR(Y53/H53,"0")+IFERROR(Y54/H54,"0")+IFERROR(Y55/H55,"0")+IFERROR(Y56/H56,"0")+IFERROR(Y57/H57,"0")</f>
        <v>19</v>
      </c>
      <c r="Z58" s="569">
        <f>IFERROR(IF(Z52="",0,Z52),"0")+IFERROR(IF(Z53="",0,Z53),"0")+IFERROR(IF(Z54="",0,Z54),"0")+IFERROR(IF(Z55="",0,Z55),"0")+IFERROR(IF(Z56="",0,Z56),"0")+IFERROR(IF(Z57="",0,Z57),"0")</f>
        <v>0.36062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200</v>
      </c>
      <c r="Y59" s="569">
        <f>IFERROR(SUM(Y52:Y57),"0")</f>
        <v>205.20000000000002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200</v>
      </c>
      <c r="Y61" s="568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18.518518518518519</v>
      </c>
      <c r="Y65" s="569">
        <f>IFERROR(Y61/H61,"0")+IFERROR(Y62/H62,"0")+IFERROR(Y63/H63,"0")+IFERROR(Y64/H64,"0")</f>
        <v>19</v>
      </c>
      <c r="Z65" s="569">
        <f>IFERROR(IF(Z61="",0,Z61),"0")+IFERROR(IF(Z62="",0,Z62),"0")+IFERROR(IF(Z63="",0,Z63),"0")+IFERROR(IF(Z64="",0,Z64),"0")</f>
        <v>0.36062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200</v>
      </c>
      <c r="Y66" s="569">
        <f>IFERROR(SUM(Y61:Y64),"0")</f>
        <v>205.20000000000002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450</v>
      </c>
      <c r="Y89" s="568">
        <f>IFERROR(IF(X89="",0,CEILING((X89/$H89),1)*$H89),"")</f>
        <v>453.6</v>
      </c>
      <c r="Z89" s="36">
        <f>IFERROR(IF(Y89=0,"",ROUNDUP(Y89/H89,0)*0.01898),"")</f>
        <v>0.79715999999999998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468.12499999999994</v>
      </c>
      <c r="BN89" s="64">
        <f>IFERROR(Y89*I89/H89,"0")</f>
        <v>471.86999999999995</v>
      </c>
      <c r="BO89" s="64">
        <f>IFERROR(1/J89*(X89/H89),"0")</f>
        <v>0.65104166666666663</v>
      </c>
      <c r="BP89" s="64">
        <f>IFERROR(1/J89*(Y89/H89),"0")</f>
        <v>0.65625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135</v>
      </c>
      <c r="Y91" s="568">
        <f>IFERROR(IF(X91="",0,CEILING((X91/$H91),1)*$H91),"")</f>
        <v>135</v>
      </c>
      <c r="Z91" s="36">
        <f>IFERROR(IF(Y91=0,"",ROUNDUP(Y91/H91,0)*0.00902),"")</f>
        <v>0.27060000000000001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141.30000000000001</v>
      </c>
      <c r="BN91" s="64">
        <f>IFERROR(Y91*I91/H91,"0")</f>
        <v>141.30000000000001</v>
      </c>
      <c r="BO91" s="64">
        <f>IFERROR(1/J91*(X91/H91),"0")</f>
        <v>0.22727272727272729</v>
      </c>
      <c r="BP91" s="64">
        <f>IFERROR(1/J91*(Y91/H91),"0")</f>
        <v>0.22727272727272729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71.666666666666657</v>
      </c>
      <c r="Y92" s="569">
        <f>IFERROR(Y89/H89,"0")+IFERROR(Y90/H90,"0")+IFERROR(Y91/H91,"0")</f>
        <v>72</v>
      </c>
      <c r="Z92" s="569">
        <f>IFERROR(IF(Z89="",0,Z89),"0")+IFERROR(IF(Z90="",0,Z90),"0")+IFERROR(IF(Z91="",0,Z91),"0")</f>
        <v>1.06776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585</v>
      </c>
      <c r="Y93" s="569">
        <f>IFERROR(SUM(Y89:Y91),"0")</f>
        <v>588.6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45</v>
      </c>
      <c r="Y99" s="568">
        <f t="shared" si="16"/>
        <v>45.900000000000006</v>
      </c>
      <c r="Z99" s="36">
        <f>IFERROR(IF(Y99=0,"",ROUNDUP(Y99/H99,0)*0.00651),"")</f>
        <v>0.11067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49.199999999999996</v>
      </c>
      <c r="BN99" s="64">
        <f t="shared" si="18"/>
        <v>50.183999999999997</v>
      </c>
      <c r="BO99" s="64">
        <f t="shared" si="19"/>
        <v>9.1575091575091569E-2</v>
      </c>
      <c r="BP99" s="64">
        <f t="shared" si="20"/>
        <v>9.3406593406593408E-2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16.666666666666664</v>
      </c>
      <c r="Y101" s="569">
        <f>IFERROR(Y95/H95,"0")+IFERROR(Y96/H96,"0")+IFERROR(Y97/H97,"0")+IFERROR(Y98/H98,"0")+IFERROR(Y99/H99,"0")+IFERROR(Y100/H100,"0")</f>
        <v>17</v>
      </c>
      <c r="Z101" s="569">
        <f>IFERROR(IF(Z95="",0,Z95),"0")+IFERROR(IF(Z96="",0,Z96),"0")+IFERROR(IF(Z97="",0,Z97),"0")+IFERROR(IF(Z98="",0,Z98),"0")+IFERROR(IF(Z99="",0,Z99),"0")+IFERROR(IF(Z100="",0,Z100),"0")</f>
        <v>0.11067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45</v>
      </c>
      <c r="Y102" s="569">
        <f>IFERROR(SUM(Y95:Y100),"0")</f>
        <v>45.900000000000006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500</v>
      </c>
      <c r="Y105" s="568">
        <f>IFERROR(IF(X105="",0,CEILING((X105/$H105),1)*$H105),"")</f>
        <v>507.6</v>
      </c>
      <c r="Z105" s="36">
        <f>IFERROR(IF(Y105=0,"",ROUNDUP(Y105/H105,0)*0.01898),"")</f>
        <v>0.89205999999999996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520.1388888888888</v>
      </c>
      <c r="BN105" s="64">
        <f>IFERROR(Y105*I105/H105,"0")</f>
        <v>528.04499999999996</v>
      </c>
      <c r="BO105" s="64">
        <f>IFERROR(1/J105*(X105/H105),"0")</f>
        <v>0.72337962962962954</v>
      </c>
      <c r="BP105" s="64">
        <f>IFERROR(1/J105*(Y105/H105),"0")</f>
        <v>0.734375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90</v>
      </c>
      <c r="Y107" s="568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66.296296296296291</v>
      </c>
      <c r="Y109" s="569">
        <f>IFERROR(Y105/H105,"0")+IFERROR(Y106/H106,"0")+IFERROR(Y107/H107,"0")+IFERROR(Y108/H108,"0")</f>
        <v>67</v>
      </c>
      <c r="Z109" s="569">
        <f>IFERROR(IF(Z105="",0,Z105),"0")+IFERROR(IF(Z106="",0,Z106),"0")+IFERROR(IF(Z107="",0,Z107),"0")+IFERROR(IF(Z108="",0,Z108),"0")</f>
        <v>1.07246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590</v>
      </c>
      <c r="Y110" s="569">
        <f>IFERROR(SUM(Y105:Y108),"0")</f>
        <v>597.6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100</v>
      </c>
      <c r="Y118" s="568">
        <f>IFERROR(IF(X118="",0,CEILING((X118/$H118),1)*$H118),"")</f>
        <v>105.3</v>
      </c>
      <c r="Z118" s="36">
        <f>IFERROR(IF(Y118=0,"",ROUNDUP(Y118/H118,0)*0.01898),"")</f>
        <v>0.24674000000000001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106.33333333333333</v>
      </c>
      <c r="BN118" s="64">
        <f>IFERROR(Y118*I118/H118,"0")</f>
        <v>111.96900000000001</v>
      </c>
      <c r="BO118" s="64">
        <f>IFERROR(1/J118*(X118/H118),"0")</f>
        <v>0.19290123456790123</v>
      </c>
      <c r="BP118" s="64">
        <f>IFERROR(1/J118*(Y118/H118),"0")</f>
        <v>0.203125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45</v>
      </c>
      <c r="Y120" s="568">
        <f>IFERROR(IF(X120="",0,CEILING((X120/$H120),1)*$H120),"")</f>
        <v>45.900000000000006</v>
      </c>
      <c r="Z120" s="36">
        <f>IFERROR(IF(Y120=0,"",ROUNDUP(Y120/H120,0)*0.00651),"")</f>
        <v>0.11067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49.199999999999996</v>
      </c>
      <c r="BN120" s="64">
        <f>IFERROR(Y120*I120/H120,"0")</f>
        <v>50.183999999999997</v>
      </c>
      <c r="BO120" s="64">
        <f>IFERROR(1/J120*(X120/H120),"0")</f>
        <v>9.1575091575091569E-2</v>
      </c>
      <c r="BP120" s="64">
        <f>IFERROR(1/J120*(Y120/H120),"0")</f>
        <v>9.3406593406593408E-2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29.012345679012341</v>
      </c>
      <c r="Y122" s="569">
        <f>IFERROR(Y118/H118,"0")+IFERROR(Y119/H119,"0")+IFERROR(Y120/H120,"0")+IFERROR(Y121/H121,"0")</f>
        <v>30</v>
      </c>
      <c r="Z122" s="569">
        <f>IFERROR(IF(Z118="",0,Z118),"0")+IFERROR(IF(Z119="",0,Z119),"0")+IFERROR(IF(Z120="",0,Z120),"0")+IFERROR(IF(Z121="",0,Z121),"0")</f>
        <v>0.35741000000000001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145</v>
      </c>
      <c r="Y123" s="569">
        <f>IFERROR(SUM(Y118:Y121),"0")</f>
        <v>151.19999999999999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0</v>
      </c>
      <c r="Y172" s="569">
        <f>IFERROR(Y163/H163,"0")+IFERROR(Y164/H164,"0")+IFERROR(Y165/H165,"0")+IFERROR(Y166/H166,"0")+IFERROR(Y167/H167,"0")+IFERROR(Y168/H168,"0")+IFERROR(Y169/H169,"0")+IFERROR(Y170/H170,"0")+IFERROR(Y171/H171,"0")</f>
        <v>0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0</v>
      </c>
      <c r="Y173" s="569">
        <f>IFERROR(SUM(Y163:Y171),"0")</f>
        <v>0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0</v>
      </c>
      <c r="Y200" s="568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0</v>
      </c>
      <c r="Y204" s="569">
        <f>IFERROR(Y196/H196,"0")+IFERROR(Y197/H197,"0")+IFERROR(Y198/H198,"0")+IFERROR(Y199/H199,"0")+IFERROR(Y200/H200,"0")+IFERROR(Y201/H201,"0")+IFERROR(Y202/H202,"0")+IFERROR(Y203/H203,"0")</f>
        <v>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0</v>
      </c>
      <c r="Y205" s="569">
        <f>IFERROR(SUM(Y196:Y203),"0")</f>
        <v>0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200</v>
      </c>
      <c r="Y210" s="568">
        <f t="shared" si="31"/>
        <v>201.6</v>
      </c>
      <c r="Z210" s="36">
        <f t="shared" ref="Z210:Z215" si="36">IFERROR(IF(Y210=0,"",ROUNDUP(Y210/H210,0)*0.00651),"")</f>
        <v>0.54683999999999999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222.5</v>
      </c>
      <c r="BN210" s="64">
        <f t="shared" si="33"/>
        <v>224.27999999999997</v>
      </c>
      <c r="BO210" s="64">
        <f t="shared" si="34"/>
        <v>0.45787545787545797</v>
      </c>
      <c r="BP210" s="64">
        <f t="shared" si="35"/>
        <v>0.46153846153846156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200</v>
      </c>
      <c r="Y212" s="568">
        <f t="shared" si="31"/>
        <v>201.6</v>
      </c>
      <c r="Z212" s="36">
        <f t="shared" si="36"/>
        <v>0.54683999999999999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221</v>
      </c>
      <c r="BN212" s="64">
        <f t="shared" si="33"/>
        <v>222.768</v>
      </c>
      <c r="BO212" s="64">
        <f t="shared" si="34"/>
        <v>0.45787545787545797</v>
      </c>
      <c r="BP212" s="64">
        <f t="shared" si="35"/>
        <v>0.46153846153846156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120</v>
      </c>
      <c r="Y213" s="568">
        <f t="shared" si="31"/>
        <v>120</v>
      </c>
      <c r="Z213" s="36">
        <f t="shared" si="36"/>
        <v>0.32550000000000001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132.60000000000002</v>
      </c>
      <c r="BN213" s="64">
        <f t="shared" si="33"/>
        <v>132.60000000000002</v>
      </c>
      <c r="BO213" s="64">
        <f t="shared" si="34"/>
        <v>0.27472527472527475</v>
      </c>
      <c r="BP213" s="64">
        <f t="shared" si="35"/>
        <v>0.27472527472527475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80</v>
      </c>
      <c r="Y214" s="568">
        <f t="shared" si="31"/>
        <v>81.599999999999994</v>
      </c>
      <c r="Z214" s="36">
        <f t="shared" si="36"/>
        <v>0.22134000000000001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88.40000000000002</v>
      </c>
      <c r="BN214" s="64">
        <f t="shared" si="33"/>
        <v>90.168000000000006</v>
      </c>
      <c r="BO214" s="64">
        <f t="shared" si="34"/>
        <v>0.18315018315018317</v>
      </c>
      <c r="BP214" s="64">
        <f t="shared" si="35"/>
        <v>0.18681318681318682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200</v>
      </c>
      <c r="Y215" s="568">
        <f t="shared" si="31"/>
        <v>201.6</v>
      </c>
      <c r="Z215" s="36">
        <f t="shared" si="36"/>
        <v>0.54683999999999999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221.50000000000003</v>
      </c>
      <c r="BN215" s="64">
        <f t="shared" si="33"/>
        <v>223.27200000000002</v>
      </c>
      <c r="BO215" s="64">
        <f t="shared" si="34"/>
        <v>0.45787545787545797</v>
      </c>
      <c r="BP215" s="64">
        <f t="shared" si="35"/>
        <v>0.46153846153846156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333.33333333333337</v>
      </c>
      <c r="Y216" s="569">
        <f>IFERROR(Y207/H207,"0")+IFERROR(Y208/H208,"0")+IFERROR(Y209/H209,"0")+IFERROR(Y210/H210,"0")+IFERROR(Y211/H211,"0")+IFERROR(Y212/H212,"0")+IFERROR(Y213/H213,"0")+IFERROR(Y214/H214,"0")+IFERROR(Y215/H215,"0")</f>
        <v>336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2.18736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800</v>
      </c>
      <c r="Y217" s="569">
        <f>IFERROR(SUM(Y207:Y215),"0")</f>
        <v>806.40000000000009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0</v>
      </c>
      <c r="Y272" s="56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0</v>
      </c>
      <c r="Y273" s="569">
        <f>IFERROR(Y270/H270,"0")+IFERROR(Y271/H271,"0")+IFERROR(Y272/H272,"0")</f>
        <v>0</v>
      </c>
      <c r="Z273" s="569">
        <f>IFERROR(IF(Z270="",0,Z270),"0")+IFERROR(IF(Z271="",0,Z271),"0")+IFERROR(IF(Z272="",0,Z272),"0")</f>
        <v>0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0</v>
      </c>
      <c r="Y274" s="569">
        <f>IFERROR(SUM(Y270:Y272),"0")</f>
        <v>0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200</v>
      </c>
      <c r="Y319" s="568">
        <f>IFERROR(IF(X319="",0,CEILING((X319/$H319),1)*$H319),"")</f>
        <v>202.79999999999998</v>
      </c>
      <c r="Z319" s="36">
        <f>IFERROR(IF(Y319=0,"",ROUNDUP(Y319/H319,0)*0.01898),"")</f>
        <v>0.49348000000000003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213.30769230769235</v>
      </c>
      <c r="BN319" s="64">
        <f>IFERROR(Y319*I319/H319,"0")</f>
        <v>216.29400000000001</v>
      </c>
      <c r="BO319" s="64">
        <f>IFERROR(1/J319*(X319/H319),"0")</f>
        <v>0.40064102564102566</v>
      </c>
      <c r="BP319" s="64">
        <f>IFERROR(1/J319*(Y319/H319),"0")</f>
        <v>0.40625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25.641025641025642</v>
      </c>
      <c r="Y321" s="569">
        <f>IFERROR(Y318/H318,"0")+IFERROR(Y319/H319,"0")+IFERROR(Y320/H320,"0")</f>
        <v>26</v>
      </c>
      <c r="Z321" s="569">
        <f>IFERROR(IF(Z318="",0,Z318),"0")+IFERROR(IF(Z319="",0,Z319),"0")+IFERROR(IF(Z320="",0,Z320),"0")</f>
        <v>0.49348000000000003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200</v>
      </c>
      <c r="Y322" s="569">
        <f>IFERROR(SUM(Y318:Y320),"0")</f>
        <v>202.79999999999998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1000</v>
      </c>
      <c r="Y346" s="568">
        <f t="shared" ref="Y346:Y352" si="52">IFERROR(IF(X346="",0,CEILING((X346/$H346),1)*$H346),"")</f>
        <v>1005</v>
      </c>
      <c r="Z346" s="36">
        <f>IFERROR(IF(Y346=0,"",ROUNDUP(Y346/H346,0)*0.02175),"")</f>
        <v>1.4572499999999999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1032</v>
      </c>
      <c r="BN346" s="64">
        <f t="shared" ref="BN346:BN352" si="54">IFERROR(Y346*I346/H346,"0")</f>
        <v>1037.1600000000001</v>
      </c>
      <c r="BO346" s="64">
        <f t="shared" ref="BO346:BO352" si="55">IFERROR(1/J346*(X346/H346),"0")</f>
        <v>1.3888888888888888</v>
      </c>
      <c r="BP346" s="64">
        <f t="shared" ref="BP346:BP352" si="56">IFERROR(1/J346*(Y346/H346),"0")</f>
        <v>1.3958333333333333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600</v>
      </c>
      <c r="Y347" s="568">
        <f t="shared" si="52"/>
        <v>600</v>
      </c>
      <c r="Z347" s="36">
        <f>IFERROR(IF(Y347=0,"",ROUNDUP(Y347/H347,0)*0.02175),"")</f>
        <v>0.86999999999999988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619.20000000000005</v>
      </c>
      <c r="BN347" s="64">
        <f t="shared" si="54"/>
        <v>619.20000000000005</v>
      </c>
      <c r="BO347" s="64">
        <f t="shared" si="55"/>
        <v>0.83333333333333326</v>
      </c>
      <c r="BP347" s="64">
        <f t="shared" si="56"/>
        <v>0.83333333333333326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400</v>
      </c>
      <c r="Y348" s="568">
        <f t="shared" si="52"/>
        <v>405</v>
      </c>
      <c r="Z348" s="36">
        <f>IFERROR(IF(Y348=0,"",ROUNDUP(Y348/H348,0)*0.02175),"")</f>
        <v>0.58724999999999994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412.8</v>
      </c>
      <c r="BN348" s="64">
        <f t="shared" si="54"/>
        <v>417.96000000000004</v>
      </c>
      <c r="BO348" s="64">
        <f t="shared" si="55"/>
        <v>0.55555555555555558</v>
      </c>
      <c r="BP348" s="64">
        <f t="shared" si="56"/>
        <v>0.5625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300</v>
      </c>
      <c r="Y349" s="568">
        <f t="shared" si="52"/>
        <v>300</v>
      </c>
      <c r="Z349" s="36">
        <f>IFERROR(IF(Y349=0,"",ROUNDUP(Y349/H349,0)*0.02175),"")</f>
        <v>0.43499999999999994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309.60000000000002</v>
      </c>
      <c r="BN349" s="64">
        <f t="shared" si="54"/>
        <v>309.60000000000002</v>
      </c>
      <c r="BO349" s="64">
        <f t="shared" si="55"/>
        <v>0.41666666666666663</v>
      </c>
      <c r="BP349" s="64">
        <f t="shared" si="56"/>
        <v>0.41666666666666663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153.33333333333334</v>
      </c>
      <c r="Y353" s="569">
        <f>IFERROR(Y346/H346,"0")+IFERROR(Y347/H347,"0")+IFERROR(Y348/H348,"0")+IFERROR(Y349/H349,"0")+IFERROR(Y350/H350,"0")+IFERROR(Y351/H351,"0")+IFERROR(Y352/H352,"0")</f>
        <v>154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3.3494999999999999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2300</v>
      </c>
      <c r="Y354" s="569">
        <f>IFERROR(SUM(Y346:Y352),"0")</f>
        <v>2310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1000</v>
      </c>
      <c r="Y356" s="568">
        <f>IFERROR(IF(X356="",0,CEILING((X356/$H356),1)*$H356),"")</f>
        <v>1005</v>
      </c>
      <c r="Z356" s="36">
        <f>IFERROR(IF(Y356=0,"",ROUNDUP(Y356/H356,0)*0.02175),"")</f>
        <v>1.4572499999999999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1032</v>
      </c>
      <c r="BN356" s="64">
        <f>IFERROR(Y356*I356/H356,"0")</f>
        <v>1037.1600000000001</v>
      </c>
      <c r="BO356" s="64">
        <f>IFERROR(1/J356*(X356/H356),"0")</f>
        <v>1.3888888888888888</v>
      </c>
      <c r="BP356" s="64">
        <f>IFERROR(1/J356*(Y356/H356),"0")</f>
        <v>1.3958333333333333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66.666666666666671</v>
      </c>
      <c r="Y358" s="569">
        <f>IFERROR(Y356/H356,"0")+IFERROR(Y357/H357,"0")</f>
        <v>67</v>
      </c>
      <c r="Z358" s="569">
        <f>IFERROR(IF(Z356="",0,Z356),"0")+IFERROR(IF(Z357="",0,Z357),"0")</f>
        <v>1.4572499999999999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1000</v>
      </c>
      <c r="Y359" s="569">
        <f>IFERROR(SUM(Y356:Y357),"0")</f>
        <v>1005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1500</v>
      </c>
      <c r="Y382" s="568">
        <f>IFERROR(IF(X382="",0,CEILING((X382/$H382),1)*$H382),"")</f>
        <v>1503</v>
      </c>
      <c r="Z382" s="36">
        <f>IFERROR(IF(Y382=0,"",ROUNDUP(Y382/H382,0)*0.01898),"")</f>
        <v>3.1696599999999999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1586.5</v>
      </c>
      <c r="BN382" s="64">
        <f>IFERROR(Y382*I382/H382,"0")</f>
        <v>1589.673</v>
      </c>
      <c r="BO382" s="64">
        <f>IFERROR(1/J382*(X382/H382),"0")</f>
        <v>2.6041666666666665</v>
      </c>
      <c r="BP382" s="64">
        <f>IFERROR(1/J382*(Y382/H382),"0")</f>
        <v>2.609375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166.66666666666666</v>
      </c>
      <c r="Y384" s="569">
        <f>IFERROR(Y382/H382,"0")+IFERROR(Y383/H383,"0")</f>
        <v>167</v>
      </c>
      <c r="Z384" s="569">
        <f>IFERROR(IF(Z382="",0,Z382),"0")+IFERROR(IF(Z383="",0,Z383),"0")</f>
        <v>3.1696599999999999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1500</v>
      </c>
      <c r="Y385" s="569">
        <f>IFERROR(SUM(Y382:Y383),"0")</f>
        <v>1503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0</v>
      </c>
      <c r="Y404" s="569">
        <f>IFERROR(SUM(Y393:Y402),"0")</f>
        <v>0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700</v>
      </c>
      <c r="Y440" s="568">
        <f t="shared" si="63"/>
        <v>702.24</v>
      </c>
      <c r="Z440" s="36">
        <f t="shared" si="64"/>
        <v>1.5906800000000001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747.72727272727275</v>
      </c>
      <c r="BN440" s="64">
        <f t="shared" si="66"/>
        <v>750.11999999999989</v>
      </c>
      <c r="BO440" s="64">
        <f t="shared" si="67"/>
        <v>1.2747668997668997</v>
      </c>
      <c r="BP440" s="64">
        <f t="shared" si="68"/>
        <v>1.278846153846154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132.57575757575756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133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1.5906800000000001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700</v>
      </c>
      <c r="Y451" s="569">
        <f>IFERROR(SUM(Y435:Y449),"0")</f>
        <v>702.24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150</v>
      </c>
      <c r="Y453" s="568">
        <f>IFERROR(IF(X453="",0,CEILING((X453/$H453),1)*$H453),"")</f>
        <v>153.12</v>
      </c>
      <c r="Z453" s="36">
        <f>IFERROR(IF(Y453=0,"",ROUNDUP(Y453/H453,0)*0.01196),"")</f>
        <v>0.34683999999999998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160.22727272727272</v>
      </c>
      <c r="BN453" s="64">
        <f>IFERROR(Y453*I453/H453,"0")</f>
        <v>163.56</v>
      </c>
      <c r="BO453" s="64">
        <f>IFERROR(1/J453*(X453/H453),"0")</f>
        <v>0.27316433566433568</v>
      </c>
      <c r="BP453" s="64">
        <f>IFERROR(1/J453*(Y453/H453),"0")</f>
        <v>0.27884615384615385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28.409090909090907</v>
      </c>
      <c r="Y456" s="569">
        <f>IFERROR(Y453/H453,"0")+IFERROR(Y454/H454,"0")+IFERROR(Y455/H455,"0")</f>
        <v>29</v>
      </c>
      <c r="Z456" s="569">
        <f>IFERROR(IF(Z453="",0,Z453),"0")+IFERROR(IF(Z454="",0,Z454),"0")+IFERROR(IF(Z455="",0,Z455),"0")</f>
        <v>0.34683999999999998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150</v>
      </c>
      <c r="Y457" s="569">
        <f>IFERROR(SUM(Y453:Y455),"0")</f>
        <v>153.12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100</v>
      </c>
      <c r="Y459" s="568">
        <f t="shared" ref="Y459:Y465" si="69">IFERROR(IF(X459="",0,CEILING((X459/$H459),1)*$H459),"")</f>
        <v>100.32000000000001</v>
      </c>
      <c r="Z459" s="36">
        <f>IFERROR(IF(Y459=0,"",ROUNDUP(Y459/H459,0)*0.01196),"")</f>
        <v>0.22724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106.81818181818181</v>
      </c>
      <c r="BN459" s="64">
        <f t="shared" ref="BN459:BN465" si="71">IFERROR(Y459*I459/H459,"0")</f>
        <v>107.16</v>
      </c>
      <c r="BO459" s="64">
        <f t="shared" ref="BO459:BO465" si="72">IFERROR(1/J459*(X459/H459),"0")</f>
        <v>0.18210955710955709</v>
      </c>
      <c r="BP459" s="64">
        <f t="shared" ref="BP459:BP465" si="73">IFERROR(1/J459*(Y459/H459),"0")</f>
        <v>0.18269230769230771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200</v>
      </c>
      <c r="Y460" s="568">
        <f t="shared" si="69"/>
        <v>200.64000000000001</v>
      </c>
      <c r="Z460" s="36">
        <f>IFERROR(IF(Y460=0,"",ROUNDUP(Y460/H460,0)*0.01196),"")</f>
        <v>0.45448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213.63636363636363</v>
      </c>
      <c r="BN460" s="64">
        <f t="shared" si="71"/>
        <v>214.32</v>
      </c>
      <c r="BO460" s="64">
        <f t="shared" si="72"/>
        <v>0.36421911421911418</v>
      </c>
      <c r="BP460" s="64">
        <f t="shared" si="73"/>
        <v>0.36538461538461542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200</v>
      </c>
      <c r="Y461" s="568">
        <f t="shared" si="69"/>
        <v>200.64000000000001</v>
      </c>
      <c r="Z461" s="36">
        <f>IFERROR(IF(Y461=0,"",ROUNDUP(Y461/H461,0)*0.01196),"")</f>
        <v>0.45448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213.63636363636363</v>
      </c>
      <c r="BN461" s="64">
        <f t="shared" si="71"/>
        <v>214.32</v>
      </c>
      <c r="BO461" s="64">
        <f t="shared" si="72"/>
        <v>0.36421911421911418</v>
      </c>
      <c r="BP461" s="64">
        <f t="shared" si="73"/>
        <v>0.36538461538461542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94.696969696969688</v>
      </c>
      <c r="Y466" s="569">
        <f>IFERROR(Y459/H459,"0")+IFERROR(Y460/H460,"0")+IFERROR(Y461/H461,"0")+IFERROR(Y462/H462,"0")+IFERROR(Y463/H463,"0")+IFERROR(Y464/H464,"0")+IFERROR(Y465/H465,"0")</f>
        <v>95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1.1362000000000001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500</v>
      </c>
      <c r="Y467" s="569">
        <f>IFERROR(SUM(Y459:Y465),"0")</f>
        <v>501.6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9100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9162.8600000000024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9573.5614801864813</v>
      </c>
      <c r="Y511" s="569">
        <f>IFERROR(SUM(BN22:BN507),"0")</f>
        <v>9639.7969999999968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15</v>
      </c>
      <c r="Y512" s="38">
        <f>ROUNDUP(SUM(BP22:BP507),0)</f>
        <v>16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9948.5614801864813</v>
      </c>
      <c r="Y513" s="569">
        <f>GrossWeightTotalR+PalletQtyTotalR*25</f>
        <v>10039.796999999997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1272.0018561685229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1281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17.511510000000001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185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410.40000000000003</v>
      </c>
      <c r="E520" s="46">
        <f>IFERROR(Y89*1,"0")+IFERROR(Y90*1,"0")+IFERROR(Y91*1,"0")+IFERROR(Y95*1,"0")+IFERROR(Y96*1,"0")+IFERROR(Y97*1,"0")+IFERROR(Y98*1,"0")+IFERROR(Y99*1,"0")+IFERROR(Y100*1,"0")</f>
        <v>634.5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748.8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806.40000000000009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0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202.79999999999998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3315</v>
      </c>
      <c r="U520" s="46">
        <f>IFERROR(Y371*1,"0")+IFERROR(Y372*1,"0")+IFERROR(Y373*1,"0")+IFERROR(Y374*1,"0")+IFERROR(Y378*1,"0")+IFERROR(Y382*1,"0")+IFERROR(Y383*1,"0")+IFERROR(Y387*1,"0")</f>
        <v>1503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1356.9600000000003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2025-07-24T08:32:54Z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